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CORPORATE TAX --------2017-March-25\4.-Corp-Tax-Tests-2016\"/>
    </mc:Choice>
  </mc:AlternateContent>
  <bookViews>
    <workbookView xWindow="-60" yWindow="-15" windowWidth="23250" windowHeight="12675" activeTab="5"/>
  </bookViews>
  <sheets>
    <sheet name="Transfer to Ptshp" sheetId="8" r:id="rId1"/>
    <sheet name="Reorg" sheetId="11" r:id="rId2"/>
    <sheet name="10. Ptshp" sheetId="9" r:id="rId3"/>
    <sheet name="11. Ptshp" sheetId="10" r:id="rId4"/>
    <sheet name="Reorg-Liquidation-Mary-Duke" sheetId="12" r:id="rId5"/>
    <sheet name="Reorg-Liquidation-Mary-Duke (2)" sheetId="13" r:id="rId6"/>
  </sheets>
  <definedNames>
    <definedName name="OLE_LINK3" localSheetId="1">Reorg!#REF!</definedName>
    <definedName name="OLE_LINK3" localSheetId="0">'Transfer to Ptshp'!#REF!</definedName>
    <definedName name="_xlnm.Print_Area" localSheetId="2">'10. Ptshp'!$A$1:$I$83</definedName>
    <definedName name="_xlnm.Print_Area" localSheetId="3">'11. Ptshp'!$A$1:$I$25</definedName>
    <definedName name="_xlnm.Print_Area" localSheetId="1">Reorg!$A$1:$H$26</definedName>
    <definedName name="_xlnm.Print_Area" localSheetId="4">'Reorg-Liquidation-Mary-Duke'!$A$2:$L$46</definedName>
    <definedName name="_xlnm.Print_Area" localSheetId="5">'Reorg-Liquidation-Mary-Duke (2)'!$A$1:$H$68</definedName>
    <definedName name="_xlnm.Print_Area" localSheetId="0">'Transfer to Ptshp'!$A$1:$G$39</definedName>
  </definedNames>
  <calcPr calcId="171027"/>
</workbook>
</file>

<file path=xl/calcChain.xml><?xml version="1.0" encoding="utf-8"?>
<calcChain xmlns="http://schemas.openxmlformats.org/spreadsheetml/2006/main">
  <c r="F24" i="13" l="1"/>
  <c r="F21" i="13" l="1"/>
  <c r="F23" i="13" s="1"/>
  <c r="F26" i="13" s="1"/>
  <c r="F28" i="13" s="1"/>
  <c r="F30" i="13" l="1"/>
  <c r="E8" i="13"/>
  <c r="F4" i="13"/>
  <c r="E4" i="13"/>
  <c r="F11" i="11" l="1"/>
  <c r="G71" i="9" l="1"/>
  <c r="G73" i="9" s="1"/>
  <c r="Q11" i="12" l="1"/>
  <c r="P11" i="12"/>
  <c r="I9" i="12"/>
  <c r="K5" i="12"/>
  <c r="I5" i="12"/>
  <c r="H281" i="11" l="1"/>
  <c r="H283" i="11" s="1"/>
  <c r="I271" i="11"/>
  <c r="H264" i="11"/>
  <c r="H263" i="11"/>
  <c r="H262" i="11"/>
  <c r="H261" i="11"/>
  <c r="H260" i="11"/>
  <c r="E251" i="11"/>
  <c r="G250" i="11"/>
  <c r="G249" i="11"/>
  <c r="G248" i="11"/>
  <c r="G247" i="11"/>
  <c r="I238" i="11"/>
  <c r="H238" i="11"/>
  <c r="I237" i="11"/>
  <c r="H237" i="11"/>
  <c r="I236" i="11"/>
  <c r="H236" i="11"/>
  <c r="I235" i="11"/>
  <c r="H235" i="11"/>
  <c r="E230" i="11"/>
  <c r="G229" i="11"/>
  <c r="G228" i="11"/>
  <c r="G227" i="11"/>
  <c r="G226" i="11"/>
  <c r="E221" i="11"/>
  <c r="G220" i="11"/>
  <c r="G219" i="11"/>
  <c r="G218" i="11"/>
  <c r="G217" i="11"/>
  <c r="G207" i="11"/>
  <c r="G209" i="11" s="1"/>
  <c r="G211" i="11" s="1"/>
  <c r="H188" i="11"/>
  <c r="H184" i="11"/>
  <c r="H186" i="11" s="1"/>
  <c r="H189" i="11" s="1"/>
  <c r="H177" i="11"/>
  <c r="H172" i="11"/>
  <c r="H173" i="11" s="1"/>
  <c r="H175" i="11" s="1"/>
  <c r="F161" i="11"/>
  <c r="F162" i="11" s="1"/>
  <c r="G153" i="11"/>
  <c r="G152" i="11"/>
  <c r="E151" i="11"/>
  <c r="H143" i="11"/>
  <c r="G142" i="11"/>
  <c r="F133" i="11"/>
  <c r="G125" i="11"/>
  <c r="G117" i="11"/>
  <c r="G115" i="11"/>
  <c r="G111" i="11"/>
  <c r="G110" i="11"/>
  <c r="G109" i="11"/>
  <c r="G105" i="11"/>
  <c r="F94" i="11"/>
  <c r="F96" i="11" s="1"/>
  <c r="E35" i="8"/>
  <c r="E36" i="8" s="1"/>
  <c r="E39" i="8" s="1"/>
  <c r="I18" i="10"/>
  <c r="I20" i="10" s="1"/>
  <c r="I17" i="10"/>
  <c r="I7" i="10"/>
  <c r="I9" i="10"/>
  <c r="I6" i="10"/>
  <c r="G79" i="9"/>
  <c r="G81" i="9" s="1"/>
  <c r="G82" i="9" s="1"/>
  <c r="H62" i="9"/>
  <c r="H64" i="9" s="1"/>
  <c r="H57" i="9"/>
  <c r="H59" i="9" s="1"/>
  <c r="H47" i="9"/>
  <c r="H46" i="9"/>
  <c r="H45" i="9"/>
  <c r="G44" i="9"/>
  <c r="G48" i="9" s="1"/>
  <c r="G51" i="9" s="1"/>
  <c r="G34" i="9"/>
  <c r="G38" i="9" s="1"/>
  <c r="G39" i="9" s="1"/>
  <c r="G40" i="9" s="1"/>
  <c r="G24" i="9"/>
  <c r="G27" i="9" s="1"/>
  <c r="G16" i="9"/>
  <c r="G7" i="9"/>
  <c r="G11" i="9" s="1"/>
  <c r="G352" i="8"/>
  <c r="G354" i="8" s="1"/>
  <c r="H342" i="8"/>
  <c r="G335" i="8"/>
  <c r="G334" i="8"/>
  <c r="G333" i="8"/>
  <c r="G332" i="8"/>
  <c r="G331" i="8"/>
  <c r="D322" i="8"/>
  <c r="F321" i="8"/>
  <c r="F320" i="8"/>
  <c r="F319" i="8"/>
  <c r="F318" i="8"/>
  <c r="H309" i="8"/>
  <c r="G309" i="8"/>
  <c r="H308" i="8"/>
  <c r="G308" i="8"/>
  <c r="H307" i="8"/>
  <c r="G307" i="8"/>
  <c r="H306" i="8"/>
  <c r="G306" i="8"/>
  <c r="D301" i="8"/>
  <c r="F300" i="8"/>
  <c r="F299" i="8"/>
  <c r="F298" i="8"/>
  <c r="F301" i="8" s="1"/>
  <c r="F297" i="8"/>
  <c r="D292" i="8"/>
  <c r="F291" i="8"/>
  <c r="F290" i="8"/>
  <c r="F289" i="8"/>
  <c r="F288" i="8"/>
  <c r="F278" i="8"/>
  <c r="F280" i="8" s="1"/>
  <c r="F282" i="8" s="1"/>
  <c r="G259" i="8"/>
  <c r="G255" i="8"/>
  <c r="G257" i="8" s="1"/>
  <c r="G260" i="8" s="1"/>
  <c r="G248" i="8"/>
  <c r="G243" i="8"/>
  <c r="G244" i="8" s="1"/>
  <c r="G246" i="8" s="1"/>
  <c r="G249" i="8" s="1"/>
  <c r="E232" i="8"/>
  <c r="E233" i="8" s="1"/>
  <c r="F224" i="8"/>
  <c r="F223" i="8"/>
  <c r="F225" i="8"/>
  <c r="D222" i="8"/>
  <c r="G214" i="8"/>
  <c r="F213" i="8"/>
  <c r="E204" i="8"/>
  <c r="F196" i="8"/>
  <c r="F188" i="8"/>
  <c r="F186" i="8"/>
  <c r="F189" i="8"/>
  <c r="F182" i="8"/>
  <c r="F181" i="8"/>
  <c r="F180" i="8"/>
  <c r="F176" i="8"/>
  <c r="E165" i="8"/>
  <c r="E167" i="8" s="1"/>
  <c r="F31" i="8"/>
  <c r="F24" i="8"/>
  <c r="F25" i="8"/>
  <c r="F18" i="8"/>
  <c r="F9" i="8"/>
  <c r="I11" i="10"/>
  <c r="I12" i="10"/>
  <c r="F183" i="8" l="1"/>
  <c r="G336" i="8"/>
  <c r="F322" i="8"/>
  <c r="F325" i="8" s="1"/>
  <c r="I239" i="11"/>
  <c r="G118" i="11"/>
  <c r="G112" i="11"/>
  <c r="G154" i="11"/>
  <c r="G230" i="11"/>
  <c r="H178" i="11"/>
  <c r="H239" i="11"/>
  <c r="G221" i="11"/>
  <c r="G223" i="11" s="1"/>
  <c r="H265" i="11"/>
  <c r="G251" i="11"/>
  <c r="G254" i="11" s="1"/>
  <c r="F163" i="11"/>
  <c r="F164" i="11" s="1"/>
  <c r="H282" i="11"/>
  <c r="G353" i="8"/>
  <c r="F292" i="8"/>
  <c r="F294" i="8" s="1"/>
  <c r="H310" i="8"/>
  <c r="G310" i="8"/>
  <c r="I22" i="10"/>
  <c r="I23" i="10"/>
  <c r="E234" i="8"/>
  <c r="E235" i="8" s="1"/>
  <c r="H49" i="9"/>
  <c r="G20" i="9"/>
  <c r="G12" i="9"/>
  <c r="G21" i="9"/>
</calcChain>
</file>

<file path=xl/sharedStrings.xml><?xml version="1.0" encoding="utf-8"?>
<sst xmlns="http://schemas.openxmlformats.org/spreadsheetml/2006/main" count="697" uniqueCount="340">
  <si>
    <t>A</t>
  </si>
  <si>
    <t>E</t>
  </si>
  <si>
    <t>B</t>
  </si>
  <si>
    <t>C</t>
  </si>
  <si>
    <t>D</t>
  </si>
  <si>
    <t>1. Compute Stockholder's Gain or Loss</t>
  </si>
  <si>
    <t xml:space="preserve">    Value of all consideration received by stockholder:</t>
  </si>
  <si>
    <t xml:space="preserve">         Value of Stock received</t>
  </si>
  <si>
    <t xml:space="preserve">         Liabilities assumed</t>
  </si>
  <si>
    <t xml:space="preserve">    Minus: Cost of all property transferred to corp.</t>
  </si>
  <si>
    <t xml:space="preserve">    Equals Gain Realized</t>
  </si>
  <si>
    <t xml:space="preserve">    Recognized Gain: Lesser of gain realized </t>
  </si>
  <si>
    <t xml:space="preserve">      or boot (include excess debt) received</t>
  </si>
  <si>
    <t>2. Compute Stockholder's Basis in Stock</t>
  </si>
  <si>
    <t xml:space="preserve">    Basis of all  property transferred</t>
  </si>
  <si>
    <t xml:space="preserve">    Plus gain recognized</t>
  </si>
  <si>
    <t xml:space="preserve">    Minus boot received (include all debt transferred)</t>
  </si>
  <si>
    <t xml:space="preserve">    Equals basis of stock received</t>
  </si>
  <si>
    <t>3. Compute Corporation's Gain</t>
  </si>
  <si>
    <t>4. Compute Corporation's Basis in Property</t>
  </si>
  <si>
    <t xml:space="preserve">    Basis of property transferred by stockholder</t>
  </si>
  <si>
    <t xml:space="preserve">        (Property other than cash)</t>
  </si>
  <si>
    <t xml:space="preserve">    Add: Gain recognized by stockholder</t>
  </si>
  <si>
    <t xml:space="preserve">    Equals: basis of property to corporation</t>
  </si>
  <si>
    <t>Owner</t>
  </si>
  <si>
    <t>Asset</t>
  </si>
  <si>
    <t>Selling Price</t>
  </si>
  <si>
    <t>Cost</t>
  </si>
  <si>
    <t>Accum. Depreciation (S/L)</t>
  </si>
  <si>
    <t>Extra Depreciation</t>
  </si>
  <si>
    <t>Adjusted Basis</t>
  </si>
  <si>
    <t>Gain</t>
  </si>
  <si>
    <t>Section 1231 gain- before considering  Sec. 291</t>
  </si>
  <si>
    <t>Section 291 recapture (20% rule)</t>
  </si>
  <si>
    <t>Section 1231 gain- after considering  Sec. 291</t>
  </si>
  <si>
    <t xml:space="preserve">Charlotte Corporation's partial income statement after its first year of operations is as follows: </t>
  </si>
  <si>
    <t>Income before income taxes</t>
  </si>
  <si>
    <t>Federal &amp; state income taxes payable currently</t>
  </si>
  <si>
    <t>Deferred income taxes</t>
  </si>
  <si>
    <t>Income tax expense</t>
  </si>
  <si>
    <t>Net income</t>
  </si>
  <si>
    <t xml:space="preserve">Charlotte estimates its annual warranty expense as a percentage of sales.  </t>
  </si>
  <si>
    <t xml:space="preserve">The amount charged to warranty expense in its accounting records this year was $400,000.  </t>
  </si>
  <si>
    <t xml:space="preserve"> No difference existed between pretax accounting income and </t>
  </si>
  <si>
    <t xml:space="preserve">taxable income except the warranty expense.  </t>
  </si>
  <si>
    <t>Taxable income</t>
  </si>
  <si>
    <t>Total</t>
  </si>
  <si>
    <t>Section 1245 Gain (Ordinary)</t>
  </si>
  <si>
    <t>Section 1231 Gain (Capital)</t>
  </si>
  <si>
    <t>Corp.</t>
  </si>
  <si>
    <t xml:space="preserve">Income from operations </t>
  </si>
  <si>
    <t>Expenses of operations</t>
  </si>
  <si>
    <t>Net Operating Income</t>
  </si>
  <si>
    <t>Dividend Received deduction percentage</t>
  </si>
  <si>
    <t>Gross receipts (Operating Revenues)</t>
  </si>
  <si>
    <t xml:space="preserve">Operating Expenses, not including Cash Contributions </t>
  </si>
  <si>
    <t xml:space="preserve">Cash contributions to qualified charities </t>
  </si>
  <si>
    <t xml:space="preserve">AMT Exemption </t>
  </si>
  <si>
    <t>AMTI</t>
  </si>
  <si>
    <t>Floor</t>
  </si>
  <si>
    <t>Excess over Floor</t>
  </si>
  <si>
    <t>Phase-out Rate</t>
  </si>
  <si>
    <t xml:space="preserve"> Reduction in exemption</t>
  </si>
  <si>
    <t>Unadjusted Exemption Amount</t>
  </si>
  <si>
    <t>Exemption allowed</t>
  </si>
  <si>
    <t>Salary</t>
  </si>
  <si>
    <t>AGI</t>
  </si>
  <si>
    <t>No gain or loss for a corp. upon sale of its capital stock, including treasury stock.</t>
  </si>
  <si>
    <t>Taxable income before losses</t>
  </si>
  <si>
    <t>Taxable income before small bus losses</t>
  </si>
  <si>
    <t>Compute late filing penalty</t>
  </si>
  <si>
    <t>Due date for return</t>
  </si>
  <si>
    <t>Actual filing date</t>
  </si>
  <si>
    <t>Amount Underpaid</t>
  </si>
  <si>
    <t>April 15</t>
  </si>
  <si>
    <t>Rate per month the payment is late</t>
  </si>
  <si>
    <t>May 15</t>
  </si>
  <si>
    <t>One month</t>
  </si>
  <si>
    <t>Penalty per month</t>
  </si>
  <si>
    <t>May 28</t>
  </si>
  <si>
    <t>Two months</t>
  </si>
  <si>
    <t>Number of months</t>
  </si>
  <si>
    <t>Late payment penalty</t>
  </si>
  <si>
    <t>Statute of Limitations</t>
  </si>
  <si>
    <t xml:space="preserve">Dan did not receive control of the corporation. </t>
  </si>
  <si>
    <t>Sec. 351 does not prevent the gain from being recognized</t>
  </si>
  <si>
    <t>Sec. 1244 stock</t>
  </si>
  <si>
    <t>Gross income before considering stock sale</t>
  </si>
  <si>
    <t>Less: Sec. 1244 ordinary loss</t>
  </si>
  <si>
    <t>Less: Additional capital loss</t>
  </si>
  <si>
    <t>Revised taxable income</t>
  </si>
  <si>
    <t>Pixie Corp. provided the following information.</t>
  </si>
  <si>
    <t xml:space="preserve">Compute Pixie's taxable income for the year. </t>
  </si>
  <si>
    <t>Facts</t>
  </si>
  <si>
    <t>Return</t>
  </si>
  <si>
    <t>Sales revenue</t>
  </si>
  <si>
    <t>Cost of sales and other operating expenses</t>
  </si>
  <si>
    <t>Short-term capital gain</t>
  </si>
  <si>
    <t>Long-term capital gain</t>
  </si>
  <si>
    <t>Short-term capital loss</t>
  </si>
  <si>
    <t>Long-term capital loss</t>
  </si>
  <si>
    <t>The corporation's deduction for capital losses is limited to amount of capital gains.</t>
  </si>
  <si>
    <t>Local Corp. provided the following information:</t>
  </si>
  <si>
    <t xml:space="preserve">What is the corporation’s net income before credits? </t>
  </si>
  <si>
    <t>Tax liability</t>
  </si>
  <si>
    <t>Equip.</t>
  </si>
  <si>
    <t>Big Corp.</t>
  </si>
  <si>
    <t>NonRes-Realty</t>
  </si>
  <si>
    <t>Recapture under sec. 1250 (Excess Depreciation)</t>
  </si>
  <si>
    <t>Amount that would be recaptured if 1245 applied</t>
  </si>
  <si>
    <t>Potter Corporation - Dividends Received</t>
  </si>
  <si>
    <t>Dividend income from Cooper Corp. (10% owned)</t>
  </si>
  <si>
    <t>Dividend Received deduction amount - % of dividends</t>
  </si>
  <si>
    <t>Dividend Received deduction amount - % of net income</t>
  </si>
  <si>
    <r>
      <t xml:space="preserve">In </t>
    </r>
    <r>
      <rPr>
        <sz val="10"/>
        <rFont val="Arial"/>
        <family val="2"/>
      </rPr>
      <t>2008, Concord Corp., a domestic corporation, had income, expenses and deductions:</t>
    </r>
  </si>
  <si>
    <t>Net income before deducting charitable contributions</t>
  </si>
  <si>
    <t>Net income (GAAP) before federal income tax</t>
  </si>
  <si>
    <t>What is the amount of Concord’s allowable charitable contribution deduction for 2008?</t>
  </si>
  <si>
    <t>Charitable contribution ded. is limited to 10% of taxable income before charity ded.</t>
  </si>
  <si>
    <t>Which expense is an organizational cost?</t>
  </si>
  <si>
    <t>Tentative AMT is less than regular tax, so there is no AMT liability.</t>
  </si>
  <si>
    <t>Brother Sister Corporations</t>
  </si>
  <si>
    <t>Proof</t>
  </si>
  <si>
    <t>The outstanding stock of Corporations A, B, and C is owned by these unrelated individuals:</t>
  </si>
  <si>
    <t xml:space="preserve">  Individuals </t>
  </si>
  <si>
    <t xml:space="preserve"> -------------- Corporations --------------</t>
  </si>
  <si>
    <t xml:space="preserve">      </t>
  </si>
  <si>
    <t xml:space="preserve">B   </t>
  </si>
  <si>
    <t>ALL</t>
  </si>
  <si>
    <t>AB</t>
  </si>
  <si>
    <t xml:space="preserve">    Bonnie</t>
  </si>
  <si>
    <t xml:space="preserve">    Bart</t>
  </si>
  <si>
    <t xml:space="preserve">    Delaney</t>
  </si>
  <si>
    <t xml:space="preserve">    Danette</t>
  </si>
  <si>
    <t>Each corporation has taxable income of $50,000 for 2008.</t>
  </si>
  <si>
    <t>What is the total federal income tax liability of all three corporations for 2008?</t>
  </si>
  <si>
    <t>A and B are brother sister corporations</t>
  </si>
  <si>
    <t>C is not;.</t>
  </si>
  <si>
    <t>A and B will have combined tax liabilty:</t>
  </si>
  <si>
    <t>C's tax liability at 15%</t>
  </si>
  <si>
    <t>Total income tax liability</t>
  </si>
  <si>
    <t xml:space="preserve">Future, Inc. reported the following results for the year: </t>
  </si>
  <si>
    <t>Solution</t>
  </si>
  <si>
    <t>Net income per books</t>
  </si>
  <si>
    <t>Federal income taxes</t>
  </si>
  <si>
    <t>Life insurance proceeds on death of key employee</t>
  </si>
  <si>
    <t>Tax-exempt interest income</t>
  </si>
  <si>
    <t>Net capital loss</t>
  </si>
  <si>
    <t xml:space="preserve">Future's taxable income for the year was: </t>
  </si>
  <si>
    <t xml:space="preserve">Assuming a 40% income tax rate, what amount </t>
  </si>
  <si>
    <t xml:space="preserve"> was actually paid this year on the corporation's warranty? </t>
  </si>
  <si>
    <t>Warranty Expense per books</t>
  </si>
  <si>
    <t>Difference between books and tax warranty expense</t>
  </si>
  <si>
    <t>Warranty Expense per tax return</t>
  </si>
  <si>
    <t>Tax savings on the extra warranty epense</t>
  </si>
  <si>
    <t>Compute Gain on investment in Partnership</t>
  </si>
  <si>
    <t>Note: "Partner-1" is the person investing in the Partnership.</t>
  </si>
  <si>
    <t>Partner-1's asset had a value of</t>
  </si>
  <si>
    <t>Partner-1's asset had a BASIS of</t>
  </si>
  <si>
    <t>Partnership capital % received by Partner-1</t>
  </si>
  <si>
    <t>Partnership capital % of other partners</t>
  </si>
  <si>
    <t>Partnership debt assumed by Partner-1</t>
  </si>
  <si>
    <t>Partner-1's debt assumed by PARTNERSHIP</t>
  </si>
  <si>
    <t>Partner-1's debt assumed by other PARTNERS</t>
  </si>
  <si>
    <t>Excess of line 8 over lines 2 + 6</t>
  </si>
  <si>
    <t>Partner-1's Gain-Positive Amt. on Line 9</t>
  </si>
  <si>
    <t>Compute Partner-1's Basis in partnership Interest</t>
  </si>
  <si>
    <t>Asset basis before contribution</t>
  </si>
  <si>
    <t>Add:</t>
  </si>
  <si>
    <t xml:space="preserve">Less: </t>
  </si>
  <si>
    <t>Partner-1's Debt assumed by other Ptnrs</t>
  </si>
  <si>
    <t>Partner-1's Basis - Cannot be negative</t>
  </si>
  <si>
    <t>Compute Partnership's basis in Asset</t>
  </si>
  <si>
    <t>Partner-1's assedt basis (before cont.)</t>
  </si>
  <si>
    <t>Add: gain - invest co.(rare)</t>
  </si>
  <si>
    <t>Do not add gain for excess debt</t>
  </si>
  <si>
    <t>XXX</t>
  </si>
  <si>
    <t>Partnership's basis in asset invested</t>
  </si>
  <si>
    <t>Net income of an accrual basis, calendar year partnership with these items?</t>
  </si>
  <si>
    <t>Data</t>
  </si>
  <si>
    <t>Ordinary</t>
  </si>
  <si>
    <t>Separate</t>
  </si>
  <si>
    <t>Net income from opertations</t>
  </si>
  <si>
    <t>Tax exempt interest income</t>
  </si>
  <si>
    <t>Dividends from corporations</t>
  </si>
  <si>
    <t>Net rental income</t>
  </si>
  <si>
    <t>Ordinary income</t>
  </si>
  <si>
    <t>Separate items</t>
  </si>
  <si>
    <t>Fran's share</t>
  </si>
  <si>
    <t>Mr. Rich contributes building lot to partnership</t>
  </si>
  <si>
    <t>BASIS</t>
  </si>
  <si>
    <t>FMV</t>
  </si>
  <si>
    <t>Partnership sells the lot for</t>
  </si>
  <si>
    <t>Total Gain</t>
  </si>
  <si>
    <t>Total gain is ordinary income to the partnership.</t>
  </si>
  <si>
    <t>Mr. Rich reports income of:</t>
  </si>
  <si>
    <t>All of built-in Gain</t>
  </si>
  <si>
    <t>One-half of the gain accruing since acquired by partnership</t>
  </si>
  <si>
    <t>Gain reported by Mr. Rich</t>
  </si>
  <si>
    <t>Limit is basis of partnership capital, plus her share of partnership debt.</t>
  </si>
  <si>
    <t>Adjusted gross income</t>
  </si>
  <si>
    <t>Threshhold for phase-out</t>
  </si>
  <si>
    <t>Amount of AGI above the threshhold</t>
  </si>
  <si>
    <t>Phase-out percentage for income above threshhold</t>
  </si>
  <si>
    <t>Maximum loss write-off for this couple</t>
  </si>
  <si>
    <t>Current distribution to Bill.</t>
  </si>
  <si>
    <t>Proportionate Nonliquidating Distributions</t>
  </si>
  <si>
    <t>Partner's beginning outside basis in the partnership</t>
  </si>
  <si>
    <t>Less: Cash received.</t>
  </si>
  <si>
    <t>Gain recognized (excess of line 2 over line 1)</t>
  </si>
  <si>
    <t>Remaining outside basis [(Line 1) minus (Line 2)]. Min. $0</t>
  </si>
  <si>
    <t>Partner's basis in hot assets distributed (lesser of line 4 or inside basis)</t>
  </si>
  <si>
    <t>Basis available for other property distributed [(Line 4) - (Line 5)]</t>
  </si>
  <si>
    <t>Partnership's inside basis of other property distributed</t>
  </si>
  <si>
    <t>Basis to partner of other property received (lesser of amt-Line 6 or Line 7)</t>
  </si>
  <si>
    <t>Partner's remaining basis in the partnership interest [(Line 6) less (Line 8)]</t>
  </si>
  <si>
    <t>Liquidating Distribution to Bill</t>
  </si>
  <si>
    <t>6</t>
  </si>
  <si>
    <t>7</t>
  </si>
  <si>
    <t>Loss may be recognized if dist. includes only cash, Unreal. Rec. etc. [Ln 6]</t>
  </si>
  <si>
    <t>8</t>
  </si>
  <si>
    <t>Basis to partner of other property received (Line 6)</t>
  </si>
  <si>
    <t>9</t>
  </si>
  <si>
    <t xml:space="preserve">Partner's remaining basis in the partnership interest </t>
  </si>
  <si>
    <t>Bill purchased partnership interest. What is his loss deduction?</t>
  </si>
  <si>
    <t>Jack and Jill - Loss from rental activity. $25,000 exception.</t>
  </si>
  <si>
    <t>Mary Corporation (MaryCorp)</t>
  </si>
  <si>
    <t xml:space="preserve"> Book Value </t>
  </si>
  <si>
    <t xml:space="preserve"> FMV </t>
  </si>
  <si>
    <t>Current Assets</t>
  </si>
  <si>
    <t>Fixed Assets (Basis and FMV)</t>
  </si>
  <si>
    <t xml:space="preserve">   Total Assets</t>
  </si>
  <si>
    <t>Debt</t>
  </si>
  <si>
    <t>Common Stock – Mary’s investment</t>
  </si>
  <si>
    <t>Retained Earnings</t>
  </si>
  <si>
    <t>Owner Equity</t>
  </si>
  <si>
    <t xml:space="preserve">FMV of Mary's stock in Mary Corporation </t>
  </si>
  <si>
    <t>Mary’s total basis in all outstanding Mary Corporation Stock: $2,000,000.</t>
  </si>
  <si>
    <t xml:space="preserve">Mary will liquidate MaryCorp (receive cash of MaryCorp after payment of federal income tax). </t>
  </si>
  <si>
    <t>There is no state income tax. MaryCorp has no carryover of losses, etc.</t>
  </si>
  <si>
    <t>Mary Corp has no transactions this year, other than those identifed in this problem.</t>
  </si>
  <si>
    <t>The corporation will not incur liquidation expenses or other expenses.</t>
  </si>
  <si>
    <t>Refer to information above for the acquisition of MaryCorp assets by Duke Energy Corp.</t>
  </si>
  <si>
    <t>How much total income or gain does Mary recognize on liquidation of MaryCorp?</t>
  </si>
  <si>
    <t>a.</t>
  </si>
  <si>
    <t>b.</t>
  </si>
  <si>
    <t>c.</t>
  </si>
  <si>
    <t>d.</t>
  </si>
  <si>
    <t xml:space="preserve"> Refer to information above for acquisition of MaryCorp assets by Duke Energy Corporation. </t>
  </si>
  <si>
    <t xml:space="preserve">What is Duke Energy's basis in the fixed assets received from MaryCorp? </t>
  </si>
  <si>
    <t>Other</t>
  </si>
  <si>
    <t>Refer to the balance sheet for Mary Corporation above for the next 5 questions.</t>
  </si>
  <si>
    <t>Assume that Duke Energy trades Duke Energy stock worth $10,000,000 to Mary for all</t>
  </si>
  <si>
    <t>of Mary's stock in Mary Corporation, in a transaction that is a tax-free reorganization.</t>
  </si>
  <si>
    <t>How much gain does Mary recognize on the transaction?</t>
  </si>
  <si>
    <t>What is Mary's basis in the Duke Energy stock?</t>
  </si>
  <si>
    <t>What is Duke Energy's basis in the Mary Corporation stock?</t>
  </si>
  <si>
    <t>Duke Energy will liquidate Mary Corporation when its balance sheet is as shown above.</t>
  </si>
  <si>
    <t>How much gain or loss will Mary Corporation recognize on the liquidation?</t>
  </si>
  <si>
    <t>What basis will Duke Energy have in the fixed assets?</t>
  </si>
  <si>
    <t>Deductions</t>
  </si>
  <si>
    <t>Partnership has carryover basis in the land</t>
  </si>
  <si>
    <t>Amount paid for partnership interest</t>
  </si>
  <si>
    <t xml:space="preserve">Initial basis </t>
  </si>
  <si>
    <t>Bill's share of ending debt of partnership</t>
  </si>
  <si>
    <t>Bills share of partnership loss</t>
  </si>
  <si>
    <t>Basis of partnership interest at year-end</t>
  </si>
  <si>
    <t>Bill's deduction in current year</t>
  </si>
  <si>
    <t>Maximum loss write-off if AGI is not above $100,000</t>
  </si>
  <si>
    <t>Reduction in maximum allowable loss of $25,000</t>
  </si>
  <si>
    <t xml:space="preserve">    Minus: Cost of all property transferred to corporation</t>
  </si>
  <si>
    <t xml:space="preserve">         Liabilities assumed by the corporation</t>
  </si>
  <si>
    <t xml:space="preserve">    Basis of property (other than cash)</t>
  </si>
  <si>
    <t xml:space="preserve">         Liabilities assumed by the company</t>
  </si>
  <si>
    <t xml:space="preserve">    Plus gain recognized by stockholder</t>
  </si>
  <si>
    <t>Capital loss</t>
  </si>
  <si>
    <t>Sec. 1244 loss (sale of Sec. 1244 property)</t>
  </si>
  <si>
    <t xml:space="preserve">Retlaw distributed a ranch to Retlaw’s stockholder, Walt Disney. </t>
  </si>
  <si>
    <t>The ranch had a basis of $8,000,000 and FMV of $20,000,000.</t>
  </si>
  <si>
    <t xml:space="preserve">How much gain would Retlaw report as a result of this distribution? </t>
  </si>
  <si>
    <t>Value of property distributed</t>
  </si>
  <si>
    <t>Basis of property distributed</t>
  </si>
  <si>
    <t>Gain on distribution of property</t>
  </si>
  <si>
    <t>See Section 311(b) [or 336 in the case of a liquidation].</t>
  </si>
  <si>
    <t>Continue the preceding question.</t>
  </si>
  <si>
    <t xml:space="preserve">What would Walt Disney have as basis in the ranch? </t>
  </si>
  <si>
    <t>Basis of property received in a distribution under Sec. 301 is FMV.</t>
  </si>
  <si>
    <t>See Section 301(d)</t>
  </si>
  <si>
    <t xml:space="preserve">Retlaw received all of the stock of Flower Corporation in exchange. </t>
  </si>
  <si>
    <t>How much income or gain would Walt Disney recognize on this distribution?</t>
  </si>
  <si>
    <t>Retlaw, Inc. transferred a ranch to Flower Corporation (a new corporation).</t>
  </si>
  <si>
    <t xml:space="preserve">    Basis of all property transferred to the corporation</t>
  </si>
  <si>
    <t>invested by stockholder</t>
  </si>
  <si>
    <t>(§ 355(a)(1)).</t>
  </si>
  <si>
    <t>Retlaw distributed the Flower Corporation stock to Walt Disney, in a spin-off.</t>
  </si>
  <si>
    <t>(§358(a)(1))</t>
  </si>
  <si>
    <r>
      <t xml:space="preserve">In </t>
    </r>
    <r>
      <rPr>
        <sz val="11"/>
        <rFont val="Calibri"/>
        <family val="2"/>
      </rPr>
      <t>2008, Concord Corp., a domestic corporation, had income, expenses and deductions:</t>
    </r>
  </si>
  <si>
    <t>Mr. Rich receives partnership interest of</t>
  </si>
  <si>
    <t>Partnership debt before this investment</t>
  </si>
  <si>
    <t>Solution - see next page</t>
  </si>
  <si>
    <t>Basis of all assets sold</t>
  </si>
  <si>
    <t>Corporate tax rate</t>
  </si>
  <si>
    <t>Selling price for assets of Mary Corporation</t>
  </si>
  <si>
    <t>Gain on sale of assets by Mary Corporation</t>
  </si>
  <si>
    <t>Basis of Mary 's stock</t>
  </si>
  <si>
    <t>Mary 's gain on liquidating distribution</t>
  </si>
  <si>
    <t>Current assets sold for cash, with that cash being distributed</t>
  </si>
  <si>
    <t xml:space="preserve">Total cash distributed from Mary Corporation to Mary </t>
  </si>
  <si>
    <t>This is a taxable exchange. Duke's basis in the assets will be FMV: $6,000,000.</t>
  </si>
  <si>
    <t xml:space="preserve">in a type B reorganization is stockholder's basis of the Target stock surrendered. </t>
  </si>
  <si>
    <t>Gain is recognized as if the corporation sold the asset at FMV.</t>
  </si>
  <si>
    <t>Retlaw had a basis in the ranch of $8,000,000. FMV was $20,000,000.</t>
  </si>
  <si>
    <t xml:space="preserve">No gain or loss is recognized by a corporation receiving </t>
  </si>
  <si>
    <t>property in complete liquidation of its subsidiary corporation.</t>
  </si>
  <si>
    <t xml:space="preserve">Corporation (that receives the property) meets the  </t>
  </si>
  <si>
    <t>80% ownership requirements of section 1504(a)(2);</t>
  </si>
  <si>
    <t>Liquidation is a complete redemption of all subsidiary stock, or</t>
  </si>
  <si>
    <t>part of a series of distributions that will result in a complete redemption.</t>
  </si>
  <si>
    <t>Liquidations to Which Section Applies.</t>
  </si>
  <si>
    <t>332(a)</t>
  </si>
  <si>
    <t>332(b)</t>
  </si>
  <si>
    <t>332(b)(1)</t>
  </si>
  <si>
    <t>332(b)(2)</t>
  </si>
  <si>
    <t xml:space="preserve">In Section 332 liquidation (when parent does not recognize gain), </t>
  </si>
  <si>
    <t>basis of property received is same as in the hands of the subsidiary.</t>
  </si>
  <si>
    <t>334(a)</t>
  </si>
  <si>
    <r>
      <t>Target shareholder's basis</t>
    </r>
    <r>
      <rPr>
        <sz val="12"/>
        <color rgb="FF000000"/>
        <rFont val="Calibri"/>
        <family val="2"/>
      </rPr>
      <t xml:space="preserve"> in stock received from acquiring corporation </t>
    </r>
  </si>
  <si>
    <r>
      <t>Shareholder recognizes no gain or loss on the receipt of stock in a spin-off.</t>
    </r>
    <r>
      <rPr>
        <b/>
        <sz val="12"/>
        <rFont val="Calibri"/>
        <family val="2"/>
      </rPr>
      <t xml:space="preserve"> </t>
    </r>
  </si>
  <si>
    <t>Income tax paid by Mary Corporation</t>
  </si>
  <si>
    <t>Cash received by Mary Corporation -sale of its assets to Duke.</t>
  </si>
  <si>
    <t>After-tax proceeds from sale of asset to Duke</t>
  </si>
  <si>
    <r>
      <rPr>
        <b/>
        <u/>
        <sz val="12"/>
        <color rgb="FF000000"/>
        <rFont val="Calibri"/>
        <family val="2"/>
      </rPr>
      <t>Shareholders of Target corporation will not recognize any gain or loss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on the</t>
    </r>
  </si>
  <si>
    <r>
      <t xml:space="preserve">exchange of their Target stock solely for voting stock of acquiring corp. </t>
    </r>
    <r>
      <rPr>
        <b/>
        <u/>
        <sz val="12"/>
        <color rgb="FF000000"/>
        <rFont val="Calibri"/>
        <family val="2"/>
      </rPr>
      <t>(§354(a)(1)).</t>
    </r>
  </si>
  <si>
    <r>
      <rPr>
        <b/>
        <u/>
        <sz val="12"/>
        <color rgb="FF000000"/>
        <rFont val="Calibri"/>
        <family val="2"/>
      </rPr>
      <t>A Target shareholder's basis</t>
    </r>
    <r>
      <rPr>
        <sz val="12"/>
        <color rgb="FF000000"/>
        <rFont val="Calibri"/>
        <family val="2"/>
      </rPr>
      <t xml:space="preserve"> in the stock of an acquiring corp. received in the </t>
    </r>
  </si>
  <si>
    <r>
      <t xml:space="preserve">exchange ill equal the basis of the Target stock surrendered therefor </t>
    </r>
    <r>
      <rPr>
        <b/>
        <u/>
        <sz val="12"/>
        <color rgb="FF000000"/>
        <rFont val="Calibri"/>
        <family val="2"/>
      </rPr>
      <t>(§358(a)(1)).</t>
    </r>
  </si>
  <si>
    <r>
      <rPr>
        <b/>
        <u/>
        <sz val="12"/>
        <color rgb="FF000000"/>
        <rFont val="Calibri"/>
        <family val="2"/>
      </rPr>
      <t>Acquiring Corporation's basis in each Target share</t>
    </r>
    <r>
      <rPr>
        <sz val="12"/>
        <color rgb="FF000000"/>
        <rFont val="Calibri"/>
        <family val="2"/>
      </rPr>
      <t xml:space="preserve"> received in the exchange will </t>
    </r>
  </si>
  <si>
    <r>
      <t xml:space="preserve">equal the basis of that share in the hands of the Target shareholder </t>
    </r>
    <r>
      <rPr>
        <b/>
        <u/>
        <sz val="12"/>
        <color rgb="FF000000"/>
        <rFont val="Calibri"/>
        <family val="2"/>
      </rPr>
      <t>(§362(b)).</t>
    </r>
  </si>
  <si>
    <r>
      <t xml:space="preserve">Liquidation of a </t>
    </r>
    <r>
      <rPr>
        <b/>
        <u/>
        <sz val="12"/>
        <rFont val="Arial Black"/>
        <family val="2"/>
      </rPr>
      <t>Subsidiary.</t>
    </r>
  </si>
  <si>
    <t xml:space="preserve">Refer to information above for acquisition of MaryCorp assets by Duke Energy. </t>
  </si>
  <si>
    <t xml:space="preserve">Duke Energy will pay $6,000,000 to MaryCorp for all fixed assets of MaryCorp.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</si>
</sst>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/yy;@"/>
    <numFmt numFmtId="167" formatCode="0.0%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name val="Century Schoolbook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Calibri"/>
      <family val="2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indexed="8"/>
      <name val="Arial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name val="Arial"/>
      <family val="2"/>
    </font>
    <font>
      <b/>
      <u/>
      <sz val="12"/>
      <name val="Arial Black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2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/>
    <xf numFmtId="0" fontId="3" fillId="0" borderId="0" xfId="0" applyFont="1" applyBorder="1" applyAlignment="1"/>
    <xf numFmtId="0" fontId="3" fillId="0" borderId="3" xfId="0" applyFont="1" applyBorder="1"/>
    <xf numFmtId="0" fontId="2" fillId="2" borderId="0" xfId="0" applyFont="1" applyFill="1" applyBorder="1" applyAlignment="1"/>
    <xf numFmtId="0" fontId="2" fillId="2" borderId="3" xfId="0" applyFont="1" applyFill="1" applyBorder="1"/>
    <xf numFmtId="0" fontId="2" fillId="2" borderId="1" xfId="0" applyFont="1" applyFill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Border="1" applyAlignment="1">
      <alignment horizontal="left" vertical="center" indent="1"/>
    </xf>
    <xf numFmtId="6" fontId="3" fillId="0" borderId="0" xfId="0" applyNumberFormat="1" applyFont="1"/>
    <xf numFmtId="0" fontId="3" fillId="0" borderId="0" xfId="0" applyFont="1" applyBorder="1" applyAlignment="1">
      <alignment horizontal="right" vertical="top"/>
    </xf>
    <xf numFmtId="6" fontId="3" fillId="0" borderId="0" xfId="0" applyNumberFormat="1" applyFont="1" applyBorder="1" applyAlignment="1">
      <alignment horizontal="right" vertical="top"/>
    </xf>
    <xf numFmtId="6" fontId="3" fillId="0" borderId="5" xfId="0" applyNumberFormat="1" applyFont="1" applyBorder="1" applyAlignment="1">
      <alignment horizontal="right" vertical="top"/>
    </xf>
    <xf numFmtId="6" fontId="3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6" fontId="3" fillId="0" borderId="5" xfId="0" applyNumberFormat="1" applyFont="1" applyBorder="1" applyAlignment="1">
      <alignment horizontal="right" vertical="top" wrapText="1"/>
    </xf>
    <xf numFmtId="6" fontId="2" fillId="0" borderId="0" xfId="0" applyNumberFormat="1" applyFont="1" applyBorder="1"/>
    <xf numFmtId="6" fontId="2" fillId="0" borderId="1" xfId="0" applyNumberFormat="1" applyFont="1" applyBorder="1"/>
    <xf numFmtId="0" fontId="3" fillId="0" borderId="1" xfId="0" applyFont="1" applyBorder="1"/>
    <xf numFmtId="0" fontId="2" fillId="0" borderId="0" xfId="0" applyFont="1" applyBorder="1" applyAlignment="1">
      <alignment horizontal="left" vertical="top" indent="1"/>
    </xf>
    <xf numFmtId="6" fontId="3" fillId="0" borderId="1" xfId="0" applyNumberFormat="1" applyFont="1" applyBorder="1" applyAlignment="1">
      <alignment horizontal="right" vertical="top" wrapText="1"/>
    </xf>
    <xf numFmtId="0" fontId="3" fillId="0" borderId="4" xfId="0" applyFont="1" applyBorder="1"/>
    <xf numFmtId="0" fontId="3" fillId="0" borderId="5" xfId="0" applyFont="1" applyBorder="1"/>
    <xf numFmtId="6" fontId="3" fillId="0" borderId="0" xfId="0" applyNumberFormat="1" applyFont="1" applyBorder="1"/>
    <xf numFmtId="0" fontId="3" fillId="0" borderId="0" xfId="0" applyFont="1" applyBorder="1" applyAlignment="1">
      <alignment horizontal="left" vertical="top" indent="1"/>
    </xf>
    <xf numFmtId="43" fontId="2" fillId="0" borderId="7" xfId="1" applyFont="1" applyBorder="1" applyAlignment="1">
      <alignment horizontal="left" indent="1"/>
    </xf>
    <xf numFmtId="43" fontId="2" fillId="0" borderId="4" xfId="1" applyFont="1" applyBorder="1"/>
    <xf numFmtId="43" fontId="3" fillId="0" borderId="8" xfId="1" applyFont="1" applyBorder="1" applyAlignment="1">
      <alignment horizontal="left" indent="1"/>
    </xf>
    <xf numFmtId="165" fontId="2" fillId="0" borderId="3" xfId="1" applyNumberFormat="1" applyFont="1" applyBorder="1"/>
    <xf numFmtId="165" fontId="2" fillId="0" borderId="6" xfId="1" applyNumberFormat="1" applyFont="1" applyBorder="1"/>
    <xf numFmtId="43" fontId="2" fillId="2" borderId="8" xfId="1" applyFont="1" applyFill="1" applyBorder="1" applyAlignment="1">
      <alignment horizontal="left" indent="1"/>
    </xf>
    <xf numFmtId="43" fontId="2" fillId="2" borderId="9" xfId="1" applyFont="1" applyFill="1" applyBorder="1" applyAlignment="1">
      <alignment horizontal="left" indent="1"/>
    </xf>
    <xf numFmtId="0" fontId="7" fillId="0" borderId="0" xfId="0" applyFont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43" fontId="2" fillId="0" borderId="10" xfId="1" applyFont="1" applyBorder="1" applyAlignment="1">
      <alignment horizontal="left" indent="1"/>
    </xf>
    <xf numFmtId="165" fontId="2" fillId="0" borderId="11" xfId="1" applyNumberFormat="1" applyFont="1" applyBorder="1"/>
    <xf numFmtId="43" fontId="3" fillId="0" borderId="9" xfId="1" applyFont="1" applyBorder="1" applyAlignment="1">
      <alignment horizontal="left" indent="1"/>
    </xf>
    <xf numFmtId="43" fontId="3" fillId="0" borderId="0" xfId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66" fontId="3" fillId="0" borderId="0" xfId="0" applyNumberFormat="1" applyFont="1" applyBorder="1" applyAlignment="1"/>
    <xf numFmtId="164" fontId="3" fillId="0" borderId="0" xfId="2" applyNumberFormat="1" applyFont="1" applyBorder="1"/>
    <xf numFmtId="16" fontId="3" fillId="0" borderId="12" xfId="0" quotePrefix="1" applyNumberFormat="1" applyFont="1" applyBorder="1" applyAlignment="1">
      <alignment horizontal="center"/>
    </xf>
    <xf numFmtId="167" fontId="3" fillId="0" borderId="1" xfId="3" applyNumberFormat="1" applyFont="1" applyBorder="1"/>
    <xf numFmtId="0" fontId="3" fillId="0" borderId="13" xfId="0" quotePrefix="1" applyFont="1" applyBorder="1" applyAlignment="1">
      <alignment horizontal="center"/>
    </xf>
    <xf numFmtId="44" fontId="3" fillId="0" borderId="0" xfId="2" applyNumberFormat="1" applyFont="1" applyBorder="1"/>
    <xf numFmtId="165" fontId="3" fillId="0" borderId="1" xfId="1" applyNumberFormat="1" applyFont="1" applyBorder="1"/>
    <xf numFmtId="0" fontId="3" fillId="0" borderId="14" xfId="0" quotePrefix="1" applyFont="1" applyBorder="1" applyAlignment="1">
      <alignment horizontal="center"/>
    </xf>
    <xf numFmtId="0" fontId="2" fillId="0" borderId="0" xfId="0" applyFont="1" applyBorder="1"/>
    <xf numFmtId="44" fontId="2" fillId="2" borderId="5" xfId="0" applyNumberFormat="1" applyFont="1" applyFill="1" applyBorder="1"/>
    <xf numFmtId="0" fontId="3" fillId="0" borderId="0" xfId="0" applyFont="1" applyFill="1" applyBorder="1" applyAlignment="1">
      <alignment horizontal="left" vertical="center" indent="1"/>
    </xf>
    <xf numFmtId="164" fontId="2" fillId="0" borderId="3" xfId="2" applyNumberFormat="1" applyFont="1" applyBorder="1"/>
    <xf numFmtId="164" fontId="2" fillId="0" borderId="6" xfId="0" applyNumberFormat="1" applyFont="1" applyBorder="1"/>
    <xf numFmtId="164" fontId="2" fillId="2" borderId="6" xfId="2" applyNumberFormat="1" applyFont="1" applyFill="1" applyBorder="1"/>
    <xf numFmtId="164" fontId="2" fillId="2" borderId="3" xfId="0" applyNumberFormat="1" applyFont="1" applyFill="1" applyBorder="1"/>
    <xf numFmtId="164" fontId="2" fillId="0" borderId="0" xfId="0" applyNumberFormat="1" applyFont="1" applyBorder="1"/>
    <xf numFmtId="43" fontId="2" fillId="0" borderId="0" xfId="1" applyFont="1" applyBorder="1" applyAlignment="1">
      <alignment horizontal="left" indent="1"/>
    </xf>
    <xf numFmtId="164" fontId="2" fillId="0" borderId="15" xfId="0" applyNumberFormat="1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2" fillId="0" borderId="5" xfId="0" applyNumberFormat="1" applyFont="1" applyBorder="1"/>
    <xf numFmtId="43" fontId="3" fillId="0" borderId="0" xfId="1" applyFont="1" applyFill="1" applyBorder="1" applyAlignment="1">
      <alignment horizontal="left" indent="1"/>
    </xf>
    <xf numFmtId="6" fontId="2" fillId="0" borderId="5" xfId="0" applyNumberFormat="1" applyFont="1" applyBorder="1"/>
    <xf numFmtId="9" fontId="2" fillId="0" borderId="0" xfId="3" applyFont="1" applyBorder="1"/>
    <xf numFmtId="43" fontId="2" fillId="0" borderId="0" xfId="1" applyFont="1" applyAlignment="1">
      <alignment horizontal="left" vertical="center" indent="1"/>
    </xf>
    <xf numFmtId="0" fontId="2" fillId="0" borderId="0" xfId="0" applyFont="1" applyAlignment="1">
      <alignment vertical="center"/>
    </xf>
    <xf numFmtId="1" fontId="2" fillId="0" borderId="0" xfId="1" applyNumberFormat="1" applyFont="1" applyBorder="1" applyAlignment="1">
      <alignment horizontal="center" vertical="center"/>
    </xf>
    <xf numFmtId="6" fontId="3" fillId="0" borderId="0" xfId="2" applyNumberFormat="1" applyFont="1" applyBorder="1" applyAlignment="1">
      <alignment vertical="center"/>
    </xf>
    <xf numFmtId="6" fontId="2" fillId="0" borderId="1" xfId="2" applyNumberFormat="1" applyFont="1" applyBorder="1" applyAlignment="1">
      <alignment horizontal="center" vertical="center"/>
    </xf>
    <xf numFmtId="43" fontId="3" fillId="0" borderId="0" xfId="1" applyFont="1" applyAlignment="1">
      <alignment horizontal="left" vertical="center" indent="1"/>
    </xf>
    <xf numFmtId="6" fontId="3" fillId="0" borderId="1" xfId="2" applyNumberFormat="1" applyFont="1" applyBorder="1" applyAlignment="1">
      <alignment vertical="center"/>
    </xf>
    <xf numFmtId="43" fontId="2" fillId="0" borderId="0" xfId="1" applyFont="1" applyFill="1" applyAlignment="1">
      <alignment horizontal="left" vertical="center" indent="1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6" fontId="3" fillId="0" borderId="0" xfId="0" applyNumberFormat="1" applyFont="1" applyAlignment="1">
      <alignment vertical="center"/>
    </xf>
    <xf numFmtId="6" fontId="3" fillId="0" borderId="0" xfId="1" applyNumberFormat="1" applyFont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left" indent="1"/>
    </xf>
    <xf numFmtId="43" fontId="3" fillId="0" borderId="0" xfId="1" applyFont="1" applyAlignment="1">
      <alignment horizontal="left" indent="1"/>
    </xf>
    <xf numFmtId="9" fontId="3" fillId="0" borderId="1" xfId="3" applyFont="1" applyBorder="1" applyAlignment="1"/>
    <xf numFmtId="6" fontId="3" fillId="0" borderId="5" xfId="2" applyNumberFormat="1" applyFont="1" applyBorder="1" applyAlignment="1"/>
    <xf numFmtId="6" fontId="2" fillId="0" borderId="5" xfId="2" applyNumberFormat="1" applyFont="1" applyBorder="1" applyAlignment="1"/>
    <xf numFmtId="0" fontId="5" fillId="0" borderId="0" xfId="0" applyFont="1" applyAlignment="1">
      <alignment horizontal="left" indent="1"/>
    </xf>
    <xf numFmtId="165" fontId="3" fillId="0" borderId="0" xfId="1" applyNumberFormat="1" applyFont="1" applyFill="1" applyBorder="1" applyAlignment="1">
      <alignment horizontal="left" indent="1"/>
    </xf>
    <xf numFmtId="165" fontId="3" fillId="0" borderId="2" xfId="1" applyNumberFormat="1" applyFont="1" applyBorder="1"/>
    <xf numFmtId="164" fontId="3" fillId="0" borderId="3" xfId="2" applyNumberFormat="1" applyFont="1" applyBorder="1"/>
    <xf numFmtId="165" fontId="3" fillId="0" borderId="6" xfId="1" applyNumberFormat="1" applyFont="1" applyBorder="1"/>
    <xf numFmtId="165" fontId="3" fillId="0" borderId="3" xfId="1" applyNumberFormat="1" applyFont="1" applyBorder="1"/>
    <xf numFmtId="9" fontId="3" fillId="0" borderId="3" xfId="3" applyFont="1" applyBorder="1"/>
    <xf numFmtId="165" fontId="3" fillId="0" borderId="16" xfId="1" applyNumberFormat="1" applyFont="1" applyBorder="1"/>
    <xf numFmtId="164" fontId="3" fillId="0" borderId="6" xfId="2" applyNumberFormat="1" applyFont="1" applyBorder="1"/>
    <xf numFmtId="6" fontId="3" fillId="0" borderId="1" xfId="0" applyNumberFormat="1" applyFont="1" applyBorder="1"/>
    <xf numFmtId="9" fontId="3" fillId="0" borderId="0" xfId="3" applyFont="1" applyBorder="1"/>
    <xf numFmtId="165" fontId="3" fillId="0" borderId="0" xfId="1" applyNumberFormat="1" applyFont="1"/>
    <xf numFmtId="6" fontId="3" fillId="0" borderId="5" xfId="0" applyNumberFormat="1" applyFont="1" applyBorder="1"/>
    <xf numFmtId="165" fontId="3" fillId="0" borderId="5" xfId="0" applyNumberFormat="1" applyFont="1" applyBorder="1"/>
    <xf numFmtId="0" fontId="2" fillId="0" borderId="17" xfId="0" applyFont="1" applyBorder="1" applyAlignment="1">
      <alignment horizontal="left" indent="1"/>
    </xf>
    <xf numFmtId="0" fontId="2" fillId="0" borderId="11" xfId="0" applyFont="1" applyBorder="1"/>
    <xf numFmtId="0" fontId="2" fillId="0" borderId="14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 indent="1"/>
    </xf>
    <xf numFmtId="9" fontId="3" fillId="0" borderId="6" xfId="0" applyNumberFormat="1" applyFont="1" applyBorder="1" applyAlignment="1">
      <alignment horizontal="center" vertical="top" wrapText="1"/>
    </xf>
    <xf numFmtId="9" fontId="3" fillId="0" borderId="6" xfId="0" quotePrefix="1" applyNumberFormat="1" applyFont="1" applyBorder="1" applyAlignment="1">
      <alignment horizontal="right" vertical="top" wrapText="1"/>
    </xf>
    <xf numFmtId="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6" fontId="3" fillId="0" borderId="0" xfId="2" applyNumberFormat="1" applyFont="1" applyBorder="1"/>
    <xf numFmtId="38" fontId="3" fillId="0" borderId="0" xfId="2" applyNumberFormat="1" applyFont="1" applyBorder="1"/>
    <xf numFmtId="38" fontId="3" fillId="0" borderId="0" xfId="0" applyNumberFormat="1" applyFont="1"/>
    <xf numFmtId="38" fontId="3" fillId="0" borderId="1" xfId="0" applyNumberFormat="1" applyFont="1" applyBorder="1"/>
    <xf numFmtId="165" fontId="3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left" indent="1"/>
    </xf>
    <xf numFmtId="164" fontId="3" fillId="0" borderId="5" xfId="2" applyNumberFormat="1" applyFont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164" fontId="8" fillId="0" borderId="0" xfId="2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left" vertical="center" indent="1"/>
    </xf>
    <xf numFmtId="165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5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43" fontId="4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indent="1"/>
    </xf>
    <xf numFmtId="164" fontId="4" fillId="0" borderId="0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/>
    <xf numFmtId="49" fontId="4" fillId="0" borderId="10" xfId="0" applyNumberFormat="1" applyFont="1" applyBorder="1" applyAlignment="1">
      <alignment horizontal="center"/>
    </xf>
    <xf numFmtId="0" fontId="4" fillId="0" borderId="5" xfId="0" applyFont="1" applyBorder="1"/>
    <xf numFmtId="0" fontId="8" fillId="0" borderId="5" xfId="0" applyFont="1" applyBorder="1"/>
    <xf numFmtId="0" fontId="8" fillId="0" borderId="11" xfId="0" applyFont="1" applyBorder="1"/>
    <xf numFmtId="43" fontId="8" fillId="0" borderId="0" xfId="1" applyFont="1" applyBorder="1"/>
    <xf numFmtId="0" fontId="8" fillId="0" borderId="0" xfId="0" applyFont="1" applyBorder="1"/>
    <xf numFmtId="49" fontId="4" fillId="0" borderId="0" xfId="0" applyNumberFormat="1" applyFont="1" applyBorder="1" applyAlignment="1">
      <alignment horizontal="center"/>
    </xf>
    <xf numFmtId="165" fontId="8" fillId="0" borderId="0" xfId="1" applyNumberFormat="1" applyFont="1" applyBorder="1"/>
    <xf numFmtId="0" fontId="13" fillId="0" borderId="0" xfId="0" applyFont="1"/>
    <xf numFmtId="0" fontId="14" fillId="0" borderId="0" xfId="0" applyFont="1"/>
    <xf numFmtId="0" fontId="15" fillId="0" borderId="18" xfId="0" applyFont="1" applyBorder="1" applyAlignment="1">
      <alignment horizontal="left" indent="1"/>
    </xf>
    <xf numFmtId="0" fontId="16" fillId="0" borderId="19" xfId="0" applyFont="1" applyBorder="1"/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2" fillId="0" borderId="0" xfId="0" applyFont="1"/>
    <xf numFmtId="0" fontId="16" fillId="0" borderId="22" xfId="0" applyFont="1" applyBorder="1" applyAlignment="1">
      <alignment horizontal="left" vertical="center" indent="1"/>
    </xf>
    <xf numFmtId="0" fontId="16" fillId="0" borderId="23" xfId="0" applyFont="1" applyBorder="1" applyAlignment="1">
      <alignment vertical="center"/>
    </xf>
    <xf numFmtId="5" fontId="16" fillId="0" borderId="24" xfId="0" applyNumberFormat="1" applyFont="1" applyBorder="1" applyAlignment="1">
      <alignment horizontal="right" vertical="center"/>
    </xf>
    <xf numFmtId="38" fontId="16" fillId="0" borderId="23" xfId="0" applyNumberFormat="1" applyFont="1" applyBorder="1" applyAlignment="1">
      <alignment vertical="center"/>
    </xf>
    <xf numFmtId="5" fontId="16" fillId="0" borderId="25" xfId="0" applyNumberFormat="1" applyFont="1" applyBorder="1" applyAlignment="1">
      <alignment horizontal="right" vertical="center"/>
    </xf>
    <xf numFmtId="0" fontId="16" fillId="0" borderId="26" xfId="0" applyFont="1" applyBorder="1" applyAlignment="1">
      <alignment horizontal="left" vertical="center" indent="1"/>
    </xf>
    <xf numFmtId="0" fontId="16" fillId="0" borderId="27" xfId="0" applyFont="1" applyBorder="1" applyAlignment="1">
      <alignment vertical="center"/>
    </xf>
    <xf numFmtId="38" fontId="16" fillId="0" borderId="28" xfId="0" applyNumberFormat="1" applyFont="1" applyBorder="1" applyAlignment="1">
      <alignment horizontal="right" vertical="center"/>
    </xf>
    <xf numFmtId="38" fontId="16" fillId="0" borderId="27" xfId="0" applyNumberFormat="1" applyFont="1" applyBorder="1" applyAlignment="1">
      <alignment vertical="center"/>
    </xf>
    <xf numFmtId="38" fontId="16" fillId="0" borderId="29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vertical="center"/>
    </xf>
    <xf numFmtId="5" fontId="14" fillId="0" borderId="20" xfId="0" applyNumberFormat="1" applyFont="1" applyBorder="1" applyAlignment="1">
      <alignment horizontal="right" vertical="center"/>
    </xf>
    <xf numFmtId="5" fontId="16" fillId="0" borderId="19" xfId="0" applyNumberFormat="1" applyFont="1" applyBorder="1" applyAlignment="1">
      <alignment vertical="center"/>
    </xf>
    <xf numFmtId="5" fontId="14" fillId="0" borderId="21" xfId="0" applyNumberFormat="1" applyFont="1" applyBorder="1" applyAlignment="1">
      <alignment horizontal="right" vertical="center"/>
    </xf>
    <xf numFmtId="0" fontId="16" fillId="0" borderId="30" xfId="0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38" fontId="16" fillId="0" borderId="31" xfId="0" applyNumberFormat="1" applyFont="1" applyBorder="1" applyAlignment="1">
      <alignment horizontal="right" vertical="center"/>
    </xf>
    <xf numFmtId="38" fontId="16" fillId="0" borderId="0" xfId="0" applyNumberFormat="1" applyFont="1" applyBorder="1" applyAlignment="1">
      <alignment vertical="center"/>
    </xf>
    <xf numFmtId="38" fontId="16" fillId="0" borderId="32" xfId="0" applyNumberFormat="1" applyFont="1" applyBorder="1" applyAlignment="1">
      <alignment horizontal="right" vertical="center"/>
    </xf>
    <xf numFmtId="0" fontId="16" fillId="0" borderId="33" xfId="0" applyFont="1" applyBorder="1" applyAlignment="1">
      <alignment horizontal="left" vertical="center" indent="1"/>
    </xf>
    <xf numFmtId="0" fontId="16" fillId="0" borderId="34" xfId="0" applyFont="1" applyBorder="1" applyAlignment="1">
      <alignment vertical="center"/>
    </xf>
    <xf numFmtId="38" fontId="16" fillId="0" borderId="35" xfId="0" applyNumberFormat="1" applyFont="1" applyBorder="1" applyAlignment="1">
      <alignment horizontal="right" vertical="center"/>
    </xf>
    <xf numFmtId="38" fontId="16" fillId="0" borderId="34" xfId="0" applyNumberFormat="1" applyFont="1" applyBorder="1" applyAlignment="1">
      <alignment vertical="center"/>
    </xf>
    <xf numFmtId="38" fontId="16" fillId="0" borderId="3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indent="1"/>
    </xf>
    <xf numFmtId="5" fontId="14" fillId="0" borderId="37" xfId="0" applyNumberFormat="1" applyFont="1" applyBorder="1" applyAlignment="1">
      <alignment horizontal="right" vertical="center"/>
    </xf>
    <xf numFmtId="5" fontId="16" fillId="0" borderId="38" xfId="0" applyNumberFormat="1" applyFont="1" applyBorder="1" applyAlignment="1">
      <alignment vertical="center"/>
    </xf>
    <xf numFmtId="5" fontId="14" fillId="0" borderId="39" xfId="0" applyNumberFormat="1" applyFont="1" applyBorder="1" applyAlignment="1">
      <alignment horizontal="right" vertical="center"/>
    </xf>
    <xf numFmtId="6" fontId="12" fillId="0" borderId="0" xfId="4" applyNumberFormat="1" applyFont="1"/>
    <xf numFmtId="164" fontId="12" fillId="0" borderId="0" xfId="4" applyNumberFormat="1" applyFont="1"/>
    <xf numFmtId="5" fontId="16" fillId="0" borderId="32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left" indent="1"/>
    </xf>
    <xf numFmtId="0" fontId="12" fillId="0" borderId="19" xfId="0" applyFont="1" applyBorder="1"/>
    <xf numFmtId="0" fontId="12" fillId="0" borderId="40" xfId="0" applyFont="1" applyBorder="1"/>
    <xf numFmtId="0" fontId="12" fillId="0" borderId="41" xfId="0" applyFont="1" applyBorder="1" applyAlignment="1"/>
    <xf numFmtId="0" fontId="12" fillId="0" borderId="42" xfId="0" applyFont="1" applyBorder="1"/>
    <xf numFmtId="0" fontId="12" fillId="0" borderId="21" xfId="0" applyFont="1" applyBorder="1" applyAlignment="1"/>
    <xf numFmtId="0" fontId="18" fillId="0" borderId="0" xfId="0" applyFont="1"/>
    <xf numFmtId="0" fontId="12" fillId="0" borderId="0" xfId="0" applyFont="1" applyAlignment="1">
      <alignment horizontal="left"/>
    </xf>
    <xf numFmtId="0" fontId="19" fillId="0" borderId="0" xfId="0" applyFont="1"/>
    <xf numFmtId="6" fontId="12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0" fillId="0" borderId="0" xfId="0" applyFont="1"/>
    <xf numFmtId="0" fontId="13" fillId="3" borderId="1" xfId="0" applyFont="1" applyFill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vertical="top" wrapText="1"/>
    </xf>
    <xf numFmtId="6" fontId="19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/>
    <xf numFmtId="0" fontId="13" fillId="4" borderId="0" xfId="0" applyFont="1" applyFill="1"/>
    <xf numFmtId="0" fontId="14" fillId="4" borderId="0" xfId="0" applyFont="1" applyFill="1"/>
    <xf numFmtId="0" fontId="24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8" fillId="4" borderId="0" xfId="0" applyFont="1" applyFill="1" applyAlignment="1">
      <alignment horizontal="left"/>
    </xf>
    <xf numFmtId="6" fontId="12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6" fontId="3" fillId="0" borderId="45" xfId="0" applyNumberFormat="1" applyFont="1" applyBorder="1" applyAlignment="1"/>
    <xf numFmtId="6" fontId="3" fillId="0" borderId="48" xfId="0" applyNumberFormat="1" applyFont="1" applyBorder="1" applyAlignment="1"/>
    <xf numFmtId="38" fontId="3" fillId="0" borderId="48" xfId="0" applyNumberFormat="1" applyFont="1" applyBorder="1" applyAlignment="1"/>
    <xf numFmtId="0" fontId="3" fillId="0" borderId="52" xfId="0" applyFont="1" applyBorder="1" applyAlignment="1"/>
    <xf numFmtId="0" fontId="3" fillId="0" borderId="53" xfId="0" applyFont="1" applyBorder="1" applyAlignment="1"/>
    <xf numFmtId="43" fontId="3" fillId="0" borderId="56" xfId="1" applyFont="1" applyBorder="1" applyAlignment="1">
      <alignment horizontal="left" indent="1"/>
    </xf>
    <xf numFmtId="6" fontId="3" fillId="0" borderId="58" xfId="0" applyNumberFormat="1" applyFont="1" applyBorder="1" applyAlignment="1"/>
    <xf numFmtId="6" fontId="3" fillId="0" borderId="51" xfId="0" applyNumberFormat="1" applyFont="1" applyBorder="1" applyAlignment="1"/>
    <xf numFmtId="43" fontId="3" fillId="0" borderId="56" xfId="1" applyFont="1" applyBorder="1" applyAlignment="1">
      <alignment horizontal="left" indent="2"/>
    </xf>
    <xf numFmtId="0" fontId="10" fillId="0" borderId="43" xfId="0" applyFont="1" applyFill="1" applyBorder="1" applyAlignment="1">
      <alignment horizontal="center" vertical="center"/>
    </xf>
    <xf numFmtId="5" fontId="8" fillId="0" borderId="45" xfId="2" applyNumberFormat="1" applyFont="1" applyFill="1" applyBorder="1" applyAlignment="1">
      <alignment vertical="center"/>
    </xf>
    <xf numFmtId="165" fontId="8" fillId="0" borderId="48" xfId="1" applyNumberFormat="1" applyFont="1" applyFill="1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5" fontId="8" fillId="0" borderId="51" xfId="2" applyNumberFormat="1" applyFont="1" applyFill="1" applyBorder="1" applyAlignment="1">
      <alignment vertical="center"/>
    </xf>
    <xf numFmtId="43" fontId="8" fillId="0" borderId="59" xfId="1" applyFont="1" applyFill="1" applyBorder="1" applyAlignment="1">
      <alignment horizontal="left" vertical="center" indent="1"/>
    </xf>
    <xf numFmtId="43" fontId="8" fillId="0" borderId="61" xfId="1" applyFont="1" applyFill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53" xfId="0" applyFont="1" applyBorder="1" applyAlignment="1">
      <alignment horizontal="left" vertical="center" indent="1"/>
    </xf>
    <xf numFmtId="0" fontId="8" fillId="0" borderId="54" xfId="0" applyFont="1" applyBorder="1" applyAlignment="1">
      <alignment horizontal="left" vertical="center" indent="1"/>
    </xf>
    <xf numFmtId="0" fontId="8" fillId="0" borderId="62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left" vertical="center" indent="1"/>
    </xf>
    <xf numFmtId="0" fontId="8" fillId="0" borderId="63" xfId="0" applyFont="1" applyFill="1" applyBorder="1" applyAlignment="1">
      <alignment horizontal="left" vertical="center" indent="1"/>
    </xf>
    <xf numFmtId="5" fontId="8" fillId="0" borderId="45" xfId="0" applyNumberFormat="1" applyFont="1" applyFill="1" applyBorder="1" applyAlignment="1">
      <alignment vertical="center"/>
    </xf>
    <xf numFmtId="165" fontId="8" fillId="0" borderId="48" xfId="0" applyNumberFormat="1" applyFont="1" applyFill="1" applyBorder="1" applyAlignment="1">
      <alignment vertical="center"/>
    </xf>
    <xf numFmtId="5" fontId="8" fillId="0" borderId="64" xfId="2" applyNumberFormat="1" applyFont="1" applyFill="1" applyBorder="1" applyAlignment="1">
      <alignment vertical="center"/>
    </xf>
    <xf numFmtId="165" fontId="8" fillId="0" borderId="51" xfId="0" applyNumberFormat="1" applyFont="1" applyFill="1" applyBorder="1" applyAlignment="1">
      <alignment vertical="center"/>
    </xf>
    <xf numFmtId="165" fontId="8" fillId="0" borderId="45" xfId="1" applyNumberFormat="1" applyFont="1" applyFill="1" applyBorder="1" applyAlignment="1">
      <alignment vertical="center"/>
    </xf>
    <xf numFmtId="165" fontId="8" fillId="0" borderId="48" xfId="1" applyNumberFormat="1" applyFont="1" applyFill="1" applyBorder="1" applyAlignment="1">
      <alignment horizontal="right" vertical="center"/>
    </xf>
    <xf numFmtId="165" fontId="8" fillId="0" borderId="51" xfId="1" applyNumberFormat="1" applyFont="1" applyFill="1" applyBorder="1" applyAlignment="1">
      <alignment vertical="center"/>
    </xf>
    <xf numFmtId="43" fontId="8" fillId="0" borderId="55" xfId="1" applyFont="1" applyFill="1" applyBorder="1" applyAlignment="1">
      <alignment horizontal="left" vertical="center" indent="1"/>
    </xf>
    <xf numFmtId="43" fontId="8" fillId="0" borderId="56" xfId="1" applyFont="1" applyFill="1" applyBorder="1" applyAlignment="1">
      <alignment horizontal="left" vertical="center" indent="1"/>
    </xf>
    <xf numFmtId="43" fontId="4" fillId="0" borderId="57" xfId="1" applyFont="1" applyFill="1" applyBorder="1" applyAlignment="1">
      <alignment horizontal="left" vertical="center" indent="1"/>
    </xf>
    <xf numFmtId="6" fontId="8" fillId="0" borderId="47" xfId="0" applyNumberFormat="1" applyFont="1" applyBorder="1" applyAlignment="1">
      <alignment vertical="center"/>
    </xf>
    <xf numFmtId="38" fontId="8" fillId="0" borderId="47" xfId="0" applyNumberFormat="1" applyFont="1" applyBorder="1" applyAlignment="1">
      <alignment horizontal="right" vertical="center" wrapText="1" indent="1"/>
    </xf>
    <xf numFmtId="38" fontId="8" fillId="0" borderId="47" xfId="1" applyNumberFormat="1" applyFont="1" applyBorder="1" applyAlignment="1">
      <alignment vertical="center"/>
    </xf>
    <xf numFmtId="6" fontId="4" fillId="0" borderId="47" xfId="2" applyNumberFormat="1" applyFont="1" applyFill="1" applyBorder="1" applyAlignment="1">
      <alignment horizontal="left" vertical="center" indent="1"/>
    </xf>
    <xf numFmtId="164" fontId="4" fillId="0" borderId="47" xfId="2" applyNumberFormat="1" applyFont="1" applyFill="1" applyBorder="1" applyAlignment="1">
      <alignment horizontal="left" vertical="center" indent="1"/>
    </xf>
    <xf numFmtId="0" fontId="8" fillId="0" borderId="53" xfId="0" applyFont="1" applyFill="1" applyBorder="1" applyAlignment="1">
      <alignment horizontal="left" vertical="center" indent="1"/>
    </xf>
    <xf numFmtId="0" fontId="4" fillId="0" borderId="44" xfId="0" applyFont="1" applyBorder="1" applyAlignment="1">
      <alignment horizontal="center"/>
    </xf>
    <xf numFmtId="165" fontId="8" fillId="0" borderId="45" xfId="1" applyNumberFormat="1" applyFont="1" applyBorder="1"/>
    <xf numFmtId="0" fontId="4" fillId="0" borderId="47" xfId="0" applyFont="1" applyBorder="1" applyAlignment="1">
      <alignment horizontal="center"/>
    </xf>
    <xf numFmtId="165" fontId="8" fillId="0" borderId="48" xfId="1" applyNumberFormat="1" applyFont="1" applyBorder="1"/>
    <xf numFmtId="6" fontId="8" fillId="0" borderId="48" xfId="2" applyNumberFormat="1" applyFont="1" applyBorder="1"/>
    <xf numFmtId="0" fontId="8" fillId="0" borderId="50" xfId="0" applyFont="1" applyBorder="1"/>
    <xf numFmtId="0" fontId="8" fillId="0" borderId="56" xfId="0" applyFont="1" applyBorder="1" applyAlignment="1">
      <alignment horizontal="left" indent="1"/>
    </xf>
    <xf numFmtId="0" fontId="8" fillId="0" borderId="52" xfId="0" applyFont="1" applyBorder="1" applyAlignment="1">
      <alignment horizontal="left" indent="1"/>
    </xf>
    <xf numFmtId="0" fontId="8" fillId="0" borderId="53" xfId="0" applyFont="1" applyBorder="1" applyAlignment="1">
      <alignment horizontal="left" indent="1"/>
    </xf>
    <xf numFmtId="0" fontId="8" fillId="0" borderId="62" xfId="0" applyFont="1" applyBorder="1" applyAlignment="1">
      <alignment horizontal="left" indent="1"/>
    </xf>
    <xf numFmtId="0" fontId="8" fillId="0" borderId="34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8" fillId="0" borderId="34" xfId="0" applyFont="1" applyBorder="1" applyAlignment="1">
      <alignment horizontal="left" indent="2"/>
    </xf>
    <xf numFmtId="0" fontId="8" fillId="0" borderId="63" xfId="0" applyFont="1" applyBorder="1" applyAlignment="1">
      <alignment horizontal="left" indent="2"/>
    </xf>
    <xf numFmtId="0" fontId="8" fillId="0" borderId="55" xfId="0" applyFont="1" applyBorder="1" applyAlignment="1">
      <alignment horizontal="left" indent="1"/>
    </xf>
    <xf numFmtId="0" fontId="4" fillId="0" borderId="56" xfId="0" applyFont="1" applyBorder="1" applyAlignment="1">
      <alignment horizontal="left" indent="1"/>
    </xf>
    <xf numFmtId="0" fontId="8" fillId="0" borderId="56" xfId="0" applyFont="1" applyBorder="1" applyAlignment="1">
      <alignment horizontal="left" indent="2"/>
    </xf>
    <xf numFmtId="0" fontId="8" fillId="0" borderId="57" xfId="0" applyFont="1" applyBorder="1" applyAlignment="1">
      <alignment horizontal="left" indent="3"/>
    </xf>
    <xf numFmtId="0" fontId="8" fillId="0" borderId="57" xfId="0" applyFont="1" applyBorder="1" applyAlignment="1">
      <alignment horizontal="left" indent="1"/>
    </xf>
    <xf numFmtId="0" fontId="8" fillId="0" borderId="63" xfId="0" applyFont="1" applyBorder="1" applyAlignment="1">
      <alignment horizontal="left" indent="1"/>
    </xf>
    <xf numFmtId="0" fontId="8" fillId="0" borderId="54" xfId="0" applyFont="1" applyBorder="1" applyAlignment="1">
      <alignment horizontal="left" indent="1"/>
    </xf>
    <xf numFmtId="9" fontId="8" fillId="0" borderId="51" xfId="3" applyFont="1" applyBorder="1"/>
    <xf numFmtId="0" fontId="8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9" fontId="8" fillId="0" borderId="0" xfId="3" applyFont="1" applyBorder="1"/>
    <xf numFmtId="0" fontId="0" fillId="0" borderId="0" xfId="0" applyBorder="1" applyAlignment="1">
      <alignment vertical="center"/>
    </xf>
    <xf numFmtId="165" fontId="8" fillId="0" borderId="45" xfId="3" applyNumberFormat="1" applyFont="1" applyBorder="1"/>
    <xf numFmtId="0" fontId="8" fillId="0" borderId="52" xfId="0" applyFont="1" applyBorder="1"/>
    <xf numFmtId="0" fontId="8" fillId="0" borderId="53" xfId="0" applyFont="1" applyBorder="1"/>
    <xf numFmtId="0" fontId="4" fillId="0" borderId="53" xfId="0" applyFont="1" applyBorder="1"/>
    <xf numFmtId="0" fontId="8" fillId="0" borderId="54" xfId="0" applyFont="1" applyBorder="1"/>
    <xf numFmtId="6" fontId="4" fillId="0" borderId="58" xfId="2" applyNumberFormat="1" applyFont="1" applyBorder="1" applyAlignment="1">
      <alignment vertical="center"/>
    </xf>
    <xf numFmtId="165" fontId="8" fillId="0" borderId="51" xfId="1" applyNumberFormat="1" applyFont="1" applyBorder="1"/>
    <xf numFmtId="165" fontId="8" fillId="0" borderId="51" xfId="1" applyNumberFormat="1" applyFont="1" applyBorder="1" applyAlignment="1">
      <alignment vertical="center"/>
    </xf>
    <xf numFmtId="0" fontId="8" fillId="0" borderId="55" xfId="0" applyFont="1" applyBorder="1" applyAlignment="1">
      <alignment horizontal="left" vertical="center" indent="1"/>
    </xf>
    <xf numFmtId="6" fontId="8" fillId="0" borderId="48" xfId="0" applyNumberFormat="1" applyFont="1" applyBorder="1" applyAlignment="1">
      <alignment vertical="center"/>
    </xf>
    <xf numFmtId="38" fontId="8" fillId="0" borderId="48" xfId="1" applyNumberFormat="1" applyFont="1" applyBorder="1" applyAlignment="1">
      <alignment vertical="center"/>
    </xf>
    <xf numFmtId="43" fontId="4" fillId="0" borderId="56" xfId="1" applyFont="1" applyFill="1" applyBorder="1" applyAlignment="1">
      <alignment horizontal="left" vertical="center" indent="1"/>
    </xf>
    <xf numFmtId="0" fontId="8" fillId="0" borderId="48" xfId="0" applyFont="1" applyBorder="1" applyAlignment="1">
      <alignment vertical="center"/>
    </xf>
    <xf numFmtId="0" fontId="8" fillId="0" borderId="54" xfId="0" applyFont="1" applyFill="1" applyBorder="1" applyAlignment="1">
      <alignment horizontal="left" vertical="center" indent="1"/>
    </xf>
    <xf numFmtId="164" fontId="4" fillId="0" borderId="50" xfId="2" applyNumberFormat="1" applyFont="1" applyFill="1" applyBorder="1" applyAlignment="1">
      <alignment horizontal="left" vertical="center" indent="1"/>
    </xf>
    <xf numFmtId="0" fontId="8" fillId="0" borderId="51" xfId="0" applyFont="1" applyBorder="1" applyAlignment="1">
      <alignment vertical="center"/>
    </xf>
    <xf numFmtId="0" fontId="8" fillId="0" borderId="56" xfId="0" applyFont="1" applyBorder="1" applyAlignment="1">
      <alignment horizontal="left" vertical="center" indent="1"/>
    </xf>
    <xf numFmtId="6" fontId="4" fillId="0" borderId="54" xfId="0" applyNumberFormat="1" applyFont="1" applyBorder="1" applyAlignment="1">
      <alignment horizontal="left" vertical="center" indent="1"/>
    </xf>
    <xf numFmtId="0" fontId="8" fillId="0" borderId="62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4" fillId="0" borderId="63" xfId="0" applyFont="1" applyBorder="1" applyAlignment="1">
      <alignment horizontal="left" vertical="center" indent="1"/>
    </xf>
    <xf numFmtId="165" fontId="8" fillId="0" borderId="58" xfId="1" applyNumberFormat="1" applyFont="1" applyBorder="1" applyAlignment="1">
      <alignment vertical="center"/>
    </xf>
    <xf numFmtId="0" fontId="8" fillId="0" borderId="56" xfId="0" applyFont="1" applyBorder="1" applyAlignment="1">
      <alignment horizontal="left" vertical="center" indent="2"/>
    </xf>
    <xf numFmtId="0" fontId="8" fillId="0" borderId="57" xfId="0" applyFont="1" applyBorder="1" applyAlignment="1">
      <alignment horizontal="left" vertical="center" indent="2"/>
    </xf>
    <xf numFmtId="0" fontId="8" fillId="0" borderId="63" xfId="0" applyFont="1" applyBorder="1" applyAlignment="1">
      <alignment horizontal="left" vertical="center" indent="1"/>
    </xf>
    <xf numFmtId="165" fontId="8" fillId="0" borderId="64" xfId="1" applyNumberFormat="1" applyFont="1" applyBorder="1" applyAlignment="1">
      <alignment vertical="center"/>
    </xf>
    <xf numFmtId="0" fontId="3" fillId="0" borderId="56" xfId="0" applyFont="1" applyBorder="1" applyAlignment="1">
      <alignment horizontal="left" vertical="center" indent="1"/>
    </xf>
    <xf numFmtId="0" fontId="8" fillId="0" borderId="57" xfId="0" applyFont="1" applyBorder="1" applyAlignment="1">
      <alignment horizontal="left" vertical="center" indent="1"/>
    </xf>
    <xf numFmtId="6" fontId="8" fillId="0" borderId="45" xfId="2" applyNumberFormat="1" applyFont="1" applyBorder="1"/>
    <xf numFmtId="9" fontId="8" fillId="0" borderId="70" xfId="3" applyFont="1" applyBorder="1" applyAlignment="1">
      <alignment vertical="center"/>
    </xf>
    <xf numFmtId="165" fontId="8" fillId="0" borderId="68" xfId="1" applyNumberFormat="1" applyFont="1" applyBorder="1" applyAlignment="1">
      <alignment vertical="center"/>
    </xf>
    <xf numFmtId="49" fontId="4" fillId="0" borderId="43" xfId="0" applyNumberFormat="1" applyFont="1" applyBorder="1" applyAlignment="1">
      <alignment horizontal="center"/>
    </xf>
    <xf numFmtId="5" fontId="8" fillId="0" borderId="45" xfId="2" applyNumberFormat="1" applyFont="1" applyBorder="1"/>
    <xf numFmtId="49" fontId="4" fillId="0" borderId="46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3" fontId="8" fillId="0" borderId="59" xfId="1" applyFont="1" applyBorder="1"/>
    <xf numFmtId="43" fontId="8" fillId="0" borderId="60" xfId="1" applyFont="1" applyBorder="1"/>
    <xf numFmtId="43" fontId="8" fillId="0" borderId="61" xfId="1" applyFont="1" applyBorder="1"/>
    <xf numFmtId="0" fontId="8" fillId="0" borderId="62" xfId="0" applyFont="1" applyBorder="1"/>
    <xf numFmtId="0" fontId="8" fillId="0" borderId="34" xfId="0" applyFont="1" applyBorder="1"/>
    <xf numFmtId="0" fontId="8" fillId="0" borderId="63" xfId="0" applyFont="1" applyBorder="1"/>
    <xf numFmtId="37" fontId="8" fillId="0" borderId="51" xfId="1" applyNumberFormat="1" applyFont="1" applyBorder="1"/>
    <xf numFmtId="0" fontId="3" fillId="0" borderId="45" xfId="0" applyFont="1" applyBorder="1"/>
    <xf numFmtId="0" fontId="3" fillId="0" borderId="48" xfId="0" applyFont="1" applyBorder="1"/>
    <xf numFmtId="5" fontId="2" fillId="0" borderId="48" xfId="2" applyNumberFormat="1" applyFont="1" applyBorder="1"/>
    <xf numFmtId="165" fontId="2" fillId="0" borderId="48" xfId="1" applyNumberFormat="1" applyFont="1" applyBorder="1"/>
    <xf numFmtId="43" fontId="2" fillId="0" borderId="52" xfId="1" applyFont="1" applyBorder="1"/>
    <xf numFmtId="43" fontId="2" fillId="0" borderId="62" xfId="1" applyFont="1" applyBorder="1"/>
    <xf numFmtId="0" fontId="3" fillId="0" borderId="34" xfId="0" applyFont="1" applyBorder="1" applyAlignment="1"/>
    <xf numFmtId="0" fontId="3" fillId="0" borderId="58" xfId="0" applyFont="1" applyBorder="1"/>
    <xf numFmtId="43" fontId="3" fillId="0" borderId="57" xfId="1" applyFont="1" applyBorder="1" applyAlignment="1">
      <alignment horizontal="left" indent="1"/>
    </xf>
    <xf numFmtId="0" fontId="2" fillId="0" borderId="66" xfId="0" applyFont="1" applyBorder="1" applyAlignment="1"/>
    <xf numFmtId="0" fontId="3" fillId="0" borderId="54" xfId="0" applyFont="1" applyBorder="1" applyAlignment="1"/>
    <xf numFmtId="0" fontId="2" fillId="0" borderId="23" xfId="0" applyFont="1" applyBorder="1" applyAlignment="1"/>
    <xf numFmtId="0" fontId="3" fillId="0" borderId="63" xfId="0" applyFont="1" applyBorder="1" applyAlignment="1"/>
    <xf numFmtId="165" fontId="2" fillId="0" borderId="51" xfId="1" applyNumberFormat="1" applyFont="1" applyBorder="1"/>
    <xf numFmtId="43" fontId="3" fillId="0" borderId="56" xfId="1" applyFont="1" applyBorder="1" applyAlignment="1">
      <alignment horizontal="left" indent="3"/>
    </xf>
    <xf numFmtId="0" fontId="3" fillId="0" borderId="27" xfId="0" applyFont="1" applyBorder="1" applyAlignment="1"/>
    <xf numFmtId="0" fontId="3" fillId="0" borderId="72" xfId="0" applyFont="1" applyBorder="1" applyAlignment="1"/>
    <xf numFmtId="5" fontId="2" fillId="0" borderId="67" xfId="0" applyNumberFormat="1" applyFont="1" applyBorder="1"/>
    <xf numFmtId="165" fontId="2" fillId="0" borderId="70" xfId="1" applyNumberFormat="1" applyFont="1" applyBorder="1"/>
    <xf numFmtId="0" fontId="2" fillId="0" borderId="74" xfId="0" applyFont="1" applyBorder="1" applyAlignment="1"/>
    <xf numFmtId="5" fontId="2" fillId="0" borderId="68" xfId="0" applyNumberFormat="1" applyFont="1" applyBorder="1"/>
    <xf numFmtId="43" fontId="2" fillId="0" borderId="55" xfId="1" applyFont="1" applyBorder="1" applyAlignment="1">
      <alignment horizontal="left"/>
    </xf>
    <xf numFmtId="43" fontId="3" fillId="0" borderId="56" xfId="1" applyFont="1" applyBorder="1" applyAlignment="1">
      <alignment horizontal="left"/>
    </xf>
    <xf numFmtId="43" fontId="2" fillId="0" borderId="43" xfId="1" applyFont="1" applyBorder="1" applyAlignment="1">
      <alignment horizontal="left"/>
    </xf>
    <xf numFmtId="43" fontId="2" fillId="0" borderId="65" xfId="1" applyFont="1" applyBorder="1" applyAlignment="1">
      <alignment horizontal="left"/>
    </xf>
    <xf numFmtId="43" fontId="3" fillId="0" borderId="71" xfId="1" applyFont="1" applyBorder="1" applyAlignment="1">
      <alignment horizontal="left"/>
    </xf>
    <xf numFmtId="43" fontId="2" fillId="0" borderId="10" xfId="1" applyFont="1" applyBorder="1" applyAlignment="1">
      <alignment horizontal="left"/>
    </xf>
    <xf numFmtId="37" fontId="2" fillId="0" borderId="48" xfId="1" applyNumberFormat="1" applyFont="1" applyBorder="1"/>
    <xf numFmtId="37" fontId="2" fillId="0" borderId="68" xfId="1" applyNumberFormat="1" applyFont="1" applyBorder="1"/>
    <xf numFmtId="37" fontId="2" fillId="0" borderId="51" xfId="1" applyNumberFormat="1" applyFont="1" applyBorder="1"/>
    <xf numFmtId="43" fontId="2" fillId="0" borderId="59" xfId="1" applyFont="1" applyBorder="1"/>
    <xf numFmtId="165" fontId="8" fillId="0" borderId="58" xfId="1" applyNumberFormat="1" applyFont="1" applyBorder="1"/>
    <xf numFmtId="5" fontId="8" fillId="0" borderId="64" xfId="1" applyNumberFormat="1" applyFont="1" applyBorder="1"/>
    <xf numFmtId="0" fontId="3" fillId="5" borderId="54" xfId="0" applyFont="1" applyFill="1" applyBorder="1" applyAlignment="1"/>
    <xf numFmtId="6" fontId="2" fillId="5" borderId="51" xfId="0" applyNumberFormat="1" applyFont="1" applyFill="1" applyBorder="1" applyAlignment="1"/>
    <xf numFmtId="43" fontId="3" fillId="0" borderId="55" xfId="1" applyFont="1" applyBorder="1" applyAlignment="1">
      <alignment horizontal="left"/>
    </xf>
    <xf numFmtId="43" fontId="2" fillId="5" borderId="57" xfId="1" applyFont="1" applyFill="1" applyBorder="1" applyAlignment="1">
      <alignment horizontal="left"/>
    </xf>
    <xf numFmtId="0" fontId="4" fillId="0" borderId="11" xfId="0" applyFont="1" applyBorder="1"/>
    <xf numFmtId="0" fontId="4" fillId="0" borderId="6" xfId="0" applyFont="1" applyBorder="1" applyAlignment="1">
      <alignment horizontal="center" vertical="top" wrapText="1"/>
    </xf>
    <xf numFmtId="9" fontId="8" fillId="0" borderId="6" xfId="0" quotePrefix="1" applyNumberFormat="1" applyFont="1" applyBorder="1" applyAlignment="1">
      <alignment horizontal="right" vertical="top" wrapText="1"/>
    </xf>
    <xf numFmtId="9" fontId="8" fillId="0" borderId="6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6" fontId="8" fillId="0" borderId="0" xfId="0" applyNumberFormat="1" applyFont="1" applyBorder="1" applyAlignment="1">
      <alignment horizontal="right" vertical="top"/>
    </xf>
    <xf numFmtId="165" fontId="8" fillId="0" borderId="1" xfId="1" applyNumberFormat="1" applyFont="1" applyBorder="1" applyAlignment="1">
      <alignment horizontal="right" vertical="top"/>
    </xf>
    <xf numFmtId="6" fontId="8" fillId="0" borderId="5" xfId="0" applyNumberFormat="1" applyFont="1" applyBorder="1" applyAlignment="1">
      <alignment horizontal="right" vertical="top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 indent="1"/>
    </xf>
    <xf numFmtId="0" fontId="28" fillId="0" borderId="0" xfId="0" applyFont="1" applyBorder="1" applyAlignment="1">
      <alignment horizontal="left" indent="1"/>
    </xf>
    <xf numFmtId="0" fontId="27" fillId="0" borderId="0" xfId="0" applyFont="1" applyBorder="1"/>
    <xf numFmtId="0" fontId="27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left"/>
    </xf>
    <xf numFmtId="166" fontId="27" fillId="0" borderId="0" xfId="0" applyNumberFormat="1" applyFont="1" applyBorder="1" applyAlignment="1"/>
    <xf numFmtId="164" fontId="27" fillId="0" borderId="0" xfId="2" applyNumberFormat="1" applyFont="1" applyBorder="1"/>
    <xf numFmtId="16" fontId="27" fillId="0" borderId="12" xfId="0" quotePrefix="1" applyNumberFormat="1" applyFont="1" applyBorder="1" applyAlignment="1">
      <alignment horizontal="center"/>
    </xf>
    <xf numFmtId="167" fontId="27" fillId="0" borderId="1" xfId="3" applyNumberFormat="1" applyFont="1" applyBorder="1"/>
    <xf numFmtId="0" fontId="27" fillId="0" borderId="13" xfId="0" quotePrefix="1" applyFont="1" applyBorder="1" applyAlignment="1">
      <alignment horizontal="center"/>
    </xf>
    <xf numFmtId="44" fontId="27" fillId="0" borderId="0" xfId="2" applyNumberFormat="1" applyFont="1" applyBorder="1"/>
    <xf numFmtId="165" fontId="27" fillId="0" borderId="1" xfId="1" applyNumberFormat="1" applyFont="1" applyBorder="1"/>
    <xf numFmtId="0" fontId="27" fillId="0" borderId="14" xfId="0" quotePrefix="1" applyFont="1" applyBorder="1" applyAlignment="1">
      <alignment horizontal="center"/>
    </xf>
    <xf numFmtId="0" fontId="28" fillId="0" borderId="0" xfId="0" applyFont="1" applyBorder="1"/>
    <xf numFmtId="44" fontId="28" fillId="2" borderId="5" xfId="0" applyNumberFormat="1" applyFont="1" applyFill="1" applyBorder="1"/>
    <xf numFmtId="0" fontId="27" fillId="0" borderId="0" xfId="0" applyFont="1" applyFill="1" applyBorder="1" applyAlignment="1">
      <alignment horizontal="left" vertical="center" indent="1"/>
    </xf>
    <xf numFmtId="165" fontId="28" fillId="0" borderId="1" xfId="1" applyNumberFormat="1" applyFont="1" applyBorder="1" applyAlignment="1">
      <alignment horizontal="left" indent="1"/>
    </xf>
    <xf numFmtId="0" fontId="27" fillId="0" borderId="1" xfId="0" applyFont="1" applyBorder="1" applyAlignment="1"/>
    <xf numFmtId="43" fontId="28" fillId="0" borderId="7" xfId="1" applyFont="1" applyBorder="1" applyAlignment="1">
      <alignment horizontal="left" indent="1"/>
    </xf>
    <xf numFmtId="43" fontId="28" fillId="0" borderId="4" xfId="1" applyFont="1" applyBorder="1"/>
    <xf numFmtId="0" fontId="27" fillId="0" borderId="2" xfId="0" applyFont="1" applyBorder="1"/>
    <xf numFmtId="43" fontId="27" fillId="0" borderId="8" xfId="1" applyFont="1" applyBorder="1" applyAlignment="1">
      <alignment horizontal="left" indent="1"/>
    </xf>
    <xf numFmtId="0" fontId="27" fillId="0" borderId="0" xfId="0" applyFont="1" applyBorder="1" applyAlignment="1"/>
    <xf numFmtId="0" fontId="27" fillId="0" borderId="3" xfId="0" applyFont="1" applyBorder="1"/>
    <xf numFmtId="164" fontId="28" fillId="0" borderId="3" xfId="2" applyNumberFormat="1" applyFont="1" applyBorder="1"/>
    <xf numFmtId="165" fontId="28" fillId="0" borderId="3" xfId="1" applyNumberFormat="1" applyFont="1" applyBorder="1"/>
    <xf numFmtId="165" fontId="28" fillId="0" borderId="6" xfId="1" applyNumberFormat="1" applyFont="1" applyBorder="1"/>
    <xf numFmtId="164" fontId="28" fillId="0" borderId="6" xfId="0" applyNumberFormat="1" applyFont="1" applyBorder="1"/>
    <xf numFmtId="43" fontId="28" fillId="2" borderId="8" xfId="1" applyFont="1" applyFill="1" applyBorder="1" applyAlignment="1">
      <alignment horizontal="left" indent="1"/>
    </xf>
    <xf numFmtId="0" fontId="28" fillId="2" borderId="0" xfId="0" applyFont="1" applyFill="1" applyBorder="1" applyAlignment="1"/>
    <xf numFmtId="0" fontId="28" fillId="2" borderId="3" xfId="0" applyFont="1" applyFill="1" applyBorder="1"/>
    <xf numFmtId="43" fontId="28" fillId="2" borderId="9" xfId="1" applyFont="1" applyFill="1" applyBorder="1" applyAlignment="1">
      <alignment horizontal="left" indent="1"/>
    </xf>
    <xf numFmtId="0" fontId="28" fillId="2" borderId="1" xfId="0" applyFont="1" applyFill="1" applyBorder="1" applyAlignment="1"/>
    <xf numFmtId="164" fontId="28" fillId="2" borderId="6" xfId="2" applyNumberFormat="1" applyFont="1" applyFill="1" applyBorder="1"/>
    <xf numFmtId="0" fontId="28" fillId="0" borderId="4" xfId="0" applyFont="1" applyBorder="1" applyAlignment="1"/>
    <xf numFmtId="164" fontId="28" fillId="2" borderId="3" xfId="0" applyNumberFormat="1" applyFont="1" applyFill="1" applyBorder="1"/>
    <xf numFmtId="43" fontId="28" fillId="0" borderId="10" xfId="1" applyFont="1" applyBorder="1" applyAlignment="1">
      <alignment horizontal="left" indent="1"/>
    </xf>
    <xf numFmtId="0" fontId="28" fillId="0" borderId="5" xfId="0" applyFont="1" applyBorder="1" applyAlignment="1"/>
    <xf numFmtId="165" fontId="28" fillId="0" borderId="11" xfId="1" applyNumberFormat="1" applyFont="1" applyBorder="1"/>
    <xf numFmtId="43" fontId="27" fillId="0" borderId="9" xfId="1" applyFont="1" applyBorder="1" applyAlignment="1">
      <alignment horizontal="left" indent="1"/>
    </xf>
    <xf numFmtId="43" fontId="27" fillId="0" borderId="0" xfId="1" applyFont="1" applyBorder="1" applyAlignment="1">
      <alignment horizontal="left" indent="1"/>
    </xf>
    <xf numFmtId="164" fontId="28" fillId="0" borderId="0" xfId="0" applyNumberFormat="1" applyFont="1" applyBorder="1"/>
    <xf numFmtId="43" fontId="28" fillId="0" borderId="0" xfId="1" applyFont="1" applyBorder="1" applyAlignment="1">
      <alignment horizontal="left" indent="1"/>
    </xf>
    <xf numFmtId="164" fontId="28" fillId="0" borderId="15" xfId="0" applyNumberFormat="1" applyFont="1" applyBorder="1"/>
    <xf numFmtId="0" fontId="28" fillId="0" borderId="1" xfId="0" applyFont="1" applyBorder="1" applyAlignment="1">
      <alignment horizontal="center"/>
    </xf>
    <xf numFmtId="164" fontId="27" fillId="0" borderId="1" xfId="0" applyNumberFormat="1" applyFont="1" applyBorder="1"/>
    <xf numFmtId="0" fontId="27" fillId="0" borderId="1" xfId="0" applyFont="1" applyBorder="1"/>
    <xf numFmtId="164" fontId="28" fillId="0" borderId="5" xfId="0" applyNumberFormat="1" applyFont="1" applyBorder="1"/>
    <xf numFmtId="43" fontId="27" fillId="0" borderId="0" xfId="1" applyFont="1" applyFill="1" applyBorder="1" applyAlignment="1">
      <alignment horizontal="left" indent="1"/>
    </xf>
    <xf numFmtId="6" fontId="28" fillId="0" borderId="0" xfId="0" applyNumberFormat="1" applyFont="1" applyBorder="1"/>
    <xf numFmtId="6" fontId="28" fillId="0" borderId="1" xfId="0" applyNumberFormat="1" applyFont="1" applyBorder="1"/>
    <xf numFmtId="6" fontId="28" fillId="0" borderId="5" xfId="0" applyNumberFormat="1" applyFont="1" applyBorder="1"/>
    <xf numFmtId="9" fontId="28" fillId="0" borderId="0" xfId="3" applyFont="1" applyBorder="1"/>
    <xf numFmtId="43" fontId="28" fillId="0" borderId="0" xfId="1" applyFont="1" applyAlignment="1">
      <alignment horizontal="left" vertical="center" indent="1"/>
    </xf>
    <xf numFmtId="0" fontId="28" fillId="0" borderId="0" xfId="0" applyFont="1" applyAlignment="1">
      <alignment vertical="center"/>
    </xf>
    <xf numFmtId="1" fontId="28" fillId="0" borderId="0" xfId="1" applyNumberFormat="1" applyFont="1" applyBorder="1" applyAlignment="1">
      <alignment horizontal="center" vertical="center"/>
    </xf>
    <xf numFmtId="6" fontId="27" fillId="0" borderId="0" xfId="2" applyNumberFormat="1" applyFont="1" applyBorder="1" applyAlignment="1">
      <alignment vertical="center"/>
    </xf>
    <xf numFmtId="6" fontId="28" fillId="0" borderId="1" xfId="2" applyNumberFormat="1" applyFont="1" applyBorder="1" applyAlignment="1">
      <alignment horizontal="center" vertical="center"/>
    </xf>
    <xf numFmtId="43" fontId="27" fillId="0" borderId="0" xfId="1" applyFont="1" applyAlignment="1">
      <alignment horizontal="left" vertical="center" indent="1"/>
    </xf>
    <xf numFmtId="6" fontId="27" fillId="0" borderId="1" xfId="2" applyNumberFormat="1" applyFont="1" applyBorder="1" applyAlignment="1">
      <alignment vertical="center"/>
    </xf>
    <xf numFmtId="43" fontId="28" fillId="0" borderId="0" xfId="1" applyFont="1" applyFill="1" applyAlignment="1">
      <alignment horizontal="left" vertical="center" indent="1"/>
    </xf>
    <xf numFmtId="43" fontId="28" fillId="0" borderId="0" xfId="1" applyFont="1" applyAlignment="1">
      <alignment vertical="center"/>
    </xf>
    <xf numFmtId="43" fontId="28" fillId="0" borderId="0" xfId="1" applyFont="1" applyAlignment="1">
      <alignment horizontal="center" vertical="center"/>
    </xf>
    <xf numFmtId="43" fontId="27" fillId="0" borderId="0" xfId="1" applyFont="1" applyAlignment="1">
      <alignment vertical="center"/>
    </xf>
    <xf numFmtId="6" fontId="27" fillId="0" borderId="0" xfId="0" applyNumberFormat="1" applyFont="1" applyAlignment="1">
      <alignment vertical="center"/>
    </xf>
    <xf numFmtId="6" fontId="27" fillId="0" borderId="0" xfId="1" applyNumberFormat="1" applyFont="1" applyBorder="1" applyAlignment="1">
      <alignment vertical="center"/>
    </xf>
    <xf numFmtId="6" fontId="27" fillId="0" borderId="1" xfId="1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top" indent="1"/>
    </xf>
    <xf numFmtId="3" fontId="27" fillId="0" borderId="0" xfId="0" applyNumberFormat="1" applyFont="1" applyBorder="1" applyAlignment="1">
      <alignment horizontal="right" vertical="top" wrapText="1"/>
    </xf>
    <xf numFmtId="165" fontId="27" fillId="0" borderId="0" xfId="1" applyNumberFormat="1" applyFont="1" applyBorder="1" applyAlignment="1">
      <alignment horizontal="left" indent="1"/>
    </xf>
    <xf numFmtId="43" fontId="27" fillId="0" borderId="0" xfId="1" applyFont="1" applyAlignment="1">
      <alignment horizontal="left" indent="1"/>
    </xf>
    <xf numFmtId="6" fontId="27" fillId="0" borderId="0" xfId="0" applyNumberFormat="1" applyFont="1" applyBorder="1" applyAlignment="1">
      <alignment horizontal="right" vertical="top" wrapText="1"/>
    </xf>
    <xf numFmtId="3" fontId="27" fillId="0" borderId="1" xfId="0" applyNumberFormat="1" applyFont="1" applyBorder="1" applyAlignment="1">
      <alignment horizontal="right" vertical="top" wrapText="1"/>
    </xf>
    <xf numFmtId="6" fontId="27" fillId="0" borderId="1" xfId="0" applyNumberFormat="1" applyFont="1" applyBorder="1" applyAlignment="1">
      <alignment horizontal="right" vertical="top" wrapText="1"/>
    </xf>
    <xf numFmtId="6" fontId="27" fillId="0" borderId="5" xfId="0" applyNumberFormat="1" applyFont="1" applyBorder="1" applyAlignment="1">
      <alignment horizontal="right" vertical="top" wrapText="1"/>
    </xf>
    <xf numFmtId="9" fontId="27" fillId="0" borderId="1" xfId="3" applyFont="1" applyBorder="1" applyAlignment="1"/>
    <xf numFmtId="6" fontId="27" fillId="0" borderId="5" xfId="2" applyNumberFormat="1" applyFont="1" applyBorder="1" applyAlignment="1"/>
    <xf numFmtId="6" fontId="28" fillId="0" borderId="5" xfId="2" applyNumberFormat="1" applyFont="1" applyBorder="1" applyAlignment="1"/>
    <xf numFmtId="0" fontId="29" fillId="0" borderId="0" xfId="0" applyFont="1" applyAlignment="1">
      <alignment horizontal="left" indent="1"/>
    </xf>
    <xf numFmtId="165" fontId="27" fillId="0" borderId="0" xfId="1" applyNumberFormat="1" applyFont="1" applyFill="1" applyBorder="1" applyAlignment="1">
      <alignment horizontal="left" indent="1"/>
    </xf>
    <xf numFmtId="0" fontId="27" fillId="0" borderId="4" xfId="0" applyFont="1" applyBorder="1"/>
    <xf numFmtId="165" fontId="27" fillId="0" borderId="2" xfId="1" applyNumberFormat="1" applyFont="1" applyBorder="1"/>
    <xf numFmtId="164" fontId="27" fillId="0" borderId="3" xfId="2" applyNumberFormat="1" applyFont="1" applyBorder="1"/>
    <xf numFmtId="165" fontId="27" fillId="0" borderId="6" xfId="1" applyNumberFormat="1" applyFont="1" applyBorder="1"/>
    <xf numFmtId="165" fontId="27" fillId="0" borderId="3" xfId="1" applyNumberFormat="1" applyFont="1" applyBorder="1"/>
    <xf numFmtId="9" fontId="27" fillId="0" borderId="3" xfId="3" applyFont="1" applyBorder="1"/>
    <xf numFmtId="165" fontId="27" fillId="0" borderId="16" xfId="1" applyNumberFormat="1" applyFont="1" applyBorder="1"/>
    <xf numFmtId="164" fontId="27" fillId="0" borderId="6" xfId="2" applyNumberFormat="1" applyFont="1" applyBorder="1"/>
    <xf numFmtId="6" fontId="27" fillId="0" borderId="0" xfId="0" applyNumberFormat="1" applyFont="1"/>
    <xf numFmtId="6" fontId="27" fillId="0" borderId="1" xfId="0" applyNumberFormat="1" applyFont="1" applyBorder="1"/>
    <xf numFmtId="9" fontId="27" fillId="0" borderId="0" xfId="3" applyFont="1" applyBorder="1"/>
    <xf numFmtId="165" fontId="27" fillId="0" borderId="0" xfId="1" applyNumberFormat="1" applyFont="1"/>
    <xf numFmtId="6" fontId="27" fillId="0" borderId="5" xfId="0" applyNumberFormat="1" applyFont="1" applyBorder="1"/>
    <xf numFmtId="165" fontId="27" fillId="0" borderId="5" xfId="0" applyNumberFormat="1" applyFont="1" applyBorder="1"/>
    <xf numFmtId="0" fontId="27" fillId="0" borderId="5" xfId="0" applyFont="1" applyBorder="1"/>
    <xf numFmtId="0" fontId="28" fillId="0" borderId="17" xfId="0" applyFont="1" applyBorder="1" applyAlignment="1">
      <alignment horizontal="left" indent="1"/>
    </xf>
    <xf numFmtId="0" fontId="28" fillId="0" borderId="11" xfId="0" applyFont="1" applyBorder="1"/>
    <xf numFmtId="0" fontId="28" fillId="0" borderId="14" xfId="0" applyFont="1" applyBorder="1" applyAlignment="1">
      <alignment horizontal="left" vertical="top" wrapText="1" indent="1"/>
    </xf>
    <xf numFmtId="0" fontId="28" fillId="0" borderId="6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left" vertical="top" wrapText="1" indent="1"/>
    </xf>
    <xf numFmtId="9" fontId="27" fillId="0" borderId="6" xfId="0" applyNumberFormat="1" applyFont="1" applyBorder="1" applyAlignment="1">
      <alignment horizontal="center" vertical="top" wrapText="1"/>
    </xf>
    <xf numFmtId="9" fontId="27" fillId="0" borderId="6" xfId="0" quotePrefix="1" applyNumberFormat="1" applyFont="1" applyBorder="1" applyAlignment="1">
      <alignment horizontal="right" vertical="top" wrapText="1"/>
    </xf>
    <xf numFmtId="9" fontId="27" fillId="0" borderId="6" xfId="0" applyNumberFormat="1" applyFont="1" applyBorder="1" applyAlignment="1">
      <alignment horizontal="right" vertical="top" wrapText="1"/>
    </xf>
    <xf numFmtId="0" fontId="27" fillId="0" borderId="6" xfId="0" applyFont="1" applyBorder="1" applyAlignment="1">
      <alignment vertical="top" wrapText="1"/>
    </xf>
    <xf numFmtId="6" fontId="27" fillId="0" borderId="0" xfId="2" applyNumberFormat="1" applyFont="1" applyBorder="1"/>
    <xf numFmtId="38" fontId="27" fillId="0" borderId="0" xfId="2" applyNumberFormat="1" applyFont="1" applyBorder="1"/>
    <xf numFmtId="38" fontId="27" fillId="0" borderId="0" xfId="0" applyNumberFormat="1" applyFont="1"/>
    <xf numFmtId="38" fontId="27" fillId="0" borderId="1" xfId="0" applyNumberFormat="1" applyFont="1" applyBorder="1"/>
    <xf numFmtId="6" fontId="27" fillId="0" borderId="0" xfId="0" applyNumberFormat="1" applyFont="1" applyBorder="1"/>
    <xf numFmtId="0" fontId="27" fillId="0" borderId="0" xfId="0" applyFont="1" applyBorder="1" applyAlignment="1">
      <alignment horizontal="left" vertical="top" indent="1"/>
    </xf>
    <xf numFmtId="0" fontId="27" fillId="0" borderId="0" xfId="0" applyFont="1" applyBorder="1" applyAlignment="1">
      <alignment horizontal="right" vertical="top"/>
    </xf>
    <xf numFmtId="6" fontId="27" fillId="0" borderId="0" xfId="0" applyNumberFormat="1" applyFont="1" applyBorder="1" applyAlignment="1">
      <alignment horizontal="right" vertical="top"/>
    </xf>
    <xf numFmtId="165" fontId="27" fillId="0" borderId="1" xfId="1" applyNumberFormat="1" applyFont="1" applyBorder="1" applyAlignment="1">
      <alignment horizontal="right" vertical="top"/>
    </xf>
    <xf numFmtId="0" fontId="28" fillId="0" borderId="0" xfId="0" applyFont="1" applyAlignment="1">
      <alignment horizontal="left" indent="1"/>
    </xf>
    <xf numFmtId="0" fontId="28" fillId="0" borderId="0" xfId="0" applyFont="1"/>
    <xf numFmtId="164" fontId="27" fillId="0" borderId="5" xfId="2" applyNumberFormat="1" applyFont="1" applyBorder="1"/>
    <xf numFmtId="0" fontId="10" fillId="0" borderId="76" xfId="0" applyFont="1" applyFill="1" applyBorder="1" applyAlignment="1">
      <alignment horizontal="center" vertical="center"/>
    </xf>
    <xf numFmtId="43" fontId="8" fillId="0" borderId="77" xfId="1" applyFont="1" applyFill="1" applyBorder="1" applyAlignment="1">
      <alignment horizontal="left" vertical="center" indent="1"/>
    </xf>
    <xf numFmtId="0" fontId="8" fillId="0" borderId="23" xfId="0" applyFont="1" applyFill="1" applyBorder="1" applyAlignment="1">
      <alignment horizontal="left" vertical="center" indent="1"/>
    </xf>
    <xf numFmtId="0" fontId="8" fillId="0" borderId="66" xfId="0" applyFont="1" applyBorder="1" applyAlignment="1">
      <alignment horizontal="left" vertical="center" indent="1"/>
    </xf>
    <xf numFmtId="9" fontId="8" fillId="0" borderId="58" xfId="3" applyFont="1" applyFill="1" applyBorder="1" applyAlignment="1">
      <alignment vertical="center"/>
    </xf>
    <xf numFmtId="0" fontId="10" fillId="0" borderId="78" xfId="0" applyFont="1" applyFill="1" applyBorder="1" applyAlignment="1">
      <alignment horizontal="center" vertical="center"/>
    </xf>
    <xf numFmtId="43" fontId="8" fillId="0" borderId="79" xfId="1" applyFont="1" applyFill="1" applyBorder="1" applyAlignment="1">
      <alignment horizontal="left" vertical="center" indent="1"/>
    </xf>
    <xf numFmtId="0" fontId="8" fillId="0" borderId="38" xfId="0" applyFont="1" applyFill="1" applyBorder="1" applyAlignment="1">
      <alignment horizontal="left" vertical="center" indent="1"/>
    </xf>
    <xf numFmtId="0" fontId="8" fillId="0" borderId="80" xfId="0" applyFont="1" applyBorder="1" applyAlignment="1">
      <alignment horizontal="left" vertical="center" indent="1"/>
    </xf>
    <xf numFmtId="5" fontId="8" fillId="0" borderId="81" xfId="2" applyNumberFormat="1" applyFont="1" applyFill="1" applyBorder="1" applyAlignment="1">
      <alignment vertical="center"/>
    </xf>
    <xf numFmtId="0" fontId="10" fillId="0" borderId="82" xfId="0" applyFont="1" applyFill="1" applyBorder="1" applyAlignment="1">
      <alignment horizontal="center" vertical="center"/>
    </xf>
    <xf numFmtId="43" fontId="8" fillId="0" borderId="83" xfId="1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left" vertical="center" indent="1"/>
    </xf>
    <xf numFmtId="0" fontId="8" fillId="0" borderId="72" xfId="0" applyFont="1" applyBorder="1" applyAlignment="1">
      <alignment horizontal="left" vertical="center" indent="1"/>
    </xf>
    <xf numFmtId="9" fontId="8" fillId="0" borderId="70" xfId="3" applyFont="1" applyFill="1" applyBorder="1" applyAlignment="1">
      <alignment vertical="center"/>
    </xf>
    <xf numFmtId="165" fontId="8" fillId="0" borderId="58" xfId="1" applyNumberFormat="1" applyFont="1" applyFill="1" applyBorder="1" applyAlignment="1">
      <alignment vertical="center"/>
    </xf>
    <xf numFmtId="0" fontId="10" fillId="0" borderId="84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left" vertical="center" indent="1"/>
    </xf>
    <xf numFmtId="0" fontId="8" fillId="0" borderId="87" xfId="0" applyFont="1" applyBorder="1" applyAlignment="1">
      <alignment horizontal="left" vertical="center" indent="1"/>
    </xf>
    <xf numFmtId="43" fontId="8" fillId="0" borderId="88" xfId="1" applyFont="1" applyFill="1" applyBorder="1" applyAlignment="1">
      <alignment vertical="center"/>
    </xf>
    <xf numFmtId="43" fontId="8" fillId="0" borderId="79" xfId="1" applyFont="1" applyFill="1" applyBorder="1" applyAlignment="1">
      <alignment horizontal="left" vertical="center" indent="3"/>
    </xf>
    <xf numFmtId="43" fontId="8" fillId="0" borderId="81" xfId="1" applyFont="1" applyFill="1" applyBorder="1" applyAlignment="1">
      <alignment vertical="center"/>
    </xf>
    <xf numFmtId="37" fontId="8" fillId="0" borderId="58" xfId="1" applyNumberFormat="1" applyFont="1" applyFill="1" applyBorder="1" applyAlignment="1">
      <alignment vertical="center"/>
    </xf>
    <xf numFmtId="165" fontId="8" fillId="0" borderId="81" xfId="1" applyNumberFormat="1" applyFont="1" applyFill="1" applyBorder="1" applyAlignment="1">
      <alignment vertical="center"/>
    </xf>
    <xf numFmtId="43" fontId="8" fillId="0" borderId="79" xfId="1" applyFont="1" applyFill="1" applyBorder="1" applyAlignment="1">
      <alignment horizontal="left" vertical="center" indent="2"/>
    </xf>
    <xf numFmtId="43" fontId="8" fillId="0" borderId="85" xfId="1" applyFont="1" applyFill="1" applyBorder="1" applyAlignment="1">
      <alignment horizontal="left" vertical="center" indent="2"/>
    </xf>
    <xf numFmtId="43" fontId="8" fillId="0" borderId="77" xfId="1" applyFont="1" applyFill="1" applyBorder="1" applyAlignment="1">
      <alignment horizontal="left" vertical="center" indent="3"/>
    </xf>
    <xf numFmtId="5" fontId="8" fillId="0" borderId="70" xfId="2" applyNumberFormat="1" applyFont="1" applyFill="1" applyBorder="1" applyAlignment="1">
      <alignment vertical="center"/>
    </xf>
    <xf numFmtId="43" fontId="8" fillId="0" borderId="58" xfId="1" applyFont="1" applyFill="1" applyBorder="1" applyAlignment="1">
      <alignment vertical="center"/>
    </xf>
    <xf numFmtId="9" fontId="8" fillId="0" borderId="88" xfId="3" applyFont="1" applyFill="1" applyBorder="1" applyAlignment="1">
      <alignment vertical="center"/>
    </xf>
    <xf numFmtId="9" fontId="8" fillId="0" borderId="81" xfId="3" applyFont="1" applyFill="1" applyBorder="1" applyAlignment="1">
      <alignment vertical="center"/>
    </xf>
    <xf numFmtId="43" fontId="8" fillId="0" borderId="83" xfId="1" applyFont="1" applyFill="1" applyBorder="1" applyAlignment="1">
      <alignment horizontal="left" vertical="center" indent="3"/>
    </xf>
    <xf numFmtId="43" fontId="8" fillId="0" borderId="70" xfId="1" applyFont="1" applyFill="1" applyBorder="1" applyAlignment="1">
      <alignment vertical="center"/>
    </xf>
    <xf numFmtId="43" fontId="8" fillId="0" borderId="85" xfId="1" applyFont="1" applyFill="1" applyBorder="1" applyAlignment="1">
      <alignment horizontal="left" vertical="center" indent="4"/>
    </xf>
    <xf numFmtId="165" fontId="8" fillId="0" borderId="88" xfId="1" applyNumberFormat="1" applyFont="1" applyFill="1" applyBorder="1" applyAlignment="1">
      <alignment vertical="center"/>
    </xf>
    <xf numFmtId="43" fontId="8" fillId="0" borderId="79" xfId="1" applyFont="1" applyFill="1" applyBorder="1" applyAlignment="1">
      <alignment horizontal="left" vertical="center" indent="4"/>
    </xf>
    <xf numFmtId="6" fontId="8" fillId="0" borderId="89" xfId="0" applyNumberFormat="1" applyFont="1" applyBorder="1" applyAlignment="1">
      <alignment horizontal="right" vertical="center" wrapText="1" indent="1"/>
    </xf>
    <xf numFmtId="6" fontId="8" fillId="0" borderId="89" xfId="0" applyNumberFormat="1" applyFont="1" applyBorder="1" applyAlignment="1">
      <alignment vertical="center"/>
    </xf>
    <xf numFmtId="6" fontId="8" fillId="0" borderId="58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4" fillId="0" borderId="90" xfId="0" applyFont="1" applyBorder="1" applyAlignment="1">
      <alignment horizontal="right" vertical="center" indent="2"/>
    </xf>
    <xf numFmtId="164" fontId="4" fillId="0" borderId="90" xfId="2" applyNumberFormat="1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9" fontId="8" fillId="0" borderId="50" xfId="3" applyFont="1" applyBorder="1" applyAlignment="1">
      <alignment vertical="center"/>
    </xf>
    <xf numFmtId="6" fontId="8" fillId="5" borderId="45" xfId="0" applyNumberFormat="1" applyFont="1" applyFill="1" applyBorder="1" applyAlignment="1">
      <alignment vertical="center"/>
    </xf>
    <xf numFmtId="6" fontId="4" fillId="5" borderId="64" xfId="0" applyNumberFormat="1" applyFont="1" applyFill="1" applyBorder="1" applyAlignment="1">
      <alignment vertical="center"/>
    </xf>
    <xf numFmtId="6" fontId="4" fillId="5" borderId="69" xfId="0" applyNumberFormat="1" applyFont="1" applyFill="1" applyBorder="1" applyAlignment="1">
      <alignment vertical="center"/>
    </xf>
    <xf numFmtId="0" fontId="31" fillId="0" borderId="4" xfId="0" applyFont="1" applyBorder="1"/>
    <xf numFmtId="0" fontId="31" fillId="0" borderId="5" xfId="0" applyFont="1" applyBorder="1"/>
    <xf numFmtId="0" fontId="30" fillId="0" borderId="0" xfId="0" applyFont="1"/>
    <xf numFmtId="0" fontId="13" fillId="5" borderId="1" xfId="0" applyFont="1" applyFill="1" applyBorder="1" applyAlignment="1">
      <alignment horizontal="center"/>
    </xf>
    <xf numFmtId="43" fontId="2" fillId="6" borderId="71" xfId="1" applyFont="1" applyFill="1" applyBorder="1" applyAlignment="1">
      <alignment horizontal="left"/>
    </xf>
    <xf numFmtId="0" fontId="2" fillId="6" borderId="27" xfId="0" applyFont="1" applyFill="1" applyBorder="1" applyAlignment="1"/>
    <xf numFmtId="0" fontId="2" fillId="6" borderId="72" xfId="0" applyFont="1" applyFill="1" applyBorder="1" applyAlignment="1"/>
    <xf numFmtId="0" fontId="2" fillId="6" borderId="67" xfId="0" applyFont="1" applyFill="1" applyBorder="1"/>
    <xf numFmtId="43" fontId="2" fillId="6" borderId="9" xfId="1" applyFont="1" applyFill="1" applyBorder="1" applyAlignment="1">
      <alignment horizontal="left"/>
    </xf>
    <xf numFmtId="0" fontId="2" fillId="6" borderId="1" xfId="0" applyFont="1" applyFill="1" applyBorder="1" applyAlignment="1"/>
    <xf numFmtId="0" fontId="2" fillId="6" borderId="73" xfId="0" applyFont="1" applyFill="1" applyBorder="1" applyAlignment="1"/>
    <xf numFmtId="5" fontId="2" fillId="6" borderId="64" xfId="2" applyNumberFormat="1" applyFont="1" applyFill="1" applyBorder="1"/>
    <xf numFmtId="43" fontId="2" fillId="6" borderId="8" xfId="1" applyFont="1" applyFill="1" applyBorder="1" applyAlignment="1">
      <alignment horizontal="left" indent="1"/>
    </xf>
    <xf numFmtId="0" fontId="2" fillId="6" borderId="0" xfId="0" applyFont="1" applyFill="1" applyBorder="1" applyAlignment="1"/>
    <xf numFmtId="0" fontId="2" fillId="6" borderId="75" xfId="0" applyFont="1" applyFill="1" applyBorder="1" applyAlignment="1"/>
    <xf numFmtId="0" fontId="2" fillId="6" borderId="69" xfId="0" applyFont="1" applyFill="1" applyBorder="1"/>
    <xf numFmtId="43" fontId="2" fillId="6" borderId="9" xfId="1" applyFont="1" applyFill="1" applyBorder="1" applyAlignment="1">
      <alignment horizontal="left" indent="1"/>
    </xf>
    <xf numFmtId="43" fontId="2" fillId="6" borderId="10" xfId="1" applyFont="1" applyFill="1" applyBorder="1" applyAlignment="1">
      <alignment horizontal="left" indent="1"/>
    </xf>
    <xf numFmtId="0" fontId="2" fillId="6" borderId="5" xfId="0" applyFont="1" applyFill="1" applyBorder="1" applyAlignment="1"/>
    <xf numFmtId="0" fontId="2" fillId="6" borderId="74" xfId="0" applyFont="1" applyFill="1" applyBorder="1" applyAlignment="1"/>
    <xf numFmtId="5" fontId="2" fillId="6" borderId="68" xfId="0" applyNumberFormat="1" applyFont="1" applyFill="1" applyBorder="1"/>
    <xf numFmtId="5" fontId="2" fillId="6" borderId="64" xfId="0" applyNumberFormat="1" applyFont="1" applyFill="1" applyBorder="1"/>
    <xf numFmtId="6" fontId="4" fillId="6" borderId="64" xfId="2" applyNumberFormat="1" applyFont="1" applyFill="1" applyBorder="1" applyAlignment="1">
      <alignment vertical="center"/>
    </xf>
    <xf numFmtId="6" fontId="4" fillId="6" borderId="91" xfId="0" applyNumberFormat="1" applyFont="1" applyFill="1" applyBorder="1" applyAlignment="1">
      <alignment vertical="center"/>
    </xf>
    <xf numFmtId="49" fontId="4" fillId="6" borderId="46" xfId="0" applyNumberFormat="1" applyFont="1" applyFill="1" applyBorder="1" applyAlignment="1">
      <alignment horizontal="center"/>
    </xf>
    <xf numFmtId="43" fontId="4" fillId="6" borderId="60" xfId="1" applyFont="1" applyFill="1" applyBorder="1"/>
    <xf numFmtId="0" fontId="4" fillId="6" borderId="34" xfId="0" applyFont="1" applyFill="1" applyBorder="1"/>
    <xf numFmtId="0" fontId="4" fillId="6" borderId="53" xfId="0" applyFont="1" applyFill="1" applyBorder="1"/>
    <xf numFmtId="37" fontId="4" fillId="6" borderId="58" xfId="1" applyNumberFormat="1" applyFont="1" applyFill="1" applyBorder="1"/>
    <xf numFmtId="43" fontId="8" fillId="6" borderId="60" xfId="1" applyFont="1" applyFill="1" applyBorder="1"/>
    <xf numFmtId="0" fontId="8" fillId="6" borderId="34" xfId="0" applyFont="1" applyFill="1" applyBorder="1"/>
    <xf numFmtId="0" fontId="8" fillId="6" borderId="53" xfId="0" applyFont="1" applyFill="1" applyBorder="1"/>
    <xf numFmtId="165" fontId="4" fillId="6" borderId="51" xfId="1" applyNumberFormat="1" applyFont="1" applyFill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3" fontId="32" fillId="0" borderId="55" xfId="1" applyFont="1" applyBorder="1" applyAlignment="1">
      <alignment horizontal="left"/>
    </xf>
    <xf numFmtId="0" fontId="32" fillId="0" borderId="52" xfId="0" applyFont="1" applyBorder="1" applyAlignment="1"/>
    <xf numFmtId="6" fontId="32" fillId="0" borderId="45" xfId="0" applyNumberFormat="1" applyFont="1" applyBorder="1" applyAlignment="1"/>
    <xf numFmtId="43" fontId="32" fillId="0" borderId="56" xfId="1" applyFont="1" applyBorder="1" applyAlignment="1">
      <alignment horizontal="left"/>
    </xf>
    <xf numFmtId="0" fontId="32" fillId="0" borderId="53" xfId="0" applyFont="1" applyBorder="1" applyAlignment="1"/>
    <xf numFmtId="6" fontId="32" fillId="0" borderId="51" xfId="0" applyNumberFormat="1" applyFont="1" applyBorder="1" applyAlignment="1"/>
    <xf numFmtId="43" fontId="35" fillId="5" borderId="57" xfId="1" applyFont="1" applyFill="1" applyBorder="1" applyAlignment="1">
      <alignment horizontal="left"/>
    </xf>
    <xf numFmtId="0" fontId="32" fillId="5" borderId="54" xfId="0" applyFont="1" applyFill="1" applyBorder="1" applyAlignment="1"/>
    <xf numFmtId="6" fontId="35" fillId="5" borderId="51" xfId="0" applyNumberFormat="1" applyFont="1" applyFill="1" applyBorder="1" applyAlignment="1"/>
    <xf numFmtId="0" fontId="32" fillId="0" borderId="0" xfId="0" applyFont="1" applyAlignment="1">
      <alignment horizontal="left" inden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18" xfId="0" applyFont="1" applyBorder="1" applyAlignment="1">
      <alignment horizontal="left" indent="1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left" vertical="center" indent="1"/>
    </xf>
    <xf numFmtId="5" fontId="19" fillId="0" borderId="24" xfId="0" applyNumberFormat="1" applyFont="1" applyBorder="1" applyAlignment="1">
      <alignment horizontal="right" vertical="center"/>
    </xf>
    <xf numFmtId="5" fontId="19" fillId="0" borderId="25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left" vertical="center" indent="1"/>
    </xf>
    <xf numFmtId="38" fontId="19" fillId="0" borderId="28" xfId="0" applyNumberFormat="1" applyFont="1" applyBorder="1" applyAlignment="1">
      <alignment horizontal="right" vertical="center"/>
    </xf>
    <xf numFmtId="38" fontId="19" fillId="0" borderId="29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 indent="1"/>
    </xf>
    <xf numFmtId="5" fontId="13" fillId="0" borderId="20" xfId="0" applyNumberFormat="1" applyFont="1" applyBorder="1" applyAlignment="1">
      <alignment horizontal="right" vertical="center"/>
    </xf>
    <xf numFmtId="5" fontId="13" fillId="0" borderId="21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left" vertical="center" indent="1"/>
    </xf>
    <xf numFmtId="38" fontId="19" fillId="0" borderId="31" xfId="0" applyNumberFormat="1" applyFont="1" applyBorder="1" applyAlignment="1">
      <alignment horizontal="right" vertical="center"/>
    </xf>
    <xf numFmtId="38" fontId="19" fillId="0" borderId="32" xfId="0" applyNumberFormat="1" applyFont="1" applyBorder="1" applyAlignment="1">
      <alignment horizontal="right" vertical="center"/>
    </xf>
    <xf numFmtId="0" fontId="19" fillId="0" borderId="33" xfId="0" applyFont="1" applyBorder="1" applyAlignment="1">
      <alignment horizontal="left" vertical="center" indent="1"/>
    </xf>
    <xf numFmtId="38" fontId="19" fillId="0" borderId="35" xfId="0" applyNumberFormat="1" applyFont="1" applyBorder="1" applyAlignment="1">
      <alignment horizontal="right" vertical="center"/>
    </xf>
    <xf numFmtId="38" fontId="19" fillId="0" borderId="36" xfId="0" applyNumberFormat="1" applyFont="1" applyBorder="1" applyAlignment="1">
      <alignment horizontal="right" vertical="center"/>
    </xf>
    <xf numFmtId="5" fontId="13" fillId="0" borderId="37" xfId="0" applyNumberFormat="1" applyFont="1" applyBorder="1" applyAlignment="1">
      <alignment horizontal="right" vertical="center"/>
    </xf>
    <xf numFmtId="5" fontId="13" fillId="0" borderId="39" xfId="0" applyNumberFormat="1" applyFont="1" applyBorder="1" applyAlignment="1">
      <alignment horizontal="right" vertical="center"/>
    </xf>
    <xf numFmtId="5" fontId="19" fillId="0" borderId="32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 indent="1"/>
    </xf>
    <xf numFmtId="0" fontId="19" fillId="0" borderId="41" xfId="0" applyFont="1" applyBorder="1" applyAlignment="1"/>
    <xf numFmtId="0" fontId="19" fillId="0" borderId="21" xfId="0" applyFont="1" applyBorder="1" applyAlignment="1"/>
    <xf numFmtId="0" fontId="13" fillId="0" borderId="0" xfId="0" applyFont="1" applyAlignment="1">
      <alignment vertical="top" wrapText="1"/>
    </xf>
    <xf numFmtId="0" fontId="22" fillId="4" borderId="0" xfId="0" applyFont="1" applyFill="1" applyAlignment="1">
      <alignment horizontal="left"/>
    </xf>
    <xf numFmtId="0" fontId="19" fillId="4" borderId="0" xfId="0" applyFont="1" applyFill="1"/>
    <xf numFmtId="0" fontId="13" fillId="4" borderId="0" xfId="0" applyFont="1" applyFill="1" applyAlignment="1">
      <alignment horizontal="left"/>
    </xf>
    <xf numFmtId="6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9" fillId="6" borderId="0" xfId="0" applyFont="1" applyFill="1" applyAlignment="1">
      <alignment horizontal="left" vertical="center"/>
    </xf>
    <xf numFmtId="6" fontId="16" fillId="6" borderId="0" xfId="0" applyNumberFormat="1" applyFont="1" applyFill="1" applyAlignment="1">
      <alignment horizontal="left" vertical="center" wrapText="1"/>
    </xf>
    <xf numFmtId="0" fontId="16" fillId="6" borderId="0" xfId="0" applyFont="1" applyFill="1" applyAlignment="1">
      <alignment vertical="center"/>
    </xf>
    <xf numFmtId="0" fontId="30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left" vertical="center" indent="1"/>
    </xf>
    <xf numFmtId="0" fontId="36" fillId="0" borderId="0" xfId="0" applyFont="1"/>
    <xf numFmtId="0" fontId="16" fillId="0" borderId="0" xfId="0" applyFont="1" applyAlignment="1">
      <alignment horizontal="left"/>
    </xf>
    <xf numFmtId="0" fontId="41" fillId="0" borderId="0" xfId="0" applyFont="1"/>
    <xf numFmtId="0" fontId="9" fillId="0" borderId="0" xfId="6" applyFont="1" applyFill="1" applyBorder="1" applyAlignment="1">
      <alignment horizontal="left" vertical="center"/>
    </xf>
    <xf numFmtId="6" fontId="9" fillId="0" borderId="0" xfId="7" applyNumberFormat="1" applyFont="1" applyFill="1" applyBorder="1" applyAlignment="1">
      <alignment vertical="center"/>
    </xf>
    <xf numFmtId="38" fontId="9" fillId="0" borderId="0" xfId="8" applyNumberFormat="1" applyFont="1" applyFill="1" applyBorder="1" applyAlignment="1">
      <alignment vertical="center"/>
    </xf>
    <xf numFmtId="0" fontId="30" fillId="5" borderId="0" xfId="6" applyFont="1" applyFill="1" applyBorder="1" applyAlignment="1">
      <alignment horizontal="left" vertical="center"/>
    </xf>
    <xf numFmtId="0" fontId="9" fillId="5" borderId="0" xfId="6" applyFont="1" applyFill="1" applyBorder="1" applyAlignment="1">
      <alignment horizontal="left" vertical="center"/>
    </xf>
    <xf numFmtId="6" fontId="30" fillId="5" borderId="19" xfId="7" applyNumberFormat="1" applyFont="1" applyFill="1" applyBorder="1" applyAlignment="1">
      <alignment vertical="center"/>
    </xf>
    <xf numFmtId="9" fontId="30" fillId="5" borderId="0" xfId="5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38" fontId="9" fillId="0" borderId="92" xfId="7" applyNumberFormat="1" applyFont="1" applyFill="1" applyBorder="1" applyAlignment="1">
      <alignment vertical="center"/>
    </xf>
    <xf numFmtId="38" fontId="9" fillId="0" borderId="93" xfId="7" applyNumberFormat="1" applyFont="1" applyFill="1" applyBorder="1" applyAlignment="1">
      <alignment vertical="center"/>
    </xf>
    <xf numFmtId="6" fontId="30" fillId="5" borderId="93" xfId="6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6" fontId="16" fillId="0" borderId="0" xfId="0" applyNumberFormat="1" applyFont="1" applyAlignment="1">
      <alignment horizontal="left" vertical="top" wrapText="1"/>
    </xf>
    <xf numFmtId="0" fontId="17" fillId="0" borderId="0" xfId="0" applyFont="1"/>
    <xf numFmtId="0" fontId="13" fillId="0" borderId="33" xfId="0" applyFont="1" applyBorder="1" applyAlignment="1">
      <alignment horizontal="left" vertical="center" indent="2"/>
    </xf>
    <xf numFmtId="0" fontId="2" fillId="0" borderId="10" xfId="0" applyFont="1" applyBorder="1"/>
    <xf numFmtId="0" fontId="2" fillId="0" borderId="5" xfId="0" applyFont="1" applyBorder="1"/>
    <xf numFmtId="0" fontId="2" fillId="0" borderId="11" xfId="0" applyFont="1" applyBorder="1"/>
    <xf numFmtId="0" fontId="28" fillId="0" borderId="10" xfId="0" applyFont="1" applyBorder="1"/>
    <xf numFmtId="0" fontId="28" fillId="0" borderId="5" xfId="0" applyFont="1" applyBorder="1"/>
    <xf numFmtId="0" fontId="28" fillId="0" borderId="11" xfId="0" applyFont="1" applyBorder="1"/>
    <xf numFmtId="0" fontId="4" fillId="0" borderId="46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left" vertical="center" indent="1"/>
    </xf>
    <xf numFmtId="43" fontId="4" fillId="0" borderId="49" xfId="1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 indent="1"/>
    </xf>
    <xf numFmtId="0" fontId="0" fillId="0" borderId="89" xfId="0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43" fontId="8" fillId="0" borderId="46" xfId="1" applyFont="1" applyFill="1" applyBorder="1" applyAlignment="1">
      <alignment horizontal="left" vertical="center" indent="2"/>
    </xf>
    <xf numFmtId="0" fontId="8" fillId="0" borderId="47" xfId="0" applyFont="1" applyFill="1" applyBorder="1" applyAlignment="1">
      <alignment horizontal="left" vertical="center" indent="2"/>
    </xf>
    <xf numFmtId="0" fontId="0" fillId="0" borderId="47" xfId="0" applyBorder="1" applyAlignment="1">
      <alignment horizontal="left" vertical="center" indent="2"/>
    </xf>
    <xf numFmtId="43" fontId="4" fillId="0" borderId="0" xfId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43" fontId="8" fillId="0" borderId="43" xfId="1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43" fontId="8" fillId="0" borderId="46" xfId="1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0" fillId="6" borderId="0" xfId="0" applyFont="1" applyFill="1" applyAlignment="1">
      <alignment horizontal="left" vertical="center" indent="3"/>
    </xf>
    <xf numFmtId="0" fontId="30" fillId="6" borderId="0" xfId="0" applyFont="1" applyFill="1" applyAlignment="1">
      <alignment horizontal="left" vertical="center" indent="1"/>
    </xf>
    <xf numFmtId="0" fontId="30" fillId="6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39" fillId="6" borderId="0" xfId="0" applyFont="1" applyFill="1" applyAlignment="1">
      <alignment horizontal="left" vertical="center"/>
    </xf>
  </cellXfs>
  <cellStyles count="10">
    <cellStyle name="Comma 2" xfId="1"/>
    <cellStyle name="Comma 3" xfId="8"/>
    <cellStyle name="Currency" xfId="4" builtinId="4"/>
    <cellStyle name="Currency 2" xfId="2"/>
    <cellStyle name="Currency 3" xfId="7"/>
    <cellStyle name="Normal" xfId="0" builtinId="0"/>
    <cellStyle name="Normal 3" xfId="6"/>
    <cellStyle name="Percent" xfId="5" builtinId="5"/>
    <cellStyle name="Percent 2" xfId="3"/>
    <cellStyle name="Percent 3" xfId="9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354"/>
  <sheetViews>
    <sheetView showGridLines="0" topLeftCell="A13" zoomScale="200" zoomScaleNormal="200" workbookViewId="0">
      <selection activeCell="C2" sqref="C2"/>
    </sheetView>
  </sheetViews>
  <sheetFormatPr defaultRowHeight="12.75" x14ac:dyDescent="0.2"/>
  <cols>
    <col min="1" max="1" width="4.7109375" style="150" customWidth="1"/>
    <col min="2" max="2" width="4.140625" style="150" customWidth="1"/>
    <col min="3" max="3" width="28.140625" style="12" customWidth="1"/>
    <col min="4" max="4" width="11.42578125" style="11" customWidth="1"/>
    <col min="5" max="5" width="11.85546875" style="11" customWidth="1"/>
    <col min="6" max="6" width="11.28515625" style="11" customWidth="1"/>
    <col min="7" max="7" width="11.42578125" style="11" bestFit="1" customWidth="1"/>
    <col min="8" max="8" width="12.28515625" style="11" customWidth="1"/>
    <col min="9" max="9" width="9.42578125" style="11" customWidth="1"/>
  </cols>
  <sheetData>
    <row r="2" spans="1:256" s="11" customFormat="1" x14ac:dyDescent="0.2">
      <c r="A2" s="150">
        <v>1</v>
      </c>
      <c r="B2" s="150" t="s">
        <v>4</v>
      </c>
      <c r="C2" s="39" t="s">
        <v>67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11" customFormat="1" ht="6.75" customHeight="1" thickBot="1" x14ac:dyDescent="0.25">
      <c r="A3" s="150"/>
      <c r="B3" s="150"/>
      <c r="C3" s="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11" customFormat="1" ht="15.95" customHeight="1" x14ac:dyDescent="0.2">
      <c r="A4" s="150">
        <v>2</v>
      </c>
      <c r="B4" s="150" t="s">
        <v>2</v>
      </c>
      <c r="C4" s="362" t="s">
        <v>5</v>
      </c>
      <c r="D4" s="346"/>
      <c r="E4" s="345"/>
      <c r="F4" s="341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11" customFormat="1" ht="15.95" customHeight="1" x14ac:dyDescent="0.2">
      <c r="A5" s="150"/>
      <c r="B5" s="150"/>
      <c r="C5" s="363" t="s">
        <v>6</v>
      </c>
      <c r="D5" s="347"/>
      <c r="E5" s="239"/>
      <c r="F5" s="34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11" customFormat="1" ht="15.95" customHeight="1" x14ac:dyDescent="0.2">
      <c r="A6" s="150"/>
      <c r="B6" s="150"/>
      <c r="C6" s="363" t="s">
        <v>7</v>
      </c>
      <c r="D6" s="347"/>
      <c r="E6" s="239"/>
      <c r="F6" s="343">
        <v>150000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1" customFormat="1" ht="15.95" customHeight="1" x14ac:dyDescent="0.2">
      <c r="A7" s="150"/>
      <c r="B7" s="150"/>
      <c r="C7" s="363" t="s">
        <v>273</v>
      </c>
      <c r="D7" s="347"/>
      <c r="E7" s="239"/>
      <c r="F7" s="344">
        <v>200000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11" customFormat="1" ht="15.95" customHeight="1" thickBot="1" x14ac:dyDescent="0.25">
      <c r="A8" s="150"/>
      <c r="B8" s="150"/>
      <c r="C8" s="363" t="s">
        <v>270</v>
      </c>
      <c r="D8" s="347"/>
      <c r="E8" s="239"/>
      <c r="F8" s="359">
        <v>-180000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1" customFormat="1" ht="15.95" customHeight="1" thickBot="1" x14ac:dyDescent="0.25">
      <c r="A9" s="150"/>
      <c r="B9" s="150"/>
      <c r="C9" s="363" t="s">
        <v>10</v>
      </c>
      <c r="D9" s="347"/>
      <c r="E9" s="239"/>
      <c r="F9" s="361">
        <f>SUM(F6:F8)</f>
        <v>170000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1" customFormat="1" ht="15.95" customHeight="1" x14ac:dyDescent="0.2">
      <c r="A10" s="150"/>
      <c r="B10" s="150"/>
      <c r="C10" s="556" t="s">
        <v>11</v>
      </c>
      <c r="D10" s="557"/>
      <c r="E10" s="558"/>
      <c r="F10" s="55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1" customFormat="1" ht="15.95" customHeight="1" thickBot="1" x14ac:dyDescent="0.25">
      <c r="A11" s="150"/>
      <c r="B11" s="150"/>
      <c r="C11" s="560" t="s">
        <v>12</v>
      </c>
      <c r="D11" s="561"/>
      <c r="E11" s="562"/>
      <c r="F11" s="563">
        <v>20000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11" customFormat="1" ht="15.95" customHeight="1" thickBot="1" x14ac:dyDescent="0.25">
      <c r="A12" s="150"/>
      <c r="B12" s="150"/>
      <c r="C12" s="40"/>
      <c r="D12" s="1"/>
      <c r="E12" s="1"/>
      <c r="F12" s="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1" customFormat="1" ht="15.95" customHeight="1" x14ac:dyDescent="0.2">
      <c r="A13" s="150">
        <v>3</v>
      </c>
      <c r="B13" s="150"/>
      <c r="C13" s="364" t="s">
        <v>5</v>
      </c>
      <c r="D13" s="371"/>
      <c r="E13" s="345"/>
      <c r="F13" s="34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1" customFormat="1" ht="15.95" customHeight="1" x14ac:dyDescent="0.2">
      <c r="A14" s="150"/>
      <c r="B14" s="150"/>
      <c r="C14" s="363" t="s">
        <v>6</v>
      </c>
      <c r="D14" s="347"/>
      <c r="E14" s="239"/>
      <c r="F14" s="3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1" customFormat="1" ht="15.95" customHeight="1" x14ac:dyDescent="0.2">
      <c r="A15" s="150"/>
      <c r="B15" s="150"/>
      <c r="C15" s="363" t="s">
        <v>7</v>
      </c>
      <c r="D15" s="347"/>
      <c r="E15" s="239"/>
      <c r="F15" s="343">
        <v>22000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11" customFormat="1" ht="15.95" customHeight="1" x14ac:dyDescent="0.2">
      <c r="A16" s="150"/>
      <c r="B16" s="150"/>
      <c r="C16" s="363" t="s">
        <v>271</v>
      </c>
      <c r="D16" s="347"/>
      <c r="E16" s="239"/>
      <c r="F16" s="344">
        <v>3000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11" customFormat="1" ht="15.95" customHeight="1" thickBot="1" x14ac:dyDescent="0.25">
      <c r="A17" s="150"/>
      <c r="B17" s="150"/>
      <c r="C17" s="363" t="s">
        <v>270</v>
      </c>
      <c r="D17" s="347"/>
      <c r="E17" s="239"/>
      <c r="F17" s="354">
        <v>-16000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1" customFormat="1" ht="15.95" customHeight="1" thickBot="1" x14ac:dyDescent="0.25">
      <c r="A18" s="150"/>
      <c r="B18" s="150"/>
      <c r="C18" s="243" t="s">
        <v>10</v>
      </c>
      <c r="D18" s="347"/>
      <c r="E18" s="239"/>
      <c r="F18" s="358">
        <f>SUM(F15:F17)</f>
        <v>9000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11" customFormat="1" ht="15.95" customHeight="1" x14ac:dyDescent="0.2">
      <c r="A19" s="150"/>
      <c r="B19" s="150"/>
      <c r="C19" s="564" t="s">
        <v>11</v>
      </c>
      <c r="D19" s="565"/>
      <c r="E19" s="566"/>
      <c r="F19" s="567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1" customFormat="1" ht="15.95" customHeight="1" thickBot="1" x14ac:dyDescent="0.25">
      <c r="A20" s="150"/>
      <c r="B20" s="150"/>
      <c r="C20" s="568" t="s">
        <v>12</v>
      </c>
      <c r="D20" s="561"/>
      <c r="E20" s="562"/>
      <c r="F20" s="563">
        <v>3000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11" customFormat="1" ht="15.95" customHeight="1" x14ac:dyDescent="0.2">
      <c r="A21" s="150"/>
      <c r="B21" s="150"/>
      <c r="C21" s="365" t="s">
        <v>13</v>
      </c>
      <c r="D21" s="352"/>
      <c r="E21" s="350"/>
      <c r="F21" s="34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11" customFormat="1" ht="15.95" customHeight="1" x14ac:dyDescent="0.2">
      <c r="A22" s="150"/>
      <c r="B22" s="150"/>
      <c r="C22" s="363" t="s">
        <v>291</v>
      </c>
      <c r="D22" s="347"/>
      <c r="E22" s="239"/>
      <c r="F22" s="343">
        <v>16000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11" customFormat="1" ht="15.95" customHeight="1" x14ac:dyDescent="0.2">
      <c r="A23" s="150"/>
      <c r="B23" s="150"/>
      <c r="C23" s="363" t="s">
        <v>274</v>
      </c>
      <c r="D23" s="347"/>
      <c r="E23" s="239"/>
      <c r="F23" s="368"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11" customFormat="1" ht="15.95" customHeight="1" thickBot="1" x14ac:dyDescent="0.25">
      <c r="A24" s="150"/>
      <c r="B24" s="150"/>
      <c r="C24" s="366" t="s">
        <v>16</v>
      </c>
      <c r="D24" s="356"/>
      <c r="E24" s="357"/>
      <c r="F24" s="359">
        <f>-F16</f>
        <v>-3000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1" customFormat="1" ht="15.95" customHeight="1" thickBot="1" x14ac:dyDescent="0.25">
      <c r="A25" s="150"/>
      <c r="B25" s="150"/>
      <c r="C25" s="569" t="s">
        <v>17</v>
      </c>
      <c r="D25" s="570"/>
      <c r="E25" s="571"/>
      <c r="F25" s="572">
        <f>SUM(F22:F24)</f>
        <v>13000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11" customFormat="1" ht="15.95" customHeight="1" thickBot="1" x14ac:dyDescent="0.25">
      <c r="A26" s="150"/>
      <c r="B26" s="150"/>
      <c r="C26" s="367" t="s">
        <v>18</v>
      </c>
      <c r="D26" s="9"/>
      <c r="E26" s="360"/>
      <c r="F26" s="369"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1" customFormat="1" ht="15.95" customHeight="1" x14ac:dyDescent="0.2">
      <c r="A27" s="150"/>
      <c r="B27" s="150" t="s">
        <v>4</v>
      </c>
      <c r="C27" s="365" t="s">
        <v>19</v>
      </c>
      <c r="D27" s="352"/>
      <c r="E27" s="350"/>
      <c r="F27" s="34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11" customFormat="1" ht="15.95" customHeight="1" x14ac:dyDescent="0.2">
      <c r="A28" s="150"/>
      <c r="B28" s="150"/>
      <c r="C28" s="363" t="s">
        <v>272</v>
      </c>
      <c r="D28" s="347"/>
      <c r="E28" s="239"/>
      <c r="F28" s="34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11" customFormat="1" ht="15.95" customHeight="1" x14ac:dyDescent="0.2">
      <c r="A29" s="150"/>
      <c r="B29" s="150"/>
      <c r="C29" s="355" t="s">
        <v>292</v>
      </c>
      <c r="D29" s="347"/>
      <c r="E29" s="239"/>
      <c r="F29" s="343">
        <v>16000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11" customFormat="1" ht="15.95" customHeight="1" thickBot="1" x14ac:dyDescent="0.25">
      <c r="A30" s="150"/>
      <c r="B30" s="150"/>
      <c r="C30" s="240" t="s">
        <v>22</v>
      </c>
      <c r="D30" s="347"/>
      <c r="E30" s="239"/>
      <c r="F30" s="370"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11" customFormat="1" ht="15.95" customHeight="1" thickBot="1" x14ac:dyDescent="0.25">
      <c r="A31" s="150"/>
      <c r="B31" s="150"/>
      <c r="C31" s="349" t="s">
        <v>23</v>
      </c>
      <c r="D31" s="353"/>
      <c r="E31" s="351"/>
      <c r="F31" s="573">
        <f>SUM(F28:F30)</f>
        <v>16000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11" customFormat="1" ht="15.95" customHeight="1" thickBot="1" x14ac:dyDescent="0.25">
      <c r="A32" s="150"/>
      <c r="B32" s="150"/>
      <c r="C32" s="1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11" customFormat="1" ht="15.95" customHeight="1" x14ac:dyDescent="0.2">
      <c r="A33" s="150">
        <v>4</v>
      </c>
      <c r="B33" s="150" t="s">
        <v>4</v>
      </c>
      <c r="C33" s="376" t="s">
        <v>65</v>
      </c>
      <c r="D33" s="238"/>
      <c r="E33" s="235">
        <v>150000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1" customFormat="1" ht="15.95" customHeight="1" thickBot="1" x14ac:dyDescent="0.25">
      <c r="A34" s="150"/>
      <c r="B34" s="150"/>
      <c r="C34" s="240" t="s">
        <v>260</v>
      </c>
      <c r="D34" s="239"/>
      <c r="E34" s="242">
        <v>-30000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11" customFormat="1" ht="15.95" customHeight="1" x14ac:dyDescent="0.2">
      <c r="A35" s="150"/>
      <c r="B35" s="150"/>
      <c r="C35" s="363" t="s">
        <v>68</v>
      </c>
      <c r="D35" s="239"/>
      <c r="E35" s="241">
        <f>+E34+E33</f>
        <v>120000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11" customFormat="1" ht="15.95" customHeight="1" x14ac:dyDescent="0.2">
      <c r="A36" s="150"/>
      <c r="B36" s="150"/>
      <c r="C36" s="363" t="s">
        <v>69</v>
      </c>
      <c r="D36" s="239"/>
      <c r="E36" s="236">
        <f>SUM(E35:E35)</f>
        <v>120000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11" customFormat="1" ht="15.95" customHeight="1" x14ac:dyDescent="0.2">
      <c r="A37" s="150"/>
      <c r="B37" s="150"/>
      <c r="C37" s="363" t="s">
        <v>276</v>
      </c>
      <c r="D37" s="239"/>
      <c r="E37" s="237">
        <v>-50000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11" customFormat="1" ht="15.95" customHeight="1" x14ac:dyDescent="0.2">
      <c r="A38" s="150"/>
      <c r="B38" s="150"/>
      <c r="C38" s="363" t="s">
        <v>275</v>
      </c>
      <c r="D38" s="239"/>
      <c r="E38" s="237">
        <v>-3000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11" customFormat="1" ht="15.95" customHeight="1" thickBot="1" x14ac:dyDescent="0.25">
      <c r="A39" s="150"/>
      <c r="B39" s="150"/>
      <c r="C39" s="377" t="s">
        <v>66</v>
      </c>
      <c r="D39" s="374"/>
      <c r="E39" s="375">
        <f>SUM(E36:E38)</f>
        <v>67000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158" spans="1:256" s="11" customFormat="1" x14ac:dyDescent="0.2">
      <c r="A158" s="150">
        <v>1</v>
      </c>
      <c r="B158" s="150" t="s">
        <v>4</v>
      </c>
      <c r="C158" s="12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11" customFormat="1" x14ac:dyDescent="0.2">
      <c r="A159" s="150">
        <v>2</v>
      </c>
      <c r="B159" s="150" t="s">
        <v>0</v>
      </c>
      <c r="C159" s="12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11" customFormat="1" x14ac:dyDescent="0.2">
      <c r="A160" s="150">
        <v>3</v>
      </c>
      <c r="B160" s="150" t="s">
        <v>3</v>
      </c>
      <c r="C160" s="45" t="s">
        <v>70</v>
      </c>
      <c r="D160" s="10"/>
      <c r="E160" s="10"/>
      <c r="F160" s="10"/>
      <c r="G160" s="1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11" customFormat="1" x14ac:dyDescent="0.2">
      <c r="A161" s="150"/>
      <c r="B161" s="150"/>
      <c r="C161" s="14" t="s">
        <v>71</v>
      </c>
      <c r="D161" s="46"/>
      <c r="E161" s="47">
        <v>39553</v>
      </c>
      <c r="F161" s="10"/>
      <c r="G161" s="10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11" customFormat="1" ht="13.5" thickBot="1" x14ac:dyDescent="0.25">
      <c r="A162" s="150"/>
      <c r="B162" s="150"/>
      <c r="C162" s="14" t="s">
        <v>72</v>
      </c>
      <c r="D162" s="10"/>
      <c r="E162" s="47">
        <v>39593</v>
      </c>
      <c r="F162" s="10"/>
      <c r="G162" s="10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11" customFormat="1" x14ac:dyDescent="0.2">
      <c r="A163" s="150"/>
      <c r="B163" s="150"/>
      <c r="C163" s="14" t="s">
        <v>73</v>
      </c>
      <c r="D163" s="10"/>
      <c r="E163" s="48">
        <v>2500</v>
      </c>
      <c r="F163" s="10"/>
      <c r="G163" s="49" t="s">
        <v>74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11" customFormat="1" ht="13.5" thickBot="1" x14ac:dyDescent="0.25">
      <c r="A164" s="150"/>
      <c r="B164" s="150"/>
      <c r="C164" s="14" t="s">
        <v>75</v>
      </c>
      <c r="D164" s="10"/>
      <c r="E164" s="50">
        <v>0.05</v>
      </c>
      <c r="F164" s="10"/>
      <c r="G164" s="51" t="s">
        <v>76</v>
      </c>
      <c r="H164" s="11" t="s">
        <v>77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11" customFormat="1" x14ac:dyDescent="0.2">
      <c r="A165" s="150"/>
      <c r="B165" s="150"/>
      <c r="C165" s="14" t="s">
        <v>78</v>
      </c>
      <c r="D165" s="10"/>
      <c r="E165" s="52">
        <f>+E164*E163</f>
        <v>125</v>
      </c>
      <c r="F165" s="10"/>
      <c r="G165" s="51" t="s">
        <v>79</v>
      </c>
      <c r="H165" s="11" t="s">
        <v>80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11" customFormat="1" ht="13.5" thickBot="1" x14ac:dyDescent="0.25">
      <c r="A166" s="150"/>
      <c r="B166" s="150"/>
      <c r="C166" s="14" t="s">
        <v>81</v>
      </c>
      <c r="D166" s="10"/>
      <c r="E166" s="53">
        <v>2</v>
      </c>
      <c r="F166" s="10"/>
      <c r="G166" s="5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11" customFormat="1" ht="13.5" thickBot="1" x14ac:dyDescent="0.25">
      <c r="A167" s="150"/>
      <c r="B167" s="150"/>
      <c r="C167" s="45" t="s">
        <v>82</v>
      </c>
      <c r="D167" s="55"/>
      <c r="E167" s="56">
        <f>+E166*E165</f>
        <v>250</v>
      </c>
      <c r="F167" s="10"/>
      <c r="G167" s="10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s="11" customFormat="1" ht="7.5" customHeight="1" x14ac:dyDescent="0.2">
      <c r="A168" s="150"/>
      <c r="B168" s="150"/>
      <c r="C168" s="12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11" customFormat="1" x14ac:dyDescent="0.2">
      <c r="A169" s="150">
        <v>4</v>
      </c>
      <c r="B169" s="150" t="s">
        <v>4</v>
      </c>
      <c r="C169" s="57" t="s">
        <v>83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11" customFormat="1" ht="8.25" customHeight="1" thickBot="1" x14ac:dyDescent="0.25">
      <c r="A170" s="150"/>
      <c r="B170" s="150"/>
      <c r="C170" s="40"/>
      <c r="D170" s="1"/>
      <c r="E170" s="1"/>
      <c r="F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s="11" customFormat="1" x14ac:dyDescent="0.2">
      <c r="A171" s="150"/>
      <c r="B171" s="150"/>
      <c r="C171" s="32" t="s">
        <v>5</v>
      </c>
      <c r="D171" s="33"/>
      <c r="E171" s="33"/>
      <c r="F171" s="2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s="11" customFormat="1" x14ac:dyDescent="0.2">
      <c r="A172" s="150"/>
      <c r="B172" s="150"/>
      <c r="C172" s="34" t="s">
        <v>6</v>
      </c>
      <c r="D172" s="3"/>
      <c r="E172" s="3"/>
      <c r="F172" s="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11" customFormat="1" x14ac:dyDescent="0.2">
      <c r="A173" s="150"/>
      <c r="B173" s="150"/>
      <c r="C173" s="34" t="s">
        <v>7</v>
      </c>
      <c r="D173" s="3"/>
      <c r="E173" s="3"/>
      <c r="F173" s="58">
        <v>50000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s="11" customFormat="1" x14ac:dyDescent="0.2">
      <c r="A174" s="150"/>
      <c r="B174" s="150"/>
      <c r="C174" s="34" t="s">
        <v>8</v>
      </c>
      <c r="D174" s="3"/>
      <c r="E174" s="3"/>
      <c r="F174" s="35">
        <v>100000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s="11" customFormat="1" ht="13.5" thickBot="1" x14ac:dyDescent="0.25">
      <c r="A175" s="150"/>
      <c r="B175" s="150"/>
      <c r="C175" s="34" t="s">
        <v>9</v>
      </c>
      <c r="D175" s="3"/>
      <c r="E175" s="3"/>
      <c r="F175" s="36">
        <v>-75000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s="11" customFormat="1" ht="13.5" thickBot="1" x14ac:dyDescent="0.25">
      <c r="A176" s="150"/>
      <c r="B176" s="150"/>
      <c r="C176" s="34" t="s">
        <v>10</v>
      </c>
      <c r="D176" s="3"/>
      <c r="E176" s="3"/>
      <c r="F176" s="59">
        <f>SUM(F173:F175)</f>
        <v>75000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s="11" customFormat="1" x14ac:dyDescent="0.2">
      <c r="A177" s="150"/>
      <c r="B177" s="150"/>
      <c r="C177" s="37" t="s">
        <v>11</v>
      </c>
      <c r="D177" s="5"/>
      <c r="E177" s="5"/>
      <c r="F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s="11" customFormat="1" ht="13.5" thickBot="1" x14ac:dyDescent="0.25">
      <c r="A178" s="150">
        <v>5</v>
      </c>
      <c r="B178" s="150" t="s">
        <v>2</v>
      </c>
      <c r="C178" s="38" t="s">
        <v>12</v>
      </c>
      <c r="D178" s="7"/>
      <c r="E178" s="7"/>
      <c r="F178" s="60">
        <v>25000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s="11" customFormat="1" x14ac:dyDescent="0.2">
      <c r="A179" s="150"/>
      <c r="B179" s="150"/>
      <c r="C179" s="32" t="s">
        <v>13</v>
      </c>
      <c r="D179" s="8"/>
      <c r="E179" s="8"/>
      <c r="F179" s="2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11" customFormat="1" x14ac:dyDescent="0.2">
      <c r="A180" s="150"/>
      <c r="B180" s="150"/>
      <c r="C180" s="34" t="s">
        <v>14</v>
      </c>
      <c r="D180" s="3"/>
      <c r="E180" s="3"/>
      <c r="F180" s="58">
        <f>-F175</f>
        <v>75000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11" customFormat="1" x14ac:dyDescent="0.2">
      <c r="A181" s="150"/>
      <c r="B181" s="150"/>
      <c r="C181" s="34" t="s">
        <v>15</v>
      </c>
      <c r="D181" s="3"/>
      <c r="E181" s="3"/>
      <c r="F181" s="35">
        <f>+F178</f>
        <v>25000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11" customFormat="1" ht="13.5" thickBot="1" x14ac:dyDescent="0.25">
      <c r="A182" s="150"/>
      <c r="B182" s="150"/>
      <c r="C182" s="34" t="s">
        <v>16</v>
      </c>
      <c r="D182" s="3"/>
      <c r="E182" s="3"/>
      <c r="F182" s="36">
        <f>-F174</f>
        <v>-100000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11" customFormat="1" ht="13.5" thickBot="1" x14ac:dyDescent="0.25">
      <c r="A183" s="150">
        <v>6</v>
      </c>
      <c r="B183" s="150" t="s">
        <v>0</v>
      </c>
      <c r="C183" s="37" t="s">
        <v>17</v>
      </c>
      <c r="D183" s="5"/>
      <c r="E183" s="5"/>
      <c r="F183" s="61">
        <f>SUM(F180:F182)</f>
        <v>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11" customFormat="1" ht="13.5" thickBot="1" x14ac:dyDescent="0.25">
      <c r="A184" s="150">
        <v>7</v>
      </c>
      <c r="B184" s="150" t="s">
        <v>0</v>
      </c>
      <c r="C184" s="41" t="s">
        <v>18</v>
      </c>
      <c r="D184" s="9"/>
      <c r="E184" s="9"/>
      <c r="F184" s="42">
        <v>0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s="11" customFormat="1" x14ac:dyDescent="0.2">
      <c r="A185" s="150"/>
      <c r="B185" s="150"/>
      <c r="C185" s="32" t="s">
        <v>19</v>
      </c>
      <c r="D185" s="8"/>
      <c r="E185" s="8"/>
      <c r="F185" s="2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11" customFormat="1" x14ac:dyDescent="0.2">
      <c r="A186" s="150"/>
      <c r="B186" s="150"/>
      <c r="C186" s="34" t="s">
        <v>20</v>
      </c>
      <c r="D186" s="3"/>
      <c r="E186" s="3"/>
      <c r="F186" s="58">
        <f>-F175</f>
        <v>75000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s="11" customFormat="1" x14ac:dyDescent="0.2">
      <c r="A187" s="150"/>
      <c r="B187" s="150"/>
      <c r="C187" s="34" t="s">
        <v>21</v>
      </c>
      <c r="D187" s="3"/>
      <c r="E187" s="3"/>
      <c r="F187" s="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s="11" customFormat="1" ht="13.5" thickBot="1" x14ac:dyDescent="0.25">
      <c r="A188" s="150"/>
      <c r="B188" s="150"/>
      <c r="C188" s="34" t="s">
        <v>22</v>
      </c>
      <c r="D188" s="3"/>
      <c r="E188" s="3"/>
      <c r="F188" s="36">
        <f>+F178</f>
        <v>25000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s="11" customFormat="1" ht="13.5" thickBot="1" x14ac:dyDescent="0.25">
      <c r="A189" s="150">
        <v>8</v>
      </c>
      <c r="B189" s="150" t="s">
        <v>1</v>
      </c>
      <c r="C189" s="43" t="s">
        <v>23</v>
      </c>
      <c r="D189" s="1"/>
      <c r="E189" s="1"/>
      <c r="F189" s="59">
        <f>SUM(F186:F188)</f>
        <v>100000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s="11" customFormat="1" ht="13.5" thickBot="1" x14ac:dyDescent="0.25">
      <c r="A190" s="150"/>
      <c r="B190" s="150"/>
      <c r="C190" s="12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s="11" customFormat="1" x14ac:dyDescent="0.2">
      <c r="A191" s="150">
        <v>9</v>
      </c>
      <c r="B191" s="150" t="s">
        <v>3</v>
      </c>
      <c r="C191" s="32" t="s">
        <v>5</v>
      </c>
      <c r="D191" s="33"/>
      <c r="E191" s="33"/>
      <c r="F191" s="2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s="11" customFormat="1" x14ac:dyDescent="0.2">
      <c r="A192" s="150"/>
      <c r="B192" s="150"/>
      <c r="C192" s="34" t="s">
        <v>6</v>
      </c>
      <c r="D192" s="3"/>
      <c r="E192" s="3"/>
      <c r="F192" s="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s="11" customFormat="1" x14ac:dyDescent="0.2">
      <c r="A193" s="150"/>
      <c r="B193" s="150"/>
      <c r="C193" s="34" t="s">
        <v>7</v>
      </c>
      <c r="D193" s="3"/>
      <c r="E193" s="3"/>
      <c r="F193" s="58">
        <v>1180000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s="11" customFormat="1" x14ac:dyDescent="0.2">
      <c r="A194" s="150"/>
      <c r="B194" s="150"/>
      <c r="C194" s="34" t="s">
        <v>8</v>
      </c>
      <c r="D194" s="3"/>
      <c r="E194" s="3"/>
      <c r="F194" s="35">
        <v>20000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s="11" customFormat="1" ht="13.5" thickBot="1" x14ac:dyDescent="0.25">
      <c r="A195" s="150"/>
      <c r="B195" s="150"/>
      <c r="C195" s="34" t="s">
        <v>9</v>
      </c>
      <c r="D195" s="3"/>
      <c r="E195" s="3"/>
      <c r="F195" s="36">
        <v>-800000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s="11" customFormat="1" ht="13.5" thickBot="1" x14ac:dyDescent="0.25">
      <c r="A196" s="150"/>
      <c r="B196" s="150"/>
      <c r="C196" s="43" t="s">
        <v>10</v>
      </c>
      <c r="D196" s="1"/>
      <c r="E196" s="1"/>
      <c r="F196" s="59">
        <f>SUM(F193:F195)</f>
        <v>400000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s="11" customFormat="1" x14ac:dyDescent="0.2">
      <c r="A197" s="150"/>
      <c r="B197" s="150"/>
      <c r="C197" s="44" t="s">
        <v>84</v>
      </c>
      <c r="D197" s="3"/>
      <c r="E197" s="3"/>
      <c r="F197" s="62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11" customFormat="1" x14ac:dyDescent="0.2">
      <c r="A198" s="150"/>
      <c r="B198" s="150"/>
      <c r="C198" s="44" t="s">
        <v>85</v>
      </c>
      <c r="D198" s="3"/>
      <c r="E198" s="3"/>
      <c r="F198" s="62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11" customFormat="1" x14ac:dyDescent="0.2">
      <c r="A199" s="150"/>
      <c r="B199" s="150"/>
      <c r="C199" s="44"/>
      <c r="D199" s="3"/>
      <c r="E199" s="3"/>
      <c r="F199" s="62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11" customFormat="1" x14ac:dyDescent="0.2">
      <c r="A200" s="150">
        <v>10</v>
      </c>
      <c r="B200" s="150"/>
      <c r="C200" s="63" t="s">
        <v>86</v>
      </c>
      <c r="D200" s="3"/>
      <c r="E200" s="62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1" customFormat="1" x14ac:dyDescent="0.2">
      <c r="A201" s="150"/>
      <c r="B201" s="150"/>
      <c r="C201" s="44" t="s">
        <v>87</v>
      </c>
      <c r="D201" s="3"/>
      <c r="E201" s="62">
        <v>150000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11" customFormat="1" x14ac:dyDescent="0.2">
      <c r="A202" s="150"/>
      <c r="B202" s="150"/>
      <c r="C202" s="44" t="s">
        <v>88</v>
      </c>
      <c r="D202" s="3"/>
      <c r="E202" s="62">
        <v>-50000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11" customFormat="1" ht="13.5" thickBot="1" x14ac:dyDescent="0.25">
      <c r="A203" s="150"/>
      <c r="B203" s="150"/>
      <c r="C203" s="44" t="s">
        <v>89</v>
      </c>
      <c r="D203" s="3"/>
      <c r="E203" s="62">
        <v>-3000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11" customFormat="1" ht="14.25" thickTop="1" thickBot="1" x14ac:dyDescent="0.25">
      <c r="A204" s="150"/>
      <c r="B204" s="150" t="s">
        <v>4</v>
      </c>
      <c r="C204" s="44" t="s">
        <v>90</v>
      </c>
      <c r="D204" s="3"/>
      <c r="E204" s="64">
        <f>SUM(E201:E203)</f>
        <v>97000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11" customFormat="1" ht="13.5" thickTop="1" x14ac:dyDescent="0.2">
      <c r="A205" s="150"/>
      <c r="B205" s="150"/>
      <c r="C205" s="12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11" customFormat="1" x14ac:dyDescent="0.2">
      <c r="A206" s="150">
        <v>11</v>
      </c>
      <c r="B206" s="150" t="s">
        <v>3</v>
      </c>
      <c r="C206" s="12" t="s">
        <v>91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11" customFormat="1" ht="13.5" thickBot="1" x14ac:dyDescent="0.25">
      <c r="A207" s="150"/>
      <c r="B207" s="150"/>
      <c r="C207" s="12" t="s">
        <v>92</v>
      </c>
      <c r="F207" s="65" t="s">
        <v>93</v>
      </c>
      <c r="G207" s="65" t="s">
        <v>94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11" customFormat="1" x14ac:dyDescent="0.2">
      <c r="A208" s="150"/>
      <c r="B208" s="150"/>
      <c r="C208" s="44" t="s">
        <v>95</v>
      </c>
      <c r="D208" s="3"/>
      <c r="F208" s="62">
        <v>400000</v>
      </c>
      <c r="G208" s="62">
        <v>400000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11" customFormat="1" x14ac:dyDescent="0.2">
      <c r="A209" s="150"/>
      <c r="B209" s="150"/>
      <c r="C209" s="44" t="s">
        <v>96</v>
      </c>
      <c r="D209" s="3"/>
      <c r="F209" s="62">
        <v>300000</v>
      </c>
      <c r="G209" s="62">
        <v>300000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11" customFormat="1" x14ac:dyDescent="0.2">
      <c r="A210" s="150"/>
      <c r="B210" s="150"/>
      <c r="C210" s="44" t="s">
        <v>97</v>
      </c>
      <c r="D210" s="3"/>
      <c r="E210" s="62">
        <v>10000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11" customFormat="1" x14ac:dyDescent="0.2">
      <c r="A211" s="150"/>
      <c r="B211" s="150"/>
      <c r="C211" s="44" t="s">
        <v>98</v>
      </c>
      <c r="D211" s="3"/>
      <c r="E211" s="62">
        <v>12000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s="11" customFormat="1" x14ac:dyDescent="0.2">
      <c r="A212" s="150"/>
      <c r="B212" s="150"/>
      <c r="C212" s="44" t="s">
        <v>99</v>
      </c>
      <c r="D212" s="3"/>
      <c r="E212" s="62">
        <v>-20000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s="11" customFormat="1" ht="13.5" thickBot="1" x14ac:dyDescent="0.25">
      <c r="A213" s="150"/>
      <c r="B213" s="150"/>
      <c r="C213" s="44" t="s">
        <v>100</v>
      </c>
      <c r="D213" s="3"/>
      <c r="E213" s="62">
        <v>-5000</v>
      </c>
      <c r="F213" s="66">
        <f>SUM(E210:E213)</f>
        <v>-3000</v>
      </c>
      <c r="G213" s="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s="11" customFormat="1" ht="13.5" thickBot="1" x14ac:dyDescent="0.25">
      <c r="A214" s="150"/>
      <c r="B214" s="150"/>
      <c r="C214" s="12" t="s">
        <v>45</v>
      </c>
      <c r="G214" s="67">
        <f>+G208-G209</f>
        <v>100000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11" customFormat="1" x14ac:dyDescent="0.2">
      <c r="A215" s="150"/>
      <c r="B215" s="150"/>
      <c r="C215" s="68" t="s">
        <v>101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7" spans="1:256" s="11" customFormat="1" x14ac:dyDescent="0.2">
      <c r="A217" s="150">
        <v>12</v>
      </c>
      <c r="B217" s="150"/>
      <c r="C217" s="12" t="s">
        <v>102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s="11" customFormat="1" x14ac:dyDescent="0.2">
      <c r="A218" s="150"/>
      <c r="B218" s="150"/>
      <c r="C218" s="12" t="s">
        <v>103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11" customFormat="1" x14ac:dyDescent="0.2">
      <c r="A219" s="150"/>
      <c r="B219" s="150"/>
      <c r="C219" s="44" t="s">
        <v>95</v>
      </c>
      <c r="D219" s="23">
        <v>400000</v>
      </c>
      <c r="F219" s="62"/>
      <c r="G219" s="62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11" customFormat="1" x14ac:dyDescent="0.2">
      <c r="A220" s="150"/>
      <c r="B220" s="150"/>
      <c r="C220" s="44" t="s">
        <v>96</v>
      </c>
      <c r="D220" s="23">
        <v>-350000</v>
      </c>
      <c r="F220" s="62"/>
      <c r="G220" s="62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s="11" customFormat="1" ht="13.5" thickBot="1" x14ac:dyDescent="0.25">
      <c r="A221" s="150"/>
      <c r="B221" s="150"/>
      <c r="C221" s="44" t="s">
        <v>98</v>
      </c>
      <c r="D221" s="24">
        <v>10000</v>
      </c>
      <c r="F221" s="62"/>
      <c r="G221" s="62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s="11" customFormat="1" ht="13.5" thickBot="1" x14ac:dyDescent="0.25">
      <c r="A222" s="150"/>
      <c r="B222" s="150"/>
      <c r="C222" s="44"/>
      <c r="D222" s="69">
        <f>SUM(D219:D221)</f>
        <v>60000</v>
      </c>
      <c r="E222" s="23"/>
      <c r="F222" s="23"/>
      <c r="G222" s="6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11" customFormat="1" x14ac:dyDescent="0.2">
      <c r="A223" s="150"/>
      <c r="B223" s="150"/>
      <c r="C223" s="12"/>
      <c r="D223" s="23">
        <v>50000</v>
      </c>
      <c r="E223" s="70">
        <v>0.15</v>
      </c>
      <c r="F223" s="23">
        <f>+E223*D223</f>
        <v>7500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11" customFormat="1" ht="13.5" thickBot="1" x14ac:dyDescent="0.25">
      <c r="A224" s="150"/>
      <c r="B224" s="150"/>
      <c r="C224" s="12"/>
      <c r="D224" s="23">
        <v>10000</v>
      </c>
      <c r="E224" s="70">
        <v>0.25</v>
      </c>
      <c r="F224" s="24">
        <f>+E224*D224</f>
        <v>2500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s="11" customFormat="1" ht="13.5" thickBot="1" x14ac:dyDescent="0.25">
      <c r="A225" s="150"/>
      <c r="B225" s="150"/>
      <c r="C225" s="12" t="s">
        <v>104</v>
      </c>
      <c r="D225" s="23"/>
      <c r="E225" s="23"/>
      <c r="F225" s="69">
        <f>SUM(F223:F224)</f>
        <v>10000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11" customFormat="1" x14ac:dyDescent="0.2">
      <c r="A226" s="150"/>
      <c r="B226" s="150"/>
      <c r="C226" s="12"/>
      <c r="D226" s="23"/>
      <c r="E226" s="23"/>
      <c r="F226" s="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s="11" customFormat="1" x14ac:dyDescent="0.2">
      <c r="A227" s="150">
        <v>13</v>
      </c>
      <c r="B227" s="150" t="s">
        <v>0</v>
      </c>
      <c r="C227" s="71" t="s">
        <v>25</v>
      </c>
      <c r="D227" s="72"/>
      <c r="E227" s="73" t="s">
        <v>105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11" customFormat="1" ht="13.5" thickBot="1" x14ac:dyDescent="0.25">
      <c r="A228" s="150"/>
      <c r="B228" s="150"/>
      <c r="C228" s="71" t="s">
        <v>24</v>
      </c>
      <c r="D228" s="74"/>
      <c r="E228" s="75" t="s">
        <v>49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11" customFormat="1" x14ac:dyDescent="0.2">
      <c r="A229" s="150"/>
      <c r="B229" s="150"/>
      <c r="C229" s="76" t="s">
        <v>26</v>
      </c>
      <c r="D229" s="74"/>
      <c r="E229" s="74">
        <v>60000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s="11" customFormat="1" x14ac:dyDescent="0.2">
      <c r="A230" s="150"/>
      <c r="B230" s="150"/>
      <c r="C230" s="76" t="s">
        <v>27</v>
      </c>
      <c r="D230" s="74">
        <v>70000</v>
      </c>
      <c r="E230" s="7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s="11" customFormat="1" ht="13.5" thickBot="1" x14ac:dyDescent="0.25">
      <c r="A231" s="150"/>
      <c r="B231" s="150"/>
      <c r="C231" s="76" t="s">
        <v>28</v>
      </c>
      <c r="D231" s="77">
        <v>-30000</v>
      </c>
      <c r="E231" s="7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11" customFormat="1" ht="13.5" thickBot="1" x14ac:dyDescent="0.25">
      <c r="A232" s="150"/>
      <c r="B232" s="150"/>
      <c r="C232" s="76" t="s">
        <v>30</v>
      </c>
      <c r="D232" s="74"/>
      <c r="E232" s="77">
        <f>SUM(D230:D231)</f>
        <v>40000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11" customFormat="1" x14ac:dyDescent="0.2">
      <c r="A233" s="150"/>
      <c r="B233" s="150"/>
      <c r="C233" s="78" t="s">
        <v>31</v>
      </c>
      <c r="D233" s="74"/>
      <c r="E233" s="74">
        <f>+E229-E232</f>
        <v>20000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s="11" customFormat="1" x14ac:dyDescent="0.2">
      <c r="A234" s="150"/>
      <c r="B234" s="150"/>
      <c r="C234" s="76" t="s">
        <v>47</v>
      </c>
      <c r="D234" s="74"/>
      <c r="E234" s="74">
        <f>+E233</f>
        <v>20000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s="11" customFormat="1" x14ac:dyDescent="0.2">
      <c r="A235" s="150"/>
      <c r="B235" s="150"/>
      <c r="C235" s="76" t="s">
        <v>48</v>
      </c>
      <c r="D235" s="74"/>
      <c r="E235" s="74">
        <f>MAX(0,(+E233-E234))</f>
        <v>0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11" customFormat="1" x14ac:dyDescent="0.2">
      <c r="A236" s="150"/>
      <c r="B236" s="150"/>
      <c r="C236" s="12"/>
      <c r="D236" s="23"/>
      <c r="E236" s="23"/>
      <c r="F236" s="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s="11" customFormat="1" x14ac:dyDescent="0.2">
      <c r="A237" s="150">
        <v>14</v>
      </c>
      <c r="B237" s="150" t="s">
        <v>3</v>
      </c>
      <c r="C237" s="71" t="s">
        <v>24</v>
      </c>
      <c r="D237" s="79"/>
      <c r="F237" s="72"/>
      <c r="G237" s="73" t="s">
        <v>106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s="11" customFormat="1" x14ac:dyDescent="0.2">
      <c r="A238" s="150"/>
      <c r="B238" s="150"/>
      <c r="C238" s="71" t="s">
        <v>25</v>
      </c>
      <c r="D238" s="79"/>
      <c r="F238" s="72"/>
      <c r="G238" s="80" t="s">
        <v>107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11" customFormat="1" x14ac:dyDescent="0.2">
      <c r="A239" s="150"/>
      <c r="B239" s="150"/>
      <c r="C239" s="76" t="s">
        <v>26</v>
      </c>
      <c r="D239" s="81"/>
      <c r="F239" s="82"/>
      <c r="G239" s="74">
        <v>700000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s="11" customFormat="1" x14ac:dyDescent="0.2">
      <c r="A240" s="150"/>
      <c r="B240" s="150"/>
      <c r="C240" s="76" t="s">
        <v>27</v>
      </c>
      <c r="D240" s="81"/>
      <c r="F240" s="74">
        <v>1000000</v>
      </c>
      <c r="G240" s="82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s="11" customFormat="1" x14ac:dyDescent="0.2">
      <c r="A241" s="150"/>
      <c r="B241" s="150"/>
      <c r="C241" s="76" t="s">
        <v>28</v>
      </c>
      <c r="D241" s="81"/>
      <c r="F241" s="83">
        <v>-400000</v>
      </c>
      <c r="G241" s="82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s="11" customFormat="1" ht="13.5" thickBot="1" x14ac:dyDescent="0.25">
      <c r="A242" s="150"/>
      <c r="B242" s="150"/>
      <c r="C242" s="76" t="s">
        <v>29</v>
      </c>
      <c r="D242" s="81"/>
      <c r="F242" s="84">
        <v>0</v>
      </c>
      <c r="G242" s="8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11" customFormat="1" ht="13.5" thickBot="1" x14ac:dyDescent="0.25">
      <c r="A243" s="150"/>
      <c r="B243" s="150"/>
      <c r="C243" s="76" t="s">
        <v>30</v>
      </c>
      <c r="D243" s="81"/>
      <c r="F243" s="82"/>
      <c r="G243" s="84">
        <f>SUM(F240:F242)</f>
        <v>600000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11" customFormat="1" x14ac:dyDescent="0.2">
      <c r="A244" s="150"/>
      <c r="B244" s="150"/>
      <c r="C244" s="76" t="s">
        <v>31</v>
      </c>
      <c r="D244" s="81"/>
      <c r="F244" s="82"/>
      <c r="G244" s="83">
        <f>+G239-G243</f>
        <v>100000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s="11" customFormat="1" ht="13.5" thickBot="1" x14ac:dyDescent="0.25">
      <c r="A245" s="150"/>
      <c r="B245" s="150"/>
      <c r="C245" s="76" t="s">
        <v>108</v>
      </c>
      <c r="D245" s="81"/>
      <c r="F245" s="82"/>
      <c r="G245" s="84">
        <v>0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s="11" customFormat="1" x14ac:dyDescent="0.2">
      <c r="A246" s="150"/>
      <c r="B246" s="150"/>
      <c r="C246" s="76" t="s">
        <v>32</v>
      </c>
      <c r="D246" s="81"/>
      <c r="F246" s="82"/>
      <c r="G246" s="83">
        <f>SUM(G244:G245)</f>
        <v>100000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11" customFormat="1" x14ac:dyDescent="0.2">
      <c r="A247" s="150"/>
      <c r="B247" s="150"/>
      <c r="C247" s="76" t="s">
        <v>109</v>
      </c>
      <c r="D247" s="81"/>
      <c r="F247" s="82"/>
      <c r="G247" s="83">
        <v>100000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s="11" customFormat="1" x14ac:dyDescent="0.2">
      <c r="A248" s="150"/>
      <c r="B248" s="150"/>
      <c r="C248" s="76" t="s">
        <v>33</v>
      </c>
      <c r="D248" s="81"/>
      <c r="F248" s="82"/>
      <c r="G248" s="83">
        <f>+G247*0.2</f>
        <v>20000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11" customFormat="1" x14ac:dyDescent="0.2">
      <c r="A249" s="150"/>
      <c r="B249" s="150"/>
      <c r="C249" s="76" t="s">
        <v>34</v>
      </c>
      <c r="D249" s="81"/>
      <c r="F249" s="82"/>
      <c r="G249" s="83">
        <f>+G246-G248</f>
        <v>80000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11" customFormat="1" x14ac:dyDescent="0.2">
      <c r="A250" s="150"/>
      <c r="B250" s="150"/>
      <c r="C250" s="12"/>
      <c r="D250" s="23"/>
      <c r="E250" s="23"/>
      <c r="F250" s="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s="11" customFormat="1" x14ac:dyDescent="0.2">
      <c r="A251" s="150"/>
      <c r="B251" s="150"/>
      <c r="C251" s="12"/>
      <c r="D251" s="23"/>
      <c r="E251" s="23"/>
      <c r="F251" s="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s="11" customFormat="1" x14ac:dyDescent="0.2">
      <c r="A252" s="150">
        <v>15</v>
      </c>
      <c r="B252" s="150" t="s">
        <v>0</v>
      </c>
      <c r="C252" s="26" t="s">
        <v>110</v>
      </c>
      <c r="D252" s="3"/>
      <c r="E252" s="3"/>
      <c r="F252" s="20"/>
      <c r="G252" s="20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11" customFormat="1" x14ac:dyDescent="0.2">
      <c r="A253" s="150"/>
      <c r="B253" s="150"/>
      <c r="C253" s="85" t="s">
        <v>50</v>
      </c>
      <c r="D253" s="86"/>
      <c r="E253" s="86"/>
      <c r="F253" s="86"/>
      <c r="G253" s="19">
        <v>210000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s="11" customFormat="1" ht="13.5" thickBot="1" x14ac:dyDescent="0.25">
      <c r="A254" s="150"/>
      <c r="B254" s="150"/>
      <c r="C254" s="85" t="s">
        <v>51</v>
      </c>
      <c r="D254" s="86"/>
      <c r="E254" s="86"/>
      <c r="F254" s="86"/>
      <c r="G254" s="21">
        <v>230000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s="11" customFormat="1" x14ac:dyDescent="0.2">
      <c r="A255" s="150"/>
      <c r="B255" s="150"/>
      <c r="C255" s="85" t="s">
        <v>52</v>
      </c>
      <c r="D255" s="86"/>
      <c r="E255" s="86"/>
      <c r="F255" s="86"/>
      <c r="G255" s="19">
        <f>+G253-G254</f>
        <v>-20000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s="11" customFormat="1" ht="13.5" thickBot="1" x14ac:dyDescent="0.25">
      <c r="A256" s="150"/>
      <c r="B256" s="150"/>
      <c r="C256" s="85" t="s">
        <v>111</v>
      </c>
      <c r="D256" s="86"/>
      <c r="E256" s="86"/>
      <c r="F256" s="86"/>
      <c r="G256" s="27">
        <v>150000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s="11" customFormat="1" ht="13.5" thickBot="1" x14ac:dyDescent="0.25">
      <c r="A257" s="150"/>
      <c r="B257" s="150"/>
      <c r="C257" s="85" t="s">
        <v>46</v>
      </c>
      <c r="D257" s="86"/>
      <c r="E257" s="86"/>
      <c r="F257" s="86"/>
      <c r="G257" s="22">
        <f>+G256+G255</f>
        <v>130000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s="11" customFormat="1" ht="13.5" thickBot="1" x14ac:dyDescent="0.25">
      <c r="A258" s="150"/>
      <c r="B258" s="150"/>
      <c r="C258" s="85" t="s">
        <v>53</v>
      </c>
      <c r="D258" s="3"/>
      <c r="E258" s="3"/>
      <c r="F258" s="3"/>
      <c r="G258" s="87">
        <v>0.8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s="11" customFormat="1" ht="13.5" thickBot="1" x14ac:dyDescent="0.25">
      <c r="A259" s="150"/>
      <c r="B259" s="150"/>
      <c r="C259" s="85" t="s">
        <v>112</v>
      </c>
      <c r="D259" s="3"/>
      <c r="E259" s="3"/>
      <c r="F259" s="3"/>
      <c r="G259" s="88">
        <f>+G258*G256</f>
        <v>120000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s="11" customFormat="1" ht="13.5" thickBot="1" x14ac:dyDescent="0.25">
      <c r="A260" s="150"/>
      <c r="B260" s="150"/>
      <c r="C260" s="85" t="s">
        <v>113</v>
      </c>
      <c r="D260" s="3"/>
      <c r="E260" s="3"/>
      <c r="F260" s="3"/>
      <c r="G260" s="89">
        <f>+G258*G257</f>
        <v>104000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11" customFormat="1" x14ac:dyDescent="0.2">
      <c r="A261" s="150"/>
      <c r="B261" s="150"/>
      <c r="C261" s="12"/>
      <c r="D261" s="23"/>
      <c r="E261" s="23"/>
      <c r="F261" s="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11" customFormat="1" x14ac:dyDescent="0.2">
      <c r="A262" s="150">
        <v>16</v>
      </c>
      <c r="B262" s="150" t="s">
        <v>2</v>
      </c>
      <c r="C262" s="90" t="s">
        <v>114</v>
      </c>
      <c r="E262" s="23"/>
      <c r="F262" s="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s="11" customFormat="1" x14ac:dyDescent="0.2">
      <c r="A263" s="150"/>
      <c r="B263" s="150"/>
      <c r="C263" s="85" t="s">
        <v>54</v>
      </c>
      <c r="D263" s="86"/>
      <c r="E263" s="86"/>
      <c r="F263" s="86"/>
      <c r="G263" s="19">
        <v>100000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s="11" customFormat="1" ht="13.5" thickBot="1" x14ac:dyDescent="0.25">
      <c r="A264" s="150"/>
      <c r="B264" s="150"/>
      <c r="C264" s="85" t="s">
        <v>55</v>
      </c>
      <c r="D264" s="86"/>
      <c r="E264" s="86"/>
      <c r="F264" s="86"/>
      <c r="G264" s="21">
        <v>60000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s="11" customFormat="1" x14ac:dyDescent="0.2">
      <c r="A265" s="150"/>
      <c r="B265" s="150"/>
      <c r="C265" s="85" t="s">
        <v>115</v>
      </c>
      <c r="D265" s="86"/>
      <c r="E265" s="86"/>
      <c r="F265" s="86"/>
      <c r="G265" s="19">
        <v>40000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s="11" customFormat="1" ht="13.5" thickBot="1" x14ac:dyDescent="0.25">
      <c r="A266" s="150"/>
      <c r="B266" s="150"/>
      <c r="C266" s="85" t="s">
        <v>56</v>
      </c>
      <c r="D266" s="86"/>
      <c r="E266" s="86"/>
      <c r="F266" s="86"/>
      <c r="G266" s="21">
        <v>20000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11" customFormat="1" ht="13.5" thickBot="1" x14ac:dyDescent="0.25">
      <c r="A267" s="150"/>
      <c r="B267" s="150"/>
      <c r="C267" s="85" t="s">
        <v>116</v>
      </c>
      <c r="D267" s="86"/>
      <c r="E267" s="86"/>
      <c r="F267" s="86"/>
      <c r="G267" s="27">
        <v>10000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s="11" customFormat="1" x14ac:dyDescent="0.2">
      <c r="A268" s="150"/>
      <c r="B268" s="150"/>
      <c r="C268" s="12" t="s">
        <v>117</v>
      </c>
      <c r="E268" s="23"/>
      <c r="F268" s="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s="11" customFormat="1" x14ac:dyDescent="0.2">
      <c r="A269" s="150"/>
      <c r="B269" s="150"/>
      <c r="C269" s="91" t="s">
        <v>118</v>
      </c>
      <c r="D269" s="23"/>
      <c r="E269" s="23"/>
      <c r="F269" s="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s="11" customFormat="1" x14ac:dyDescent="0.2">
      <c r="A270" s="150"/>
      <c r="B270" s="150"/>
      <c r="C270" s="12"/>
      <c r="D270" s="23"/>
      <c r="E270" s="23"/>
      <c r="F270" s="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11" customFormat="1" x14ac:dyDescent="0.2">
      <c r="A271" s="150">
        <v>17</v>
      </c>
      <c r="B271" s="150" t="s">
        <v>0</v>
      </c>
      <c r="C271" s="91" t="s">
        <v>119</v>
      </c>
      <c r="D271" s="23"/>
      <c r="E271" s="23"/>
      <c r="F271" s="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11" customFormat="1" x14ac:dyDescent="0.2">
      <c r="A272" s="150"/>
      <c r="B272" s="150"/>
      <c r="C272" s="12"/>
      <c r="D272" s="23"/>
      <c r="E272" s="23"/>
      <c r="F272" s="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11" customFormat="1" x14ac:dyDescent="0.2">
      <c r="A273" s="150">
        <v>18</v>
      </c>
      <c r="B273" s="150" t="s">
        <v>2</v>
      </c>
      <c r="C273" s="12"/>
      <c r="D273" s="23"/>
      <c r="E273" s="23"/>
      <c r="F273" s="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11" customFormat="1" ht="13.5" thickBot="1" x14ac:dyDescent="0.25">
      <c r="A274" s="150"/>
      <c r="B274" s="150"/>
      <c r="C274" s="12"/>
      <c r="D274" s="23"/>
      <c r="E274" s="23"/>
      <c r="F274" s="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11" customFormat="1" x14ac:dyDescent="0.2">
      <c r="A275" s="150">
        <v>19</v>
      </c>
      <c r="B275" s="150" t="s">
        <v>2</v>
      </c>
      <c r="C275" s="32" t="s">
        <v>57</v>
      </c>
      <c r="D275" s="28"/>
      <c r="E275" s="28"/>
      <c r="F275" s="92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11" customFormat="1" x14ac:dyDescent="0.2">
      <c r="A276" s="150"/>
      <c r="B276" s="150"/>
      <c r="C276" s="34" t="s">
        <v>58</v>
      </c>
      <c r="D276" s="10"/>
      <c r="E276" s="10"/>
      <c r="F276" s="93">
        <v>210000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13.5" thickBot="1" x14ac:dyDescent="0.25">
      <c r="C277" s="34" t="s">
        <v>59</v>
      </c>
      <c r="D277" s="10"/>
      <c r="E277" s="10"/>
      <c r="F277" s="94">
        <v>150000</v>
      </c>
    </row>
    <row r="278" spans="1:256" x14ac:dyDescent="0.2">
      <c r="C278" s="34" t="s">
        <v>60</v>
      </c>
      <c r="D278" s="10"/>
      <c r="E278" s="10"/>
      <c r="F278" s="95">
        <f>MAX((0),(+F276-F277))</f>
        <v>60000</v>
      </c>
    </row>
    <row r="279" spans="1:256" x14ac:dyDescent="0.2">
      <c r="C279" s="34" t="s">
        <v>61</v>
      </c>
      <c r="D279" s="10"/>
      <c r="E279" s="10"/>
      <c r="F279" s="96">
        <v>0.25</v>
      </c>
    </row>
    <row r="280" spans="1:256" x14ac:dyDescent="0.2">
      <c r="C280" s="34" t="s">
        <v>62</v>
      </c>
      <c r="D280" s="10"/>
      <c r="E280" s="10"/>
      <c r="F280" s="95">
        <f>+F279*F278</f>
        <v>15000</v>
      </c>
    </row>
    <row r="281" spans="1:256" x14ac:dyDescent="0.2">
      <c r="C281" s="34" t="s">
        <v>63</v>
      </c>
      <c r="D281" s="10"/>
      <c r="E281" s="10"/>
      <c r="F281" s="97">
        <v>40000</v>
      </c>
    </row>
    <row r="282" spans="1:256" ht="13.5" thickBot="1" x14ac:dyDescent="0.25">
      <c r="C282" s="43" t="s">
        <v>64</v>
      </c>
      <c r="D282" s="25"/>
      <c r="E282" s="25"/>
      <c r="F282" s="98">
        <f>+F281-F280</f>
        <v>25000</v>
      </c>
    </row>
    <row r="284" spans="1:256" x14ac:dyDescent="0.2">
      <c r="A284" s="150">
        <v>20</v>
      </c>
      <c r="B284" s="150" t="s">
        <v>4</v>
      </c>
      <c r="C284" s="68" t="s">
        <v>120</v>
      </c>
    </row>
    <row r="286" spans="1:256" x14ac:dyDescent="0.2">
      <c r="C286" s="12" t="s">
        <v>121</v>
      </c>
      <c r="E286" s="15"/>
      <c r="F286" s="15"/>
    </row>
    <row r="287" spans="1:256" ht="13.5" thickBot="1" x14ac:dyDescent="0.25">
      <c r="A287" s="150">
        <v>21</v>
      </c>
      <c r="C287" s="12" t="s">
        <v>45</v>
      </c>
      <c r="D287" s="99">
        <v>100000</v>
      </c>
      <c r="E287" s="15"/>
      <c r="I287"/>
    </row>
    <row r="288" spans="1:256" x14ac:dyDescent="0.2">
      <c r="D288" s="15">
        <v>25000</v>
      </c>
      <c r="E288" s="100">
        <v>0.15</v>
      </c>
      <c r="F288" s="101">
        <f>+E288*D288</f>
        <v>3750</v>
      </c>
      <c r="I288"/>
    </row>
    <row r="289" spans="1:9" x14ac:dyDescent="0.2">
      <c r="D289" s="15">
        <v>12500</v>
      </c>
      <c r="E289" s="100">
        <v>0.25</v>
      </c>
      <c r="F289" s="101">
        <f>+E289*D289</f>
        <v>3125</v>
      </c>
      <c r="I289"/>
    </row>
    <row r="290" spans="1:9" x14ac:dyDescent="0.2">
      <c r="D290" s="15">
        <v>12500</v>
      </c>
      <c r="E290" s="100">
        <v>0.34</v>
      </c>
      <c r="F290" s="101">
        <f>+E290*D290</f>
        <v>4250</v>
      </c>
      <c r="I290"/>
    </row>
    <row r="291" spans="1:9" ht="13.5" thickBot="1" x14ac:dyDescent="0.25">
      <c r="D291" s="99">
        <v>50000</v>
      </c>
      <c r="E291" s="100">
        <v>0.39</v>
      </c>
      <c r="F291" s="101">
        <f>+E291*D291</f>
        <v>19500</v>
      </c>
      <c r="I291"/>
    </row>
    <row r="292" spans="1:9" ht="13.5" thickBot="1" x14ac:dyDescent="0.25">
      <c r="D292" s="102">
        <f>SUM(D288:D291)</f>
        <v>100000</v>
      </c>
      <c r="E292" s="15"/>
      <c r="F292" s="103">
        <f>SUM(F288:F291)</f>
        <v>30625</v>
      </c>
      <c r="I292"/>
    </row>
    <row r="293" spans="1:9" ht="13.5" thickBot="1" x14ac:dyDescent="0.25">
      <c r="F293" s="29">
        <v>2</v>
      </c>
      <c r="I293"/>
    </row>
    <row r="294" spans="1:9" ht="13.5" thickBot="1" x14ac:dyDescent="0.25">
      <c r="F294" s="103">
        <f>+F293*F292</f>
        <v>61250</v>
      </c>
      <c r="I294"/>
    </row>
    <row r="295" spans="1:9" x14ac:dyDescent="0.2">
      <c r="I295"/>
    </row>
    <row r="296" spans="1:9" ht="13.5" thickBot="1" x14ac:dyDescent="0.25">
      <c r="C296" s="12" t="s">
        <v>122</v>
      </c>
      <c r="D296" s="99">
        <v>200000</v>
      </c>
      <c r="E296" s="15"/>
      <c r="I296"/>
    </row>
    <row r="297" spans="1:9" ht="13.5" thickBot="1" x14ac:dyDescent="0.25">
      <c r="D297" s="15">
        <v>50000</v>
      </c>
      <c r="E297" s="100">
        <v>0.15</v>
      </c>
      <c r="F297" s="99">
        <f>+E297*D297</f>
        <v>7500</v>
      </c>
      <c r="I297"/>
    </row>
    <row r="298" spans="1:9" x14ac:dyDescent="0.2">
      <c r="D298" s="15">
        <v>25000</v>
      </c>
      <c r="E298" s="100">
        <v>0.25</v>
      </c>
      <c r="F298" s="15">
        <f>+E298*D298</f>
        <v>6250</v>
      </c>
      <c r="I298"/>
    </row>
    <row r="299" spans="1:9" x14ac:dyDescent="0.2">
      <c r="D299" s="15">
        <v>25000</v>
      </c>
      <c r="E299" s="100">
        <v>0.34</v>
      </c>
      <c r="F299" s="15">
        <f>+E299*D299</f>
        <v>8500</v>
      </c>
      <c r="I299"/>
    </row>
    <row r="300" spans="1:9" ht="13.5" thickBot="1" x14ac:dyDescent="0.25">
      <c r="D300" s="99">
        <v>100000</v>
      </c>
      <c r="E300" s="100">
        <v>0.39</v>
      </c>
      <c r="F300" s="15">
        <f>+E300*D300</f>
        <v>39000</v>
      </c>
      <c r="I300"/>
    </row>
    <row r="301" spans="1:9" ht="13.5" thickBot="1" x14ac:dyDescent="0.25">
      <c r="D301" s="102">
        <f>SUM(D297:D300)</f>
        <v>200000</v>
      </c>
      <c r="E301" s="15"/>
      <c r="F301" s="102">
        <f>SUM(F297:F300)</f>
        <v>61250</v>
      </c>
      <c r="I301"/>
    </row>
    <row r="303" spans="1:9" ht="13.5" thickBot="1" x14ac:dyDescent="0.25">
      <c r="A303" s="150">
        <v>22</v>
      </c>
      <c r="B303" s="150" t="s">
        <v>3</v>
      </c>
      <c r="C303" s="12" t="s">
        <v>123</v>
      </c>
    </row>
    <row r="304" spans="1:9" ht="13.5" thickBot="1" x14ac:dyDescent="0.25">
      <c r="C304" s="104" t="s">
        <v>124</v>
      </c>
      <c r="D304" s="660" t="s">
        <v>125</v>
      </c>
      <c r="E304" s="661"/>
      <c r="F304" s="662"/>
      <c r="G304" s="105"/>
      <c r="H304" s="105"/>
    </row>
    <row r="305" spans="1:256" ht="13.5" thickBot="1" x14ac:dyDescent="0.25">
      <c r="C305" s="106" t="s">
        <v>126</v>
      </c>
      <c r="D305" s="107" t="s">
        <v>0</v>
      </c>
      <c r="E305" s="107" t="s">
        <v>127</v>
      </c>
      <c r="F305" s="107" t="s">
        <v>3</v>
      </c>
      <c r="G305" s="107" t="s">
        <v>128</v>
      </c>
      <c r="H305" s="107" t="s">
        <v>129</v>
      </c>
    </row>
    <row r="306" spans="1:256" ht="15.75" customHeight="1" thickBot="1" x14ac:dyDescent="0.25">
      <c r="C306" s="108" t="s">
        <v>130</v>
      </c>
      <c r="D306" s="109">
        <v>0.8</v>
      </c>
      <c r="E306" s="109">
        <v>0.7</v>
      </c>
      <c r="F306" s="109">
        <v>0.05</v>
      </c>
      <c r="G306" s="110">
        <f>MIN(D306:F306)</f>
        <v>0.05</v>
      </c>
      <c r="H306" s="110">
        <f>MIN(D306:E306)</f>
        <v>0.7</v>
      </c>
    </row>
    <row r="307" spans="1:256" ht="13.5" thickBot="1" x14ac:dyDescent="0.25">
      <c r="C307" s="108" t="s">
        <v>131</v>
      </c>
      <c r="D307" s="109">
        <v>0.05</v>
      </c>
      <c r="E307" s="109">
        <v>0.1</v>
      </c>
      <c r="F307" s="109">
        <v>0.05</v>
      </c>
      <c r="G307" s="111">
        <f>MIN(D307:F307)</f>
        <v>0.05</v>
      </c>
      <c r="H307" s="110">
        <f>MIN(D307:E307)</f>
        <v>0.05</v>
      </c>
    </row>
    <row r="308" spans="1:256" ht="13.5" thickBot="1" x14ac:dyDescent="0.25">
      <c r="C308" s="108" t="s">
        <v>132</v>
      </c>
      <c r="D308" s="109">
        <v>0.05</v>
      </c>
      <c r="E308" s="109">
        <v>0.1</v>
      </c>
      <c r="F308" s="109">
        <v>0.25</v>
      </c>
      <c r="G308" s="111">
        <f>MIN(D308:F308)</f>
        <v>0.05</v>
      </c>
      <c r="H308" s="110">
        <f>MIN(D308:E308)</f>
        <v>0.05</v>
      </c>
    </row>
    <row r="309" spans="1:256" s="11" customFormat="1" ht="13.5" thickBot="1" x14ac:dyDescent="0.25">
      <c r="A309" s="150"/>
      <c r="B309" s="150"/>
      <c r="C309" s="108" t="s">
        <v>133</v>
      </c>
      <c r="D309" s="109">
        <v>0.1</v>
      </c>
      <c r="E309" s="109">
        <v>0.1</v>
      </c>
      <c r="F309" s="109">
        <v>0.65</v>
      </c>
      <c r="G309" s="111">
        <f>MIN(D309:F309)</f>
        <v>0.1</v>
      </c>
      <c r="H309" s="110">
        <f>MIN(D309:E309)</f>
        <v>0.1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s="11" customFormat="1" ht="13.5" thickBot="1" x14ac:dyDescent="0.25">
      <c r="A310" s="150"/>
      <c r="B310" s="150"/>
      <c r="C310" s="108"/>
      <c r="D310" s="112"/>
      <c r="E310" s="112"/>
      <c r="F310" s="112"/>
      <c r="G310" s="111">
        <f>SUM(G306:G309)</f>
        <v>0.25</v>
      </c>
      <c r="H310" s="111">
        <f>SUM(H306:H309)</f>
        <v>0.9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s="11" customFormat="1" x14ac:dyDescent="0.2">
      <c r="A311" s="150"/>
      <c r="B311" s="150"/>
      <c r="C311" s="12" t="s">
        <v>134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s="11" customFormat="1" x14ac:dyDescent="0.2">
      <c r="A312" s="150"/>
      <c r="B312" s="150"/>
      <c r="C312" s="12" t="s">
        <v>135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4" spans="1:256" s="11" customFormat="1" x14ac:dyDescent="0.2">
      <c r="A314" s="150"/>
      <c r="B314" s="150"/>
      <c r="C314" s="12" t="s">
        <v>136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s="11" customFormat="1" x14ac:dyDescent="0.2">
      <c r="A315" s="150"/>
      <c r="B315" s="150"/>
      <c r="C315" s="12" t="s">
        <v>137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s="11" customFormat="1" x14ac:dyDescent="0.2">
      <c r="A316" s="150"/>
      <c r="B316" s="150"/>
      <c r="C316" s="12" t="s">
        <v>138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s="11" customFormat="1" ht="13.5" thickBot="1" x14ac:dyDescent="0.25">
      <c r="A317" s="150"/>
      <c r="B317" s="150"/>
      <c r="C317" s="12"/>
      <c r="D317" s="99">
        <v>100000</v>
      </c>
      <c r="E317" s="1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s="11" customFormat="1" x14ac:dyDescent="0.2">
      <c r="A318" s="150"/>
      <c r="B318" s="150"/>
      <c r="C318" s="12"/>
      <c r="D318" s="15">
        <v>50000</v>
      </c>
      <c r="E318" s="100">
        <v>0.15</v>
      </c>
      <c r="F318" s="15">
        <f>+E318*D318</f>
        <v>7500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s="11" customFormat="1" x14ac:dyDescent="0.2">
      <c r="A319" s="150"/>
      <c r="B319" s="150"/>
      <c r="C319" s="12"/>
      <c r="D319" s="15">
        <v>25000</v>
      </c>
      <c r="E319" s="100">
        <v>0.25</v>
      </c>
      <c r="F319" s="15">
        <f>+E319*D319</f>
        <v>6250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s="11" customFormat="1" x14ac:dyDescent="0.2">
      <c r="A320" s="150"/>
      <c r="B320" s="150"/>
      <c r="C320" s="12"/>
      <c r="D320" s="15">
        <v>25000</v>
      </c>
      <c r="E320" s="100">
        <v>0.34</v>
      </c>
      <c r="F320" s="15">
        <f>+E320*D320</f>
        <v>8500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s="11" customFormat="1" ht="13.5" thickBot="1" x14ac:dyDescent="0.25">
      <c r="A321" s="150"/>
      <c r="B321" s="150"/>
      <c r="C321" s="12"/>
      <c r="D321" s="99">
        <v>0</v>
      </c>
      <c r="E321" s="100">
        <v>0.39</v>
      </c>
      <c r="F321" s="101">
        <f>+E321*D321</f>
        <v>0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s="11" customFormat="1" ht="13.5" thickBot="1" x14ac:dyDescent="0.25">
      <c r="A322" s="150"/>
      <c r="B322" s="150"/>
      <c r="C322" s="12"/>
      <c r="D322" s="102">
        <f>SUM(D318:D321)</f>
        <v>100000</v>
      </c>
      <c r="E322" s="15"/>
      <c r="F322" s="102">
        <f>SUM(F318:F321)</f>
        <v>22250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s="11" customFormat="1" ht="13.5" thickBot="1" x14ac:dyDescent="0.25">
      <c r="A323" s="150"/>
      <c r="B323" s="150"/>
      <c r="C323" s="12"/>
      <c r="F323" s="102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s="11" customFormat="1" ht="13.5" thickBot="1" x14ac:dyDescent="0.25">
      <c r="A324" s="150"/>
      <c r="B324" s="150"/>
      <c r="C324" s="12" t="s">
        <v>139</v>
      </c>
      <c r="F324" s="102">
        <v>7500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s="11" customFormat="1" ht="13.5" thickBot="1" x14ac:dyDescent="0.25">
      <c r="A325" s="150"/>
      <c r="B325" s="150"/>
      <c r="C325" s="12" t="s">
        <v>140</v>
      </c>
      <c r="F325" s="69">
        <f>+F324+F322</f>
        <v>29750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7" spans="1:256" s="11" customFormat="1" x14ac:dyDescent="0.2">
      <c r="A327" s="150">
        <v>23</v>
      </c>
      <c r="B327" s="150" t="s">
        <v>2</v>
      </c>
      <c r="C327" s="12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9" spans="1:256" s="11" customFormat="1" x14ac:dyDescent="0.2">
      <c r="A329" s="150">
        <v>24</v>
      </c>
      <c r="B329" s="150" t="s">
        <v>2</v>
      </c>
      <c r="C329" s="12" t="s">
        <v>141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s="11" customFormat="1" ht="13.5" thickBot="1" x14ac:dyDescent="0.25">
      <c r="A330" s="150"/>
      <c r="B330" s="150"/>
      <c r="C330" s="12"/>
      <c r="F330" s="65" t="s">
        <v>93</v>
      </c>
      <c r="G330" s="65" t="s">
        <v>142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s="11" customFormat="1" x14ac:dyDescent="0.2">
      <c r="A331" s="150"/>
      <c r="B331" s="150"/>
      <c r="C331" s="44" t="s">
        <v>143</v>
      </c>
      <c r="D331" s="10"/>
      <c r="E331" s="10"/>
      <c r="F331" s="113">
        <v>110000</v>
      </c>
      <c r="G331" s="15">
        <f>+F331</f>
        <v>110000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s="11" customFormat="1" x14ac:dyDescent="0.2">
      <c r="A332" s="150"/>
      <c r="B332" s="150"/>
      <c r="C332" s="44" t="s">
        <v>144</v>
      </c>
      <c r="D332" s="10"/>
      <c r="E332" s="10"/>
      <c r="F332" s="114">
        <v>36170</v>
      </c>
      <c r="G332" s="115">
        <f>+F332</f>
        <v>36170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s="11" customFormat="1" x14ac:dyDescent="0.2">
      <c r="A333" s="150"/>
      <c r="B333" s="150"/>
      <c r="C333" s="44" t="s">
        <v>145</v>
      </c>
      <c r="D333" s="10"/>
      <c r="E333" s="10"/>
      <c r="F333" s="114">
        <v>15000</v>
      </c>
      <c r="G333" s="115">
        <f>-F333</f>
        <v>-15000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s="11" customFormat="1" x14ac:dyDescent="0.2">
      <c r="A334" s="150"/>
      <c r="B334" s="150"/>
      <c r="C334" s="44" t="s">
        <v>146</v>
      </c>
      <c r="D334" s="10"/>
      <c r="E334" s="10"/>
      <c r="F334" s="114">
        <v>13000</v>
      </c>
      <c r="G334" s="115">
        <f>-F334</f>
        <v>-13000</v>
      </c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s="11" customFormat="1" ht="13.5" thickBot="1" x14ac:dyDescent="0.25">
      <c r="A335" s="150"/>
      <c r="B335" s="150"/>
      <c r="C335" s="44" t="s">
        <v>147</v>
      </c>
      <c r="D335" s="10"/>
      <c r="E335" s="10"/>
      <c r="F335" s="114">
        <v>25000</v>
      </c>
      <c r="G335" s="116">
        <f>+F335</f>
        <v>25000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s="11" customFormat="1" ht="13.5" thickBot="1" x14ac:dyDescent="0.25">
      <c r="A336" s="150"/>
      <c r="B336" s="150"/>
      <c r="C336" s="44" t="s">
        <v>148</v>
      </c>
      <c r="D336" s="10"/>
      <c r="E336" s="10"/>
      <c r="F336" s="113"/>
      <c r="G336" s="99">
        <f>SUM(G331:G335)</f>
        <v>143170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s="11" customFormat="1" x14ac:dyDescent="0.2">
      <c r="A337" s="150"/>
      <c r="B337" s="150"/>
      <c r="C337" s="44"/>
      <c r="D337" s="10"/>
      <c r="E337" s="10"/>
      <c r="F337" s="113"/>
      <c r="G337" s="30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s="11" customFormat="1" x14ac:dyDescent="0.2">
      <c r="A338" s="150">
        <v>25</v>
      </c>
      <c r="B338" s="150" t="s">
        <v>4</v>
      </c>
      <c r="C338" s="12" t="s">
        <v>35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s="11" customFormat="1" x14ac:dyDescent="0.2">
      <c r="A339" s="150"/>
      <c r="B339" s="150"/>
      <c r="C339" s="31" t="s">
        <v>36</v>
      </c>
      <c r="D339" s="3"/>
      <c r="E339" s="3"/>
      <c r="G339" s="16"/>
      <c r="H339" s="17">
        <v>500000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s="11" customFormat="1" x14ac:dyDescent="0.2">
      <c r="A340" s="150"/>
      <c r="B340" s="150"/>
      <c r="C340" s="31" t="s">
        <v>37</v>
      </c>
      <c r="D340" s="3"/>
      <c r="E340" s="3"/>
      <c r="G340" s="17">
        <v>260000</v>
      </c>
      <c r="H340" s="1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s="11" customFormat="1" ht="13.5" thickBot="1" x14ac:dyDescent="0.25">
      <c r="A341" s="150"/>
      <c r="B341" s="150"/>
      <c r="C341" s="31" t="s">
        <v>38</v>
      </c>
      <c r="D341" s="3"/>
      <c r="E341" s="3"/>
      <c r="G341" s="117">
        <v>60000</v>
      </c>
      <c r="H341" s="1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s="11" customFormat="1" ht="13.5" thickBot="1" x14ac:dyDescent="0.25">
      <c r="A342" s="150"/>
      <c r="B342" s="150"/>
      <c r="C342" s="31" t="s">
        <v>39</v>
      </c>
      <c r="D342" s="3"/>
      <c r="E342" s="3"/>
      <c r="G342" s="16"/>
      <c r="H342" s="117">
        <f>+G340-G341</f>
        <v>200000</v>
      </c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s="11" customFormat="1" ht="13.5" thickBot="1" x14ac:dyDescent="0.25">
      <c r="A343" s="150"/>
      <c r="B343" s="150"/>
      <c r="C343" s="31" t="s">
        <v>40</v>
      </c>
      <c r="D343" s="3"/>
      <c r="E343" s="3"/>
      <c r="G343" s="16"/>
      <c r="H343" s="18">
        <v>300000</v>
      </c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s="11" customFormat="1" x14ac:dyDescent="0.2">
      <c r="A344" s="150"/>
      <c r="B344" s="150"/>
      <c r="C344" s="12" t="s">
        <v>41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s="11" customFormat="1" x14ac:dyDescent="0.2">
      <c r="A345" s="150"/>
      <c r="B345" s="150"/>
      <c r="C345" s="12" t="s">
        <v>42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s="11" customFormat="1" x14ac:dyDescent="0.2">
      <c r="A346" s="150"/>
      <c r="B346" s="150"/>
      <c r="C346" s="12" t="s">
        <v>43</v>
      </c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s="11" customFormat="1" x14ac:dyDescent="0.2">
      <c r="A347" s="150"/>
      <c r="B347" s="150"/>
      <c r="C347" s="12" t="s">
        <v>44</v>
      </c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s="11" customFormat="1" x14ac:dyDescent="0.2">
      <c r="A348" s="150"/>
      <c r="B348" s="150"/>
      <c r="C348" s="12" t="s">
        <v>149</v>
      </c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s="11" customFormat="1" x14ac:dyDescent="0.2">
      <c r="A349" s="150"/>
      <c r="B349" s="150"/>
      <c r="C349" s="12" t="s">
        <v>150</v>
      </c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1" spans="1:256" s="11" customFormat="1" x14ac:dyDescent="0.2">
      <c r="A351" s="150"/>
      <c r="B351" s="150"/>
      <c r="C351" s="12" t="s">
        <v>151</v>
      </c>
      <c r="G351" s="15">
        <v>400000</v>
      </c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s="11" customFormat="1" ht="13.5" thickBot="1" x14ac:dyDescent="0.25">
      <c r="A352" s="150"/>
      <c r="B352" s="150"/>
      <c r="C352" s="12" t="s">
        <v>152</v>
      </c>
      <c r="G352" s="53">
        <f>-G341/0.4</f>
        <v>-150000</v>
      </c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s="11" customFormat="1" ht="13.5" thickBot="1" x14ac:dyDescent="0.25">
      <c r="A353" s="150"/>
      <c r="B353" s="150" t="s">
        <v>4</v>
      </c>
      <c r="C353" s="118" t="s">
        <v>153</v>
      </c>
      <c r="D353" s="13"/>
      <c r="E353" s="13"/>
      <c r="F353" s="13"/>
      <c r="G353" s="69">
        <f>SUM(G351:G352)</f>
        <v>250000</v>
      </c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s="11" customFormat="1" ht="13.5" thickBot="1" x14ac:dyDescent="0.25">
      <c r="A354" s="150"/>
      <c r="B354" s="150"/>
      <c r="C354" s="12" t="s">
        <v>154</v>
      </c>
      <c r="G354" s="119">
        <f>+G352*0.4</f>
        <v>-60000</v>
      </c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</sheetData>
  <mergeCells count="1">
    <mergeCell ref="D304:F304"/>
  </mergeCells>
  <pageMargins left="0.75" right="0.75" top="0.75" bottom="0.75" header="0.5" footer="0.5"/>
  <pageSetup orientation="portrait" horizontalDpi="4294967293" verticalDpi="4294967293" r:id="rId1"/>
  <headerFooter alignWithMargins="0">
    <oddHeader>&amp;L&amp;"Calibri,Bold"&amp;8&amp;F&amp;R&amp;"Calibri,Bold"&amp;8Page &amp;P</oddHeader>
  </headerFooter>
  <rowBreaks count="1" manualBreakCount="1">
    <brk id="3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3"/>
  <sheetViews>
    <sheetView showGridLines="0" zoomScale="200" zoomScaleNormal="200" workbookViewId="0">
      <selection activeCell="B18" sqref="A1:B1048576"/>
    </sheetView>
  </sheetViews>
  <sheetFormatPr defaultRowHeight="15" x14ac:dyDescent="0.25"/>
  <cols>
    <col min="1" max="1" width="3.42578125" style="602" customWidth="1"/>
    <col min="2" max="2" width="3" style="602" customWidth="1"/>
    <col min="3" max="3" width="1" style="386" customWidth="1"/>
    <col min="4" max="4" width="28.140625" style="388" customWidth="1"/>
    <col min="5" max="5" width="11.42578125" style="387" customWidth="1"/>
    <col min="6" max="6" width="14.85546875" style="387" customWidth="1"/>
    <col min="7" max="7" width="11.28515625" style="387" customWidth="1"/>
    <col min="8" max="8" width="6.85546875" style="387" customWidth="1"/>
    <col min="9" max="9" width="12.28515625" style="138" customWidth="1"/>
    <col min="10" max="10" width="9.42578125" style="11" customWidth="1"/>
  </cols>
  <sheetData>
    <row r="1" spans="1:257" s="11" customFormat="1" ht="6" customHeight="1" x14ac:dyDescent="0.25">
      <c r="A1" s="601"/>
      <c r="B1" s="601"/>
      <c r="C1" s="585"/>
      <c r="D1" s="586"/>
      <c r="E1" s="587"/>
      <c r="F1" s="587"/>
      <c r="G1" s="587"/>
      <c r="H1" s="587"/>
      <c r="I1" s="13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1" customFormat="1" ht="15" customHeight="1" x14ac:dyDescent="0.25">
      <c r="A2" s="601">
        <v>5</v>
      </c>
      <c r="B2" s="601" t="s">
        <v>0</v>
      </c>
      <c r="C2" s="585"/>
      <c r="D2" s="588" t="s">
        <v>326</v>
      </c>
      <c r="E2" s="587"/>
      <c r="F2" s="587"/>
      <c r="G2" s="587"/>
      <c r="H2" s="587"/>
      <c r="I2" s="13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15.75" x14ac:dyDescent="0.25">
      <c r="A3" s="601"/>
      <c r="B3" s="601"/>
      <c r="C3" s="585"/>
      <c r="D3" s="589" t="s">
        <v>309</v>
      </c>
      <c r="E3" s="587"/>
      <c r="F3" s="587"/>
      <c r="G3" s="587"/>
      <c r="H3" s="587"/>
    </row>
    <row r="4" spans="1:257" ht="15.75" x14ac:dyDescent="0.25">
      <c r="A4" s="601"/>
      <c r="B4" s="601"/>
      <c r="C4" s="585"/>
      <c r="D4" s="589" t="s">
        <v>295</v>
      </c>
      <c r="E4" s="587"/>
      <c r="F4" s="587"/>
      <c r="G4" s="587"/>
      <c r="H4" s="587"/>
    </row>
    <row r="5" spans="1:257" ht="15.75" x14ac:dyDescent="0.25">
      <c r="A5" s="601"/>
      <c r="B5" s="601"/>
      <c r="C5" s="585"/>
      <c r="D5" s="589"/>
      <c r="E5" s="587"/>
      <c r="F5" s="587"/>
      <c r="G5" s="587"/>
      <c r="H5" s="587"/>
    </row>
    <row r="6" spans="1:257" ht="15.75" x14ac:dyDescent="0.25">
      <c r="A6" s="601">
        <v>6</v>
      </c>
      <c r="B6" s="601" t="s">
        <v>3</v>
      </c>
      <c r="C6" s="585"/>
      <c r="D6" s="590" t="s">
        <v>277</v>
      </c>
      <c r="E6" s="587"/>
      <c r="F6" s="587"/>
      <c r="G6" s="587"/>
      <c r="H6" s="587"/>
    </row>
    <row r="7" spans="1:257" ht="15.75" x14ac:dyDescent="0.25">
      <c r="A7" s="601"/>
      <c r="B7" s="601"/>
      <c r="C7" s="585"/>
      <c r="D7" s="590" t="s">
        <v>278</v>
      </c>
      <c r="E7" s="587"/>
      <c r="F7" s="587"/>
      <c r="G7" s="587"/>
      <c r="H7" s="587"/>
    </row>
    <row r="8" spans="1:257" ht="16.5" thickBot="1" x14ac:dyDescent="0.3">
      <c r="A8" s="601"/>
      <c r="B8" s="601"/>
      <c r="C8" s="585"/>
      <c r="D8" s="590" t="s">
        <v>279</v>
      </c>
      <c r="E8" s="587"/>
      <c r="F8" s="587"/>
      <c r="G8" s="587"/>
      <c r="H8" s="587"/>
    </row>
    <row r="9" spans="1:257" ht="15.75" x14ac:dyDescent="0.25">
      <c r="A9" s="601"/>
      <c r="B9" s="601"/>
      <c r="C9" s="585"/>
      <c r="D9" s="591" t="s">
        <v>280</v>
      </c>
      <c r="E9" s="592"/>
      <c r="F9" s="593">
        <v>20000000</v>
      </c>
      <c r="G9" s="587"/>
      <c r="H9" s="587"/>
    </row>
    <row r="10" spans="1:257" ht="16.5" thickBot="1" x14ac:dyDescent="0.3">
      <c r="A10" s="601"/>
      <c r="B10" s="601"/>
      <c r="C10" s="585"/>
      <c r="D10" s="594" t="s">
        <v>281</v>
      </c>
      <c r="E10" s="595"/>
      <c r="F10" s="596">
        <v>-8000000</v>
      </c>
      <c r="G10" s="587"/>
      <c r="H10" s="587"/>
    </row>
    <row r="11" spans="1:257" ht="16.5" thickBot="1" x14ac:dyDescent="0.3">
      <c r="A11" s="601"/>
      <c r="B11" s="601"/>
      <c r="C11" s="585"/>
      <c r="D11" s="597" t="s">
        <v>282</v>
      </c>
      <c r="E11" s="598"/>
      <c r="F11" s="599">
        <f>+F10+F9</f>
        <v>12000000</v>
      </c>
      <c r="G11" s="587"/>
      <c r="H11" s="587"/>
    </row>
    <row r="12" spans="1:257" ht="15.75" x14ac:dyDescent="0.25">
      <c r="A12" s="601"/>
      <c r="B12" s="601"/>
      <c r="C12" s="585"/>
      <c r="D12" s="586" t="s">
        <v>283</v>
      </c>
      <c r="E12" s="587"/>
      <c r="F12" s="587"/>
      <c r="G12" s="587"/>
      <c r="H12" s="587"/>
    </row>
    <row r="13" spans="1:257" ht="15.75" x14ac:dyDescent="0.25">
      <c r="A13" s="601"/>
      <c r="B13" s="601"/>
      <c r="C13" s="585"/>
      <c r="D13" s="586" t="s">
        <v>310</v>
      </c>
      <c r="E13" s="587"/>
      <c r="F13" s="587"/>
      <c r="G13" s="587"/>
      <c r="H13" s="587"/>
    </row>
    <row r="14" spans="1:257" ht="15.75" x14ac:dyDescent="0.25">
      <c r="A14" s="601"/>
      <c r="B14" s="601"/>
      <c r="C14" s="585"/>
      <c r="D14" s="600"/>
      <c r="E14" s="587"/>
      <c r="F14" s="587"/>
      <c r="G14" s="587"/>
      <c r="H14" s="587"/>
    </row>
    <row r="15" spans="1:257" ht="15.75" x14ac:dyDescent="0.25">
      <c r="A15" s="601">
        <v>7</v>
      </c>
      <c r="B15" s="601" t="s">
        <v>4</v>
      </c>
      <c r="C15" s="585"/>
      <c r="D15" s="590" t="s">
        <v>284</v>
      </c>
      <c r="E15" s="587"/>
      <c r="F15" s="587"/>
      <c r="G15" s="587"/>
      <c r="H15" s="587"/>
    </row>
    <row r="16" spans="1:257" ht="15.75" x14ac:dyDescent="0.25">
      <c r="A16" s="601"/>
      <c r="B16" s="601"/>
      <c r="C16" s="585"/>
      <c r="D16" s="590" t="s">
        <v>285</v>
      </c>
      <c r="E16" s="587"/>
      <c r="F16" s="587"/>
      <c r="G16" s="587"/>
      <c r="H16" s="587"/>
    </row>
    <row r="17" spans="1:8" ht="15.75" x14ac:dyDescent="0.25">
      <c r="A17" s="601"/>
      <c r="B17" s="601"/>
      <c r="C17" s="585"/>
      <c r="D17" s="590" t="s">
        <v>286</v>
      </c>
      <c r="E17" s="587"/>
      <c r="F17" s="587"/>
      <c r="G17" s="587"/>
      <c r="H17" s="587"/>
    </row>
    <row r="18" spans="1:8" ht="15.75" x14ac:dyDescent="0.25">
      <c r="A18" s="601"/>
      <c r="B18" s="601"/>
      <c r="C18" s="585"/>
      <c r="D18" s="590" t="s">
        <v>287</v>
      </c>
      <c r="E18" s="587"/>
      <c r="F18" s="587"/>
      <c r="G18" s="587"/>
      <c r="H18" s="587"/>
    </row>
    <row r="19" spans="1:8" ht="15.75" x14ac:dyDescent="0.25">
      <c r="A19" s="601"/>
      <c r="B19" s="601"/>
      <c r="C19" s="585"/>
      <c r="D19" s="600"/>
      <c r="E19" s="587"/>
      <c r="F19" s="587"/>
      <c r="G19" s="587"/>
      <c r="H19" s="587"/>
    </row>
    <row r="20" spans="1:8" ht="15.75" x14ac:dyDescent="0.25">
      <c r="A20" s="601">
        <v>8</v>
      </c>
      <c r="B20" s="601" t="s">
        <v>0</v>
      </c>
      <c r="C20" s="585"/>
      <c r="D20" s="590" t="s">
        <v>290</v>
      </c>
      <c r="E20" s="587"/>
      <c r="F20" s="587"/>
      <c r="G20" s="587"/>
      <c r="H20" s="587"/>
    </row>
    <row r="21" spans="1:8" ht="15.75" x14ac:dyDescent="0.25">
      <c r="A21" s="601"/>
      <c r="B21" s="601"/>
      <c r="C21" s="585"/>
      <c r="D21" s="590" t="s">
        <v>288</v>
      </c>
      <c r="E21" s="587"/>
      <c r="F21" s="587"/>
      <c r="G21" s="587"/>
      <c r="H21" s="587"/>
    </row>
    <row r="22" spans="1:8" ht="15.75" x14ac:dyDescent="0.25">
      <c r="A22" s="601"/>
      <c r="B22" s="601"/>
      <c r="C22" s="585"/>
      <c r="D22" s="590" t="s">
        <v>311</v>
      </c>
      <c r="E22" s="587"/>
      <c r="F22" s="587"/>
      <c r="G22" s="587"/>
      <c r="H22" s="587"/>
    </row>
    <row r="23" spans="1:8" ht="15.75" x14ac:dyDescent="0.25">
      <c r="A23" s="601"/>
      <c r="B23" s="601"/>
      <c r="C23" s="585"/>
      <c r="D23" s="590" t="s">
        <v>294</v>
      </c>
      <c r="E23" s="587"/>
      <c r="F23" s="587"/>
      <c r="G23" s="587"/>
      <c r="H23" s="587"/>
    </row>
    <row r="24" spans="1:8" ht="15.75" x14ac:dyDescent="0.25">
      <c r="A24" s="601"/>
      <c r="B24" s="601"/>
      <c r="C24" s="585"/>
      <c r="D24" s="590" t="s">
        <v>289</v>
      </c>
      <c r="E24" s="587"/>
      <c r="F24" s="587"/>
      <c r="G24" s="587"/>
      <c r="H24" s="587"/>
    </row>
    <row r="25" spans="1:8" ht="15.75" x14ac:dyDescent="0.25">
      <c r="A25" s="601"/>
      <c r="B25" s="601"/>
      <c r="C25" s="585"/>
      <c r="D25" s="590" t="s">
        <v>327</v>
      </c>
      <c r="E25" s="587"/>
      <c r="F25" s="587"/>
      <c r="G25" s="587"/>
      <c r="H25" s="587"/>
    </row>
    <row r="26" spans="1:8" ht="15.75" x14ac:dyDescent="0.25">
      <c r="A26" s="601"/>
      <c r="B26" s="601"/>
      <c r="C26" s="585"/>
      <c r="D26" s="586" t="s">
        <v>293</v>
      </c>
      <c r="E26" s="587"/>
      <c r="F26" s="587"/>
      <c r="G26" s="587"/>
      <c r="H26" s="587"/>
    </row>
    <row r="87" spans="1:257" s="11" customFormat="1" x14ac:dyDescent="0.25">
      <c r="A87" s="602">
        <v>1</v>
      </c>
      <c r="B87" s="602" t="s">
        <v>4</v>
      </c>
      <c r="C87" s="386"/>
      <c r="D87" s="388"/>
      <c r="E87" s="387"/>
      <c r="F87" s="387"/>
      <c r="G87" s="387"/>
      <c r="H87" s="387"/>
      <c r="I87" s="138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</row>
    <row r="88" spans="1:257" s="11" customFormat="1" x14ac:dyDescent="0.25">
      <c r="A88" s="602">
        <v>2</v>
      </c>
      <c r="B88" s="602" t="s">
        <v>0</v>
      </c>
      <c r="C88" s="386"/>
      <c r="D88" s="388"/>
      <c r="E88" s="387"/>
      <c r="F88" s="387"/>
      <c r="G88" s="387"/>
      <c r="H88" s="387"/>
      <c r="I88" s="13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</row>
    <row r="89" spans="1:257" s="11" customFormat="1" x14ac:dyDescent="0.25">
      <c r="A89" s="602">
        <v>3</v>
      </c>
      <c r="B89" s="602" t="s">
        <v>3</v>
      </c>
      <c r="C89" s="386"/>
      <c r="D89" s="389" t="s">
        <v>70</v>
      </c>
      <c r="E89" s="390"/>
      <c r="F89" s="390"/>
      <c r="G89" s="390"/>
      <c r="H89" s="390"/>
      <c r="I89" s="138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</row>
    <row r="90" spans="1:257" s="11" customFormat="1" x14ac:dyDescent="0.25">
      <c r="A90" s="602"/>
      <c r="B90" s="602"/>
      <c r="C90" s="386"/>
      <c r="D90" s="391" t="s">
        <v>71</v>
      </c>
      <c r="E90" s="392"/>
      <c r="F90" s="393">
        <v>39553</v>
      </c>
      <c r="G90" s="390"/>
      <c r="H90" s="390"/>
      <c r="I90" s="138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</row>
    <row r="91" spans="1:257" s="11" customFormat="1" ht="15.75" thickBot="1" x14ac:dyDescent="0.3">
      <c r="A91" s="602"/>
      <c r="B91" s="602"/>
      <c r="C91" s="386"/>
      <c r="D91" s="391" t="s">
        <v>72</v>
      </c>
      <c r="E91" s="390"/>
      <c r="F91" s="393">
        <v>39593</v>
      </c>
      <c r="G91" s="390"/>
      <c r="H91" s="390"/>
      <c r="I91" s="138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</row>
    <row r="92" spans="1:257" s="11" customFormat="1" x14ac:dyDescent="0.25">
      <c r="A92" s="602"/>
      <c r="B92" s="602"/>
      <c r="C92" s="386"/>
      <c r="D92" s="391" t="s">
        <v>73</v>
      </c>
      <c r="E92" s="390"/>
      <c r="F92" s="394">
        <v>2500</v>
      </c>
      <c r="G92" s="390"/>
      <c r="H92" s="395" t="s">
        <v>74</v>
      </c>
      <c r="I92" s="138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</row>
    <row r="93" spans="1:257" s="11" customFormat="1" ht="15.75" thickBot="1" x14ac:dyDescent="0.3">
      <c r="A93" s="602"/>
      <c r="B93" s="602"/>
      <c r="C93" s="386"/>
      <c r="D93" s="391" t="s">
        <v>75</v>
      </c>
      <c r="E93" s="390"/>
      <c r="F93" s="396">
        <v>0.05</v>
      </c>
      <c r="G93" s="390"/>
      <c r="H93" s="397" t="s">
        <v>76</v>
      </c>
      <c r="I93" s="138" t="s">
        <v>77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</row>
    <row r="94" spans="1:257" s="11" customFormat="1" x14ac:dyDescent="0.25">
      <c r="A94" s="602"/>
      <c r="B94" s="602"/>
      <c r="C94" s="386"/>
      <c r="D94" s="391" t="s">
        <v>78</v>
      </c>
      <c r="E94" s="390"/>
      <c r="F94" s="398">
        <f>+F93*F92</f>
        <v>125</v>
      </c>
      <c r="G94" s="390"/>
      <c r="H94" s="397" t="s">
        <v>79</v>
      </c>
      <c r="I94" s="138" t="s">
        <v>80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</row>
    <row r="95" spans="1:257" s="11" customFormat="1" ht="15.75" thickBot="1" x14ac:dyDescent="0.3">
      <c r="A95" s="602"/>
      <c r="B95" s="602"/>
      <c r="C95" s="386"/>
      <c r="D95" s="391" t="s">
        <v>81</v>
      </c>
      <c r="E95" s="390"/>
      <c r="F95" s="399">
        <v>2</v>
      </c>
      <c r="G95" s="390"/>
      <c r="H95" s="400"/>
      <c r="I95" s="138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</row>
    <row r="96" spans="1:257" s="11" customFormat="1" ht="15.75" thickBot="1" x14ac:dyDescent="0.3">
      <c r="A96" s="602"/>
      <c r="B96" s="602"/>
      <c r="C96" s="386"/>
      <c r="D96" s="389" t="s">
        <v>82</v>
      </c>
      <c r="E96" s="401"/>
      <c r="F96" s="402">
        <f>+F95*F94</f>
        <v>250</v>
      </c>
      <c r="G96" s="390"/>
      <c r="H96" s="390"/>
      <c r="I96" s="138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</row>
    <row r="97" spans="1:257" s="11" customFormat="1" ht="7.5" customHeight="1" x14ac:dyDescent="0.25">
      <c r="A97" s="602"/>
      <c r="B97" s="602"/>
      <c r="C97" s="386"/>
      <c r="D97" s="388"/>
      <c r="E97" s="387"/>
      <c r="F97" s="387"/>
      <c r="G97" s="387"/>
      <c r="H97" s="387"/>
      <c r="I97" s="138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</row>
    <row r="98" spans="1:257" s="11" customFormat="1" x14ac:dyDescent="0.25">
      <c r="A98" s="602">
        <v>4</v>
      </c>
      <c r="B98" s="602" t="s">
        <v>4</v>
      </c>
      <c r="C98" s="386"/>
      <c r="D98" s="403" t="s">
        <v>83</v>
      </c>
      <c r="E98" s="387"/>
      <c r="F98" s="387"/>
      <c r="G98" s="387"/>
      <c r="H98" s="387"/>
      <c r="I98" s="13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</row>
    <row r="99" spans="1:257" s="11" customFormat="1" ht="8.25" customHeight="1" thickBot="1" x14ac:dyDescent="0.3">
      <c r="A99" s="602"/>
      <c r="B99" s="602"/>
      <c r="C99" s="386"/>
      <c r="D99" s="404"/>
      <c r="E99" s="405"/>
      <c r="F99" s="405"/>
      <c r="G99" s="405"/>
      <c r="H99" s="387"/>
      <c r="I99" s="138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</row>
    <row r="100" spans="1:257" s="11" customFormat="1" x14ac:dyDescent="0.25">
      <c r="A100" s="602"/>
      <c r="B100" s="602"/>
      <c r="C100" s="386"/>
      <c r="D100" s="406" t="s">
        <v>5</v>
      </c>
      <c r="E100" s="407"/>
      <c r="F100" s="407"/>
      <c r="G100" s="408"/>
      <c r="H100" s="387"/>
      <c r="I100" s="138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</row>
    <row r="101" spans="1:257" s="11" customFormat="1" x14ac:dyDescent="0.25">
      <c r="A101" s="602"/>
      <c r="B101" s="602"/>
      <c r="C101" s="386"/>
      <c r="D101" s="409" t="s">
        <v>6</v>
      </c>
      <c r="E101" s="410"/>
      <c r="F101" s="410"/>
      <c r="G101" s="411"/>
      <c r="H101" s="387"/>
      <c r="I101" s="138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</row>
    <row r="102" spans="1:257" s="11" customFormat="1" x14ac:dyDescent="0.25">
      <c r="A102" s="602"/>
      <c r="B102" s="602"/>
      <c r="C102" s="386"/>
      <c r="D102" s="409" t="s">
        <v>7</v>
      </c>
      <c r="E102" s="410"/>
      <c r="F102" s="410"/>
      <c r="G102" s="412">
        <v>50000</v>
      </c>
      <c r="H102" s="387"/>
      <c r="I102" s="138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</row>
    <row r="103" spans="1:257" s="11" customFormat="1" x14ac:dyDescent="0.25">
      <c r="A103" s="602"/>
      <c r="B103" s="602"/>
      <c r="C103" s="386"/>
      <c r="D103" s="409" t="s">
        <v>8</v>
      </c>
      <c r="E103" s="410"/>
      <c r="F103" s="410"/>
      <c r="G103" s="413">
        <v>100000</v>
      </c>
      <c r="H103" s="387"/>
      <c r="I103" s="138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</row>
    <row r="104" spans="1:257" s="11" customFormat="1" ht="15.75" thickBot="1" x14ac:dyDescent="0.3">
      <c r="A104" s="602"/>
      <c r="B104" s="602"/>
      <c r="C104" s="386"/>
      <c r="D104" s="409" t="s">
        <v>9</v>
      </c>
      <c r="E104" s="410"/>
      <c r="F104" s="410"/>
      <c r="G104" s="414">
        <v>-75000</v>
      </c>
      <c r="H104" s="387"/>
      <c r="I104" s="138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</row>
    <row r="105" spans="1:257" s="11" customFormat="1" ht="15.75" thickBot="1" x14ac:dyDescent="0.3">
      <c r="A105" s="602"/>
      <c r="B105" s="602"/>
      <c r="C105" s="386"/>
      <c r="D105" s="409" t="s">
        <v>10</v>
      </c>
      <c r="E105" s="410"/>
      <c r="F105" s="410"/>
      <c r="G105" s="415">
        <f>SUM(G102:G104)</f>
        <v>75000</v>
      </c>
      <c r="H105" s="387"/>
      <c r="I105" s="138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</row>
    <row r="106" spans="1:257" s="11" customFormat="1" x14ac:dyDescent="0.25">
      <c r="A106" s="602"/>
      <c r="B106" s="602"/>
      <c r="C106" s="386"/>
      <c r="D106" s="416" t="s">
        <v>11</v>
      </c>
      <c r="E106" s="417"/>
      <c r="F106" s="417"/>
      <c r="G106" s="418"/>
      <c r="H106" s="387"/>
      <c r="I106" s="138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</row>
    <row r="107" spans="1:257" s="11" customFormat="1" ht="15.75" thickBot="1" x14ac:dyDescent="0.3">
      <c r="A107" s="602">
        <v>5</v>
      </c>
      <c r="B107" s="602" t="s">
        <v>2</v>
      </c>
      <c r="C107" s="386"/>
      <c r="D107" s="419" t="s">
        <v>12</v>
      </c>
      <c r="E107" s="420"/>
      <c r="F107" s="420"/>
      <c r="G107" s="421">
        <v>25000</v>
      </c>
      <c r="H107" s="387"/>
      <c r="I107" s="138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</row>
    <row r="108" spans="1:257" s="11" customFormat="1" x14ac:dyDescent="0.25">
      <c r="A108" s="602"/>
      <c r="B108" s="602"/>
      <c r="C108" s="386"/>
      <c r="D108" s="406" t="s">
        <v>13</v>
      </c>
      <c r="E108" s="422"/>
      <c r="F108" s="422"/>
      <c r="G108" s="408"/>
      <c r="H108" s="387"/>
      <c r="I108" s="13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</row>
    <row r="109" spans="1:257" s="11" customFormat="1" x14ac:dyDescent="0.25">
      <c r="A109" s="602"/>
      <c r="B109" s="602"/>
      <c r="C109" s="386"/>
      <c r="D109" s="409" t="s">
        <v>14</v>
      </c>
      <c r="E109" s="410"/>
      <c r="F109" s="410"/>
      <c r="G109" s="412">
        <f>-G104</f>
        <v>75000</v>
      </c>
      <c r="H109" s="387"/>
      <c r="I109" s="138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</row>
    <row r="110" spans="1:257" s="11" customFormat="1" x14ac:dyDescent="0.25">
      <c r="A110" s="602"/>
      <c r="B110" s="602"/>
      <c r="C110" s="386"/>
      <c r="D110" s="409" t="s">
        <v>15</v>
      </c>
      <c r="E110" s="410"/>
      <c r="F110" s="410"/>
      <c r="G110" s="413">
        <f>+G107</f>
        <v>25000</v>
      </c>
      <c r="H110" s="387"/>
      <c r="I110" s="138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</row>
    <row r="111" spans="1:257" s="11" customFormat="1" ht="15.75" thickBot="1" x14ac:dyDescent="0.3">
      <c r="A111" s="602"/>
      <c r="B111" s="602"/>
      <c r="C111" s="386"/>
      <c r="D111" s="409" t="s">
        <v>16</v>
      </c>
      <c r="E111" s="410"/>
      <c r="F111" s="410"/>
      <c r="G111" s="414">
        <f>-G103</f>
        <v>-100000</v>
      </c>
      <c r="H111" s="387"/>
      <c r="I111" s="138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</row>
    <row r="112" spans="1:257" s="11" customFormat="1" ht="15.75" thickBot="1" x14ac:dyDescent="0.3">
      <c r="A112" s="602">
        <v>6</v>
      </c>
      <c r="B112" s="602" t="s">
        <v>0</v>
      </c>
      <c r="C112" s="386"/>
      <c r="D112" s="416" t="s">
        <v>17</v>
      </c>
      <c r="E112" s="417"/>
      <c r="F112" s="417"/>
      <c r="G112" s="423">
        <f>SUM(G109:G111)</f>
        <v>0</v>
      </c>
      <c r="H112" s="387"/>
      <c r="I112" s="138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</row>
    <row r="113" spans="1:257" s="11" customFormat="1" ht="15.75" thickBot="1" x14ac:dyDescent="0.3">
      <c r="A113" s="602">
        <v>7</v>
      </c>
      <c r="B113" s="602" t="s">
        <v>0</v>
      </c>
      <c r="C113" s="386"/>
      <c r="D113" s="424" t="s">
        <v>18</v>
      </c>
      <c r="E113" s="425"/>
      <c r="F113" s="425"/>
      <c r="G113" s="426">
        <v>0</v>
      </c>
      <c r="H113" s="387"/>
      <c r="I113" s="138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</row>
    <row r="114" spans="1:257" s="11" customFormat="1" x14ac:dyDescent="0.25">
      <c r="A114" s="602"/>
      <c r="B114" s="602"/>
      <c r="C114" s="386"/>
      <c r="D114" s="406" t="s">
        <v>19</v>
      </c>
      <c r="E114" s="422"/>
      <c r="F114" s="422"/>
      <c r="G114" s="408"/>
      <c r="H114" s="387"/>
      <c r="I114" s="138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</row>
    <row r="115" spans="1:257" s="11" customFormat="1" x14ac:dyDescent="0.25">
      <c r="A115" s="602"/>
      <c r="B115" s="602"/>
      <c r="C115" s="386"/>
      <c r="D115" s="409" t="s">
        <v>20</v>
      </c>
      <c r="E115" s="410"/>
      <c r="F115" s="410"/>
      <c r="G115" s="412">
        <f>-G104</f>
        <v>75000</v>
      </c>
      <c r="H115" s="387"/>
      <c r="I115" s="138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</row>
    <row r="116" spans="1:257" s="11" customFormat="1" x14ac:dyDescent="0.25">
      <c r="A116" s="602"/>
      <c r="B116" s="602"/>
      <c r="C116" s="386"/>
      <c r="D116" s="409" t="s">
        <v>21</v>
      </c>
      <c r="E116" s="410"/>
      <c r="F116" s="410"/>
      <c r="G116" s="411"/>
      <c r="H116" s="387"/>
      <c r="I116" s="138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</row>
    <row r="117" spans="1:257" s="11" customFormat="1" ht="15.75" thickBot="1" x14ac:dyDescent="0.3">
      <c r="A117" s="602"/>
      <c r="B117" s="602"/>
      <c r="C117" s="386"/>
      <c r="D117" s="409" t="s">
        <v>22</v>
      </c>
      <c r="E117" s="410"/>
      <c r="F117" s="410"/>
      <c r="G117" s="414">
        <f>+G107</f>
        <v>25000</v>
      </c>
      <c r="H117" s="387"/>
      <c r="I117" s="138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</row>
    <row r="118" spans="1:257" s="11" customFormat="1" ht="15.75" thickBot="1" x14ac:dyDescent="0.3">
      <c r="A118" s="602">
        <v>8</v>
      </c>
      <c r="B118" s="602" t="s">
        <v>1</v>
      </c>
      <c r="C118" s="386"/>
      <c r="D118" s="427" t="s">
        <v>23</v>
      </c>
      <c r="E118" s="405"/>
      <c r="F118" s="405"/>
      <c r="G118" s="415">
        <f>SUM(G115:G117)</f>
        <v>100000</v>
      </c>
      <c r="H118" s="387"/>
      <c r="I118" s="13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</row>
    <row r="119" spans="1:257" s="11" customFormat="1" ht="15.75" thickBot="1" x14ac:dyDescent="0.3">
      <c r="A119" s="602"/>
      <c r="B119" s="602"/>
      <c r="C119" s="386"/>
      <c r="D119" s="388"/>
      <c r="E119" s="387"/>
      <c r="F119" s="387"/>
      <c r="G119" s="387"/>
      <c r="H119" s="387"/>
      <c r="I119" s="13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</row>
    <row r="120" spans="1:257" s="11" customFormat="1" x14ac:dyDescent="0.25">
      <c r="A120" s="602">
        <v>9</v>
      </c>
      <c r="B120" s="602" t="s">
        <v>3</v>
      </c>
      <c r="C120" s="386"/>
      <c r="D120" s="406" t="s">
        <v>5</v>
      </c>
      <c r="E120" s="407"/>
      <c r="F120" s="407"/>
      <c r="G120" s="408"/>
      <c r="H120" s="387"/>
      <c r="I120" s="138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</row>
    <row r="121" spans="1:257" s="11" customFormat="1" x14ac:dyDescent="0.25">
      <c r="A121" s="602"/>
      <c r="B121" s="602"/>
      <c r="C121" s="386"/>
      <c r="D121" s="409" t="s">
        <v>6</v>
      </c>
      <c r="E121" s="410"/>
      <c r="F121" s="410"/>
      <c r="G121" s="411"/>
      <c r="H121" s="387"/>
      <c r="I121" s="138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</row>
    <row r="122" spans="1:257" s="11" customFormat="1" x14ac:dyDescent="0.25">
      <c r="A122" s="602"/>
      <c r="B122" s="602"/>
      <c r="C122" s="386"/>
      <c r="D122" s="409" t="s">
        <v>7</v>
      </c>
      <c r="E122" s="410"/>
      <c r="F122" s="410"/>
      <c r="G122" s="412">
        <v>1180000</v>
      </c>
      <c r="H122" s="387"/>
      <c r="I122" s="138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</row>
    <row r="123" spans="1:257" s="11" customFormat="1" x14ac:dyDescent="0.25">
      <c r="A123" s="602"/>
      <c r="B123" s="602"/>
      <c r="C123" s="386"/>
      <c r="D123" s="409" t="s">
        <v>8</v>
      </c>
      <c r="E123" s="410"/>
      <c r="F123" s="410"/>
      <c r="G123" s="413">
        <v>20000</v>
      </c>
      <c r="H123" s="387"/>
      <c r="I123" s="138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11" customFormat="1" ht="15.75" thickBot="1" x14ac:dyDescent="0.3">
      <c r="A124" s="602"/>
      <c r="B124" s="602"/>
      <c r="C124" s="386"/>
      <c r="D124" s="409" t="s">
        <v>9</v>
      </c>
      <c r="E124" s="410"/>
      <c r="F124" s="410"/>
      <c r="G124" s="414">
        <v>-800000</v>
      </c>
      <c r="H124" s="387"/>
      <c r="I124" s="138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</row>
    <row r="125" spans="1:257" s="11" customFormat="1" ht="15.75" thickBot="1" x14ac:dyDescent="0.3">
      <c r="A125" s="602"/>
      <c r="B125" s="602"/>
      <c r="C125" s="386"/>
      <c r="D125" s="427" t="s">
        <v>10</v>
      </c>
      <c r="E125" s="405"/>
      <c r="F125" s="405"/>
      <c r="G125" s="415">
        <f>SUM(G122:G124)</f>
        <v>400000</v>
      </c>
      <c r="H125" s="387"/>
      <c r="I125" s="138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</row>
    <row r="126" spans="1:257" s="11" customFormat="1" x14ac:dyDescent="0.25">
      <c r="A126" s="602"/>
      <c r="B126" s="602"/>
      <c r="C126" s="386"/>
      <c r="D126" s="428" t="s">
        <v>84</v>
      </c>
      <c r="E126" s="410"/>
      <c r="F126" s="410"/>
      <c r="G126" s="429"/>
      <c r="H126" s="387"/>
      <c r="I126" s="138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</row>
    <row r="127" spans="1:257" s="11" customFormat="1" x14ac:dyDescent="0.25">
      <c r="A127" s="602"/>
      <c r="B127" s="602"/>
      <c r="C127" s="386"/>
      <c r="D127" s="428" t="s">
        <v>85</v>
      </c>
      <c r="E127" s="410"/>
      <c r="F127" s="410"/>
      <c r="G127" s="429"/>
      <c r="H127" s="387"/>
      <c r="I127" s="138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</row>
    <row r="128" spans="1:257" s="11" customFormat="1" x14ac:dyDescent="0.25">
      <c r="A128" s="602"/>
      <c r="B128" s="602"/>
      <c r="C128" s="386"/>
      <c r="D128" s="428"/>
      <c r="E128" s="410"/>
      <c r="F128" s="410"/>
      <c r="G128" s="429"/>
      <c r="H128" s="387"/>
      <c r="I128" s="13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</row>
    <row r="129" spans="1:257" s="11" customFormat="1" x14ac:dyDescent="0.25">
      <c r="A129" s="602">
        <v>10</v>
      </c>
      <c r="B129" s="602"/>
      <c r="C129" s="386"/>
      <c r="D129" s="430" t="s">
        <v>86</v>
      </c>
      <c r="E129" s="410"/>
      <c r="F129" s="429"/>
      <c r="G129" s="387"/>
      <c r="H129" s="387"/>
      <c r="I129" s="138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</row>
    <row r="130" spans="1:257" s="11" customFormat="1" x14ac:dyDescent="0.25">
      <c r="A130" s="602"/>
      <c r="B130" s="602"/>
      <c r="C130" s="386"/>
      <c r="D130" s="428" t="s">
        <v>87</v>
      </c>
      <c r="E130" s="410"/>
      <c r="F130" s="429">
        <v>150000</v>
      </c>
      <c r="G130" s="387"/>
      <c r="H130" s="387"/>
      <c r="I130" s="138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</row>
    <row r="131" spans="1:257" s="11" customFormat="1" x14ac:dyDescent="0.25">
      <c r="A131" s="602"/>
      <c r="B131" s="602"/>
      <c r="C131" s="386"/>
      <c r="D131" s="428" t="s">
        <v>88</v>
      </c>
      <c r="E131" s="410"/>
      <c r="F131" s="429">
        <v>-50000</v>
      </c>
      <c r="G131" s="387"/>
      <c r="H131" s="387"/>
      <c r="I131" s="138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</row>
    <row r="132" spans="1:257" s="11" customFormat="1" ht="15.75" thickBot="1" x14ac:dyDescent="0.3">
      <c r="A132" s="602"/>
      <c r="B132" s="602"/>
      <c r="C132" s="386"/>
      <c r="D132" s="428" t="s">
        <v>89</v>
      </c>
      <c r="E132" s="410"/>
      <c r="F132" s="429">
        <v>-3000</v>
      </c>
      <c r="G132" s="387"/>
      <c r="H132" s="387"/>
      <c r="I132" s="138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</row>
    <row r="133" spans="1:257" s="11" customFormat="1" ht="16.5" thickTop="1" thickBot="1" x14ac:dyDescent="0.3">
      <c r="A133" s="602"/>
      <c r="B133" s="602" t="s">
        <v>4</v>
      </c>
      <c r="C133" s="386"/>
      <c r="D133" s="428" t="s">
        <v>90</v>
      </c>
      <c r="E133" s="410"/>
      <c r="F133" s="431">
        <f>SUM(F130:F132)</f>
        <v>97000</v>
      </c>
      <c r="G133" s="387"/>
      <c r="H133" s="387"/>
      <c r="I133" s="138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</row>
    <row r="134" spans="1:257" s="11" customFormat="1" ht="15.75" thickTop="1" x14ac:dyDescent="0.25">
      <c r="A134" s="602"/>
      <c r="B134" s="602"/>
      <c r="C134" s="386"/>
      <c r="D134" s="388"/>
      <c r="E134" s="387"/>
      <c r="F134" s="387"/>
      <c r="G134" s="387"/>
      <c r="H134" s="387"/>
      <c r="I134" s="138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</row>
    <row r="135" spans="1:257" s="11" customFormat="1" x14ac:dyDescent="0.25">
      <c r="A135" s="602">
        <v>11</v>
      </c>
      <c r="B135" s="602" t="s">
        <v>3</v>
      </c>
      <c r="C135" s="386"/>
      <c r="D135" s="388" t="s">
        <v>91</v>
      </c>
      <c r="E135" s="387"/>
      <c r="F135" s="387"/>
      <c r="G135" s="387"/>
      <c r="H135" s="387"/>
      <c r="I135" s="138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</row>
    <row r="136" spans="1:257" s="11" customFormat="1" ht="15.75" thickBot="1" x14ac:dyDescent="0.3">
      <c r="A136" s="602"/>
      <c r="B136" s="602"/>
      <c r="C136" s="386"/>
      <c r="D136" s="388" t="s">
        <v>92</v>
      </c>
      <c r="E136" s="387"/>
      <c r="F136" s="387"/>
      <c r="G136" s="432" t="s">
        <v>93</v>
      </c>
      <c r="H136" s="432" t="s">
        <v>94</v>
      </c>
      <c r="I136" s="138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</row>
    <row r="137" spans="1:257" s="11" customFormat="1" x14ac:dyDescent="0.25">
      <c r="A137" s="602"/>
      <c r="B137" s="602"/>
      <c r="C137" s="386"/>
      <c r="D137" s="428" t="s">
        <v>95</v>
      </c>
      <c r="E137" s="410"/>
      <c r="F137" s="387"/>
      <c r="G137" s="429">
        <v>400000</v>
      </c>
      <c r="H137" s="429">
        <v>400000</v>
      </c>
      <c r="I137" s="138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</row>
    <row r="138" spans="1:257" s="11" customFormat="1" x14ac:dyDescent="0.25">
      <c r="A138" s="602"/>
      <c r="B138" s="602"/>
      <c r="C138" s="386"/>
      <c r="D138" s="428" t="s">
        <v>96</v>
      </c>
      <c r="E138" s="410"/>
      <c r="F138" s="387"/>
      <c r="G138" s="429">
        <v>300000</v>
      </c>
      <c r="H138" s="429">
        <v>300000</v>
      </c>
      <c r="I138" s="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</row>
    <row r="139" spans="1:257" s="11" customFormat="1" x14ac:dyDescent="0.25">
      <c r="A139" s="602"/>
      <c r="B139" s="602"/>
      <c r="C139" s="386"/>
      <c r="D139" s="428" t="s">
        <v>97</v>
      </c>
      <c r="E139" s="410"/>
      <c r="F139" s="429">
        <v>10000</v>
      </c>
      <c r="G139" s="387"/>
      <c r="H139" s="387"/>
      <c r="I139" s="138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</row>
    <row r="140" spans="1:257" s="11" customFormat="1" x14ac:dyDescent="0.25">
      <c r="A140" s="602"/>
      <c r="B140" s="602"/>
      <c r="C140" s="386"/>
      <c r="D140" s="428" t="s">
        <v>98</v>
      </c>
      <c r="E140" s="410"/>
      <c r="F140" s="429">
        <v>12000</v>
      </c>
      <c r="G140" s="387"/>
      <c r="H140" s="387"/>
      <c r="I140" s="138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</row>
    <row r="141" spans="1:257" s="11" customFormat="1" x14ac:dyDescent="0.25">
      <c r="A141" s="602"/>
      <c r="B141" s="602"/>
      <c r="C141" s="386"/>
      <c r="D141" s="428" t="s">
        <v>99</v>
      </c>
      <c r="E141" s="410"/>
      <c r="F141" s="429">
        <v>-20000</v>
      </c>
      <c r="G141" s="387"/>
      <c r="H141" s="387"/>
      <c r="I141" s="138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</row>
    <row r="142" spans="1:257" s="11" customFormat="1" ht="15.75" thickBot="1" x14ac:dyDescent="0.3">
      <c r="A142" s="602"/>
      <c r="B142" s="602"/>
      <c r="C142" s="386"/>
      <c r="D142" s="428" t="s">
        <v>100</v>
      </c>
      <c r="E142" s="410"/>
      <c r="F142" s="429">
        <v>-5000</v>
      </c>
      <c r="G142" s="433">
        <f>SUM(F139:F142)</f>
        <v>-3000</v>
      </c>
      <c r="H142" s="434"/>
      <c r="I142" s="138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</row>
    <row r="143" spans="1:257" s="11" customFormat="1" ht="15.75" thickBot="1" x14ac:dyDescent="0.3">
      <c r="A143" s="602"/>
      <c r="B143" s="602"/>
      <c r="C143" s="386"/>
      <c r="D143" s="388" t="s">
        <v>45</v>
      </c>
      <c r="E143" s="387"/>
      <c r="F143" s="387"/>
      <c r="G143" s="387"/>
      <c r="H143" s="435">
        <f>+H137-H138</f>
        <v>100000</v>
      </c>
      <c r="I143" s="138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</row>
    <row r="144" spans="1:257" s="11" customFormat="1" x14ac:dyDescent="0.25">
      <c r="A144" s="602"/>
      <c r="B144" s="602"/>
      <c r="C144" s="386"/>
      <c r="D144" s="436" t="s">
        <v>101</v>
      </c>
      <c r="E144" s="387"/>
      <c r="F144" s="387"/>
      <c r="G144" s="387"/>
      <c r="H144" s="387"/>
      <c r="I144" s="138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</row>
    <row r="146" spans="1:257" s="11" customFormat="1" x14ac:dyDescent="0.25">
      <c r="A146" s="602">
        <v>12</v>
      </c>
      <c r="B146" s="602"/>
      <c r="C146" s="386"/>
      <c r="D146" s="388" t="s">
        <v>102</v>
      </c>
      <c r="E146" s="387"/>
      <c r="F146" s="387"/>
      <c r="G146" s="387"/>
      <c r="H146" s="387"/>
      <c r="I146" s="138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</row>
    <row r="147" spans="1:257" s="11" customFormat="1" x14ac:dyDescent="0.25">
      <c r="A147" s="602"/>
      <c r="B147" s="602"/>
      <c r="C147" s="386"/>
      <c r="D147" s="388" t="s">
        <v>103</v>
      </c>
      <c r="E147" s="387"/>
      <c r="F147" s="387"/>
      <c r="G147" s="387"/>
      <c r="H147" s="387"/>
      <c r="I147" s="138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</row>
    <row r="148" spans="1:257" s="11" customFormat="1" x14ac:dyDescent="0.25">
      <c r="A148" s="602"/>
      <c r="B148" s="602"/>
      <c r="C148" s="386"/>
      <c r="D148" s="428" t="s">
        <v>95</v>
      </c>
      <c r="E148" s="437">
        <v>400000</v>
      </c>
      <c r="F148" s="387"/>
      <c r="G148" s="429"/>
      <c r="H148" s="429"/>
      <c r="I148" s="13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</row>
    <row r="149" spans="1:257" s="11" customFormat="1" x14ac:dyDescent="0.25">
      <c r="A149" s="602"/>
      <c r="B149" s="602"/>
      <c r="C149" s="386"/>
      <c r="D149" s="428" t="s">
        <v>96</v>
      </c>
      <c r="E149" s="437">
        <v>-350000</v>
      </c>
      <c r="F149" s="387"/>
      <c r="G149" s="429"/>
      <c r="H149" s="429"/>
      <c r="I149" s="138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</row>
    <row r="150" spans="1:257" s="11" customFormat="1" ht="15.75" thickBot="1" x14ac:dyDescent="0.3">
      <c r="A150" s="602"/>
      <c r="B150" s="602"/>
      <c r="C150" s="386"/>
      <c r="D150" s="428" t="s">
        <v>98</v>
      </c>
      <c r="E150" s="438">
        <v>10000</v>
      </c>
      <c r="F150" s="387"/>
      <c r="G150" s="429"/>
      <c r="H150" s="429"/>
      <c r="I150" s="138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</row>
    <row r="151" spans="1:257" s="11" customFormat="1" ht="15.75" thickBot="1" x14ac:dyDescent="0.3">
      <c r="A151" s="602"/>
      <c r="B151" s="602"/>
      <c r="C151" s="386"/>
      <c r="D151" s="428"/>
      <c r="E151" s="439">
        <f>SUM(E148:E150)</f>
        <v>60000</v>
      </c>
      <c r="F151" s="437"/>
      <c r="G151" s="437"/>
      <c r="H151" s="429"/>
      <c r="I151" s="138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</row>
    <row r="152" spans="1:257" s="11" customFormat="1" x14ac:dyDescent="0.25">
      <c r="A152" s="602"/>
      <c r="B152" s="602"/>
      <c r="C152" s="386"/>
      <c r="D152" s="388"/>
      <c r="E152" s="437">
        <v>50000</v>
      </c>
      <c r="F152" s="440">
        <v>0.15</v>
      </c>
      <c r="G152" s="437">
        <f>+F152*E152</f>
        <v>7500</v>
      </c>
      <c r="H152" s="387"/>
      <c r="I152" s="138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</row>
    <row r="153" spans="1:257" s="11" customFormat="1" ht="15.75" thickBot="1" x14ac:dyDescent="0.3">
      <c r="A153" s="602"/>
      <c r="B153" s="602"/>
      <c r="C153" s="386"/>
      <c r="D153" s="388"/>
      <c r="E153" s="437">
        <v>10000</v>
      </c>
      <c r="F153" s="440">
        <v>0.25</v>
      </c>
      <c r="G153" s="438">
        <f>+F153*E153</f>
        <v>2500</v>
      </c>
      <c r="H153" s="387"/>
      <c r="I153" s="138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</row>
    <row r="154" spans="1:257" s="11" customFormat="1" ht="15.75" thickBot="1" x14ac:dyDescent="0.3">
      <c r="A154" s="602"/>
      <c r="B154" s="602"/>
      <c r="C154" s="386"/>
      <c r="D154" s="388" t="s">
        <v>104</v>
      </c>
      <c r="E154" s="437"/>
      <c r="F154" s="437"/>
      <c r="G154" s="439">
        <f>SUM(G152:G153)</f>
        <v>10000</v>
      </c>
      <c r="H154" s="387"/>
      <c r="I154" s="138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</row>
    <row r="155" spans="1:257" s="11" customFormat="1" x14ac:dyDescent="0.25">
      <c r="A155" s="602"/>
      <c r="B155" s="602"/>
      <c r="C155" s="386"/>
      <c r="D155" s="388"/>
      <c r="E155" s="437"/>
      <c r="F155" s="437"/>
      <c r="G155" s="437"/>
      <c r="H155" s="387"/>
      <c r="I155" s="138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</row>
    <row r="156" spans="1:257" s="11" customFormat="1" x14ac:dyDescent="0.25">
      <c r="A156" s="602">
        <v>13</v>
      </c>
      <c r="B156" s="602" t="s">
        <v>0</v>
      </c>
      <c r="C156" s="386"/>
      <c r="D156" s="441" t="s">
        <v>25</v>
      </c>
      <c r="E156" s="442"/>
      <c r="F156" s="443" t="s">
        <v>105</v>
      </c>
      <c r="G156" s="387"/>
      <c r="H156" s="387"/>
      <c r="I156" s="138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</row>
    <row r="157" spans="1:257" s="11" customFormat="1" ht="15.75" thickBot="1" x14ac:dyDescent="0.3">
      <c r="A157" s="602"/>
      <c r="B157" s="602"/>
      <c r="C157" s="386"/>
      <c r="D157" s="441" t="s">
        <v>24</v>
      </c>
      <c r="E157" s="444"/>
      <c r="F157" s="445" t="s">
        <v>49</v>
      </c>
      <c r="G157" s="387"/>
      <c r="H157" s="387"/>
      <c r="I157" s="138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</row>
    <row r="158" spans="1:257" s="11" customFormat="1" x14ac:dyDescent="0.25">
      <c r="A158" s="602"/>
      <c r="B158" s="602"/>
      <c r="C158" s="386"/>
      <c r="D158" s="446" t="s">
        <v>26</v>
      </c>
      <c r="E158" s="444"/>
      <c r="F158" s="444">
        <v>60000</v>
      </c>
      <c r="G158" s="387"/>
      <c r="H158" s="387"/>
      <c r="I158" s="13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</row>
    <row r="159" spans="1:257" s="11" customFormat="1" x14ac:dyDescent="0.25">
      <c r="A159" s="602"/>
      <c r="B159" s="602"/>
      <c r="C159" s="386"/>
      <c r="D159" s="446" t="s">
        <v>27</v>
      </c>
      <c r="E159" s="444">
        <v>70000</v>
      </c>
      <c r="F159" s="444"/>
      <c r="G159" s="387"/>
      <c r="H159" s="387"/>
      <c r="I159" s="138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</row>
    <row r="160" spans="1:257" s="11" customFormat="1" ht="15.75" thickBot="1" x14ac:dyDescent="0.3">
      <c r="A160" s="602"/>
      <c r="B160" s="602"/>
      <c r="C160" s="386"/>
      <c r="D160" s="446" t="s">
        <v>28</v>
      </c>
      <c r="E160" s="447">
        <v>-30000</v>
      </c>
      <c r="F160" s="444"/>
      <c r="G160" s="387"/>
      <c r="H160" s="387"/>
      <c r="I160" s="138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</row>
    <row r="161" spans="1:257" s="11" customFormat="1" ht="15.75" thickBot="1" x14ac:dyDescent="0.3">
      <c r="A161" s="602"/>
      <c r="B161" s="602"/>
      <c r="C161" s="386"/>
      <c r="D161" s="446" t="s">
        <v>30</v>
      </c>
      <c r="E161" s="444"/>
      <c r="F161" s="447">
        <f>SUM(E159:E160)</f>
        <v>40000</v>
      </c>
      <c r="G161" s="387"/>
      <c r="H161" s="387"/>
      <c r="I161" s="138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</row>
    <row r="162" spans="1:257" s="11" customFormat="1" x14ac:dyDescent="0.25">
      <c r="A162" s="602"/>
      <c r="B162" s="602"/>
      <c r="C162" s="386"/>
      <c r="D162" s="448" t="s">
        <v>31</v>
      </c>
      <c r="E162" s="444"/>
      <c r="F162" s="444">
        <f>+F158-F161</f>
        <v>20000</v>
      </c>
      <c r="G162" s="387"/>
      <c r="H162" s="387"/>
      <c r="I162" s="138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</row>
    <row r="163" spans="1:257" s="11" customFormat="1" x14ac:dyDescent="0.25">
      <c r="A163" s="602"/>
      <c r="B163" s="602"/>
      <c r="C163" s="386"/>
      <c r="D163" s="446" t="s">
        <v>47</v>
      </c>
      <c r="E163" s="444"/>
      <c r="F163" s="444">
        <f>+F162</f>
        <v>20000</v>
      </c>
      <c r="G163" s="387"/>
      <c r="H163" s="387"/>
      <c r="I163" s="138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</row>
    <row r="164" spans="1:257" s="11" customFormat="1" x14ac:dyDescent="0.25">
      <c r="A164" s="602"/>
      <c r="B164" s="602"/>
      <c r="C164" s="386"/>
      <c r="D164" s="446" t="s">
        <v>48</v>
      </c>
      <c r="E164" s="444"/>
      <c r="F164" s="444">
        <f>MAX(0,(+F162-F163))</f>
        <v>0</v>
      </c>
      <c r="G164" s="387"/>
      <c r="H164" s="387"/>
      <c r="I164" s="138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</row>
    <row r="165" spans="1:257" s="11" customFormat="1" x14ac:dyDescent="0.25">
      <c r="A165" s="602"/>
      <c r="B165" s="602"/>
      <c r="C165" s="386"/>
      <c r="D165" s="388"/>
      <c r="E165" s="437"/>
      <c r="F165" s="437"/>
      <c r="G165" s="437"/>
      <c r="H165" s="387"/>
      <c r="I165" s="138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</row>
    <row r="166" spans="1:257" s="11" customFormat="1" x14ac:dyDescent="0.25">
      <c r="A166" s="602">
        <v>14</v>
      </c>
      <c r="B166" s="602" t="s">
        <v>3</v>
      </c>
      <c r="C166" s="386"/>
      <c r="D166" s="441" t="s">
        <v>24</v>
      </c>
      <c r="E166" s="449"/>
      <c r="F166" s="387"/>
      <c r="G166" s="442"/>
      <c r="H166" s="443" t="s">
        <v>106</v>
      </c>
      <c r="I166" s="138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</row>
    <row r="167" spans="1:257" s="11" customFormat="1" x14ac:dyDescent="0.25">
      <c r="A167" s="602"/>
      <c r="B167" s="602"/>
      <c r="C167" s="386"/>
      <c r="D167" s="441" t="s">
        <v>25</v>
      </c>
      <c r="E167" s="449"/>
      <c r="F167" s="387"/>
      <c r="G167" s="442"/>
      <c r="H167" s="450" t="s">
        <v>107</v>
      </c>
      <c r="I167" s="138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</row>
    <row r="168" spans="1:257" s="11" customFormat="1" x14ac:dyDescent="0.25">
      <c r="A168" s="602"/>
      <c r="B168" s="602"/>
      <c r="C168" s="386"/>
      <c r="D168" s="446" t="s">
        <v>26</v>
      </c>
      <c r="E168" s="451"/>
      <c r="F168" s="387"/>
      <c r="G168" s="452"/>
      <c r="H168" s="444">
        <v>700000</v>
      </c>
      <c r="I168" s="13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</row>
    <row r="169" spans="1:257" s="11" customFormat="1" x14ac:dyDescent="0.25">
      <c r="A169" s="602"/>
      <c r="B169" s="602"/>
      <c r="C169" s="386"/>
      <c r="D169" s="446" t="s">
        <v>27</v>
      </c>
      <c r="E169" s="451"/>
      <c r="F169" s="387"/>
      <c r="G169" s="444">
        <v>1000000</v>
      </c>
      <c r="H169" s="452"/>
      <c r="I169" s="138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</row>
    <row r="170" spans="1:257" s="11" customFormat="1" x14ac:dyDescent="0.25">
      <c r="A170" s="602"/>
      <c r="B170" s="602"/>
      <c r="C170" s="386"/>
      <c r="D170" s="446" t="s">
        <v>28</v>
      </c>
      <c r="E170" s="451"/>
      <c r="F170" s="387"/>
      <c r="G170" s="453">
        <v>-400000</v>
      </c>
      <c r="H170" s="452"/>
      <c r="I170" s="138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</row>
    <row r="171" spans="1:257" s="11" customFormat="1" ht="15.75" thickBot="1" x14ac:dyDescent="0.3">
      <c r="A171" s="602"/>
      <c r="B171" s="602"/>
      <c r="C171" s="386"/>
      <c r="D171" s="446" t="s">
        <v>29</v>
      </c>
      <c r="E171" s="451"/>
      <c r="F171" s="387"/>
      <c r="G171" s="454">
        <v>0</v>
      </c>
      <c r="H171" s="452"/>
      <c r="I171" s="138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</row>
    <row r="172" spans="1:257" s="11" customFormat="1" ht="15.75" thickBot="1" x14ac:dyDescent="0.3">
      <c r="A172" s="602"/>
      <c r="B172" s="602"/>
      <c r="C172" s="386"/>
      <c r="D172" s="446" t="s">
        <v>30</v>
      </c>
      <c r="E172" s="451"/>
      <c r="F172" s="387"/>
      <c r="G172" s="452"/>
      <c r="H172" s="454">
        <f>SUM(G169:G171)</f>
        <v>600000</v>
      </c>
      <c r="I172" s="138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</row>
    <row r="173" spans="1:257" s="11" customFormat="1" x14ac:dyDescent="0.25">
      <c r="A173" s="602"/>
      <c r="B173" s="602"/>
      <c r="C173" s="386"/>
      <c r="D173" s="446" t="s">
        <v>31</v>
      </c>
      <c r="E173" s="451"/>
      <c r="F173" s="387"/>
      <c r="G173" s="452"/>
      <c r="H173" s="453">
        <f>+H168-H172</f>
        <v>100000</v>
      </c>
      <c r="I173" s="138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</row>
    <row r="174" spans="1:257" s="11" customFormat="1" ht="15.75" thickBot="1" x14ac:dyDescent="0.3">
      <c r="A174" s="602"/>
      <c r="B174" s="602"/>
      <c r="C174" s="386"/>
      <c r="D174" s="446" t="s">
        <v>108</v>
      </c>
      <c r="E174" s="451"/>
      <c r="F174" s="387"/>
      <c r="G174" s="452"/>
      <c r="H174" s="454">
        <v>0</v>
      </c>
      <c r="I174" s="138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</row>
    <row r="175" spans="1:257" s="11" customFormat="1" x14ac:dyDescent="0.25">
      <c r="A175" s="602"/>
      <c r="B175" s="602"/>
      <c r="C175" s="386"/>
      <c r="D175" s="446" t="s">
        <v>32</v>
      </c>
      <c r="E175" s="451"/>
      <c r="F175" s="387"/>
      <c r="G175" s="452"/>
      <c r="H175" s="453">
        <f>SUM(H173:H174)</f>
        <v>100000</v>
      </c>
      <c r="I175" s="138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</row>
    <row r="176" spans="1:257" s="11" customFormat="1" x14ac:dyDescent="0.25">
      <c r="A176" s="602"/>
      <c r="B176" s="602"/>
      <c r="C176" s="386"/>
      <c r="D176" s="446" t="s">
        <v>109</v>
      </c>
      <c r="E176" s="451"/>
      <c r="F176" s="387"/>
      <c r="G176" s="452"/>
      <c r="H176" s="453">
        <v>100000</v>
      </c>
      <c r="I176" s="138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</row>
    <row r="177" spans="1:257" s="11" customFormat="1" x14ac:dyDescent="0.25">
      <c r="A177" s="602"/>
      <c r="B177" s="602"/>
      <c r="C177" s="386"/>
      <c r="D177" s="446" t="s">
        <v>33</v>
      </c>
      <c r="E177" s="451"/>
      <c r="F177" s="387"/>
      <c r="G177" s="452"/>
      <c r="H177" s="453">
        <f>+H176*0.2</f>
        <v>20000</v>
      </c>
      <c r="I177" s="138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</row>
    <row r="178" spans="1:257" s="11" customFormat="1" x14ac:dyDescent="0.25">
      <c r="A178" s="602"/>
      <c r="B178" s="602"/>
      <c r="C178" s="386"/>
      <c r="D178" s="446" t="s">
        <v>34</v>
      </c>
      <c r="E178" s="451"/>
      <c r="F178" s="387"/>
      <c r="G178" s="452"/>
      <c r="H178" s="453">
        <f>+H175-H177</f>
        <v>80000</v>
      </c>
      <c r="I178" s="13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</row>
    <row r="179" spans="1:257" s="11" customFormat="1" x14ac:dyDescent="0.25">
      <c r="A179" s="602"/>
      <c r="B179" s="602"/>
      <c r="C179" s="386"/>
      <c r="D179" s="388"/>
      <c r="E179" s="437"/>
      <c r="F179" s="437"/>
      <c r="G179" s="437"/>
      <c r="H179" s="387"/>
      <c r="I179" s="138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</row>
    <row r="180" spans="1:257" s="11" customFormat="1" x14ac:dyDescent="0.25">
      <c r="A180" s="602"/>
      <c r="B180" s="602"/>
      <c r="C180" s="386"/>
      <c r="D180" s="388"/>
      <c r="E180" s="437"/>
      <c r="F180" s="437"/>
      <c r="G180" s="437"/>
      <c r="H180" s="387"/>
      <c r="I180" s="138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</row>
    <row r="181" spans="1:257" s="11" customFormat="1" x14ac:dyDescent="0.25">
      <c r="A181" s="602">
        <v>15</v>
      </c>
      <c r="B181" s="602" t="s">
        <v>0</v>
      </c>
      <c r="C181" s="386"/>
      <c r="D181" s="455" t="s">
        <v>110</v>
      </c>
      <c r="E181" s="410"/>
      <c r="F181" s="410"/>
      <c r="G181" s="456"/>
      <c r="H181" s="456"/>
      <c r="I181" s="138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</row>
    <row r="182" spans="1:257" s="11" customFormat="1" x14ac:dyDescent="0.25">
      <c r="A182" s="602"/>
      <c r="B182" s="602"/>
      <c r="C182" s="386"/>
      <c r="D182" s="457" t="s">
        <v>50</v>
      </c>
      <c r="E182" s="458"/>
      <c r="F182" s="458"/>
      <c r="G182" s="458"/>
      <c r="H182" s="459">
        <v>210000</v>
      </c>
      <c r="I182" s="138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</row>
    <row r="183" spans="1:257" s="11" customFormat="1" ht="15.75" thickBot="1" x14ac:dyDescent="0.3">
      <c r="A183" s="602"/>
      <c r="B183" s="602"/>
      <c r="C183" s="386"/>
      <c r="D183" s="457" t="s">
        <v>51</v>
      </c>
      <c r="E183" s="458"/>
      <c r="F183" s="458"/>
      <c r="G183" s="458"/>
      <c r="H183" s="460">
        <v>230000</v>
      </c>
      <c r="I183" s="138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</row>
    <row r="184" spans="1:257" s="11" customFormat="1" x14ac:dyDescent="0.25">
      <c r="A184" s="602"/>
      <c r="B184" s="602"/>
      <c r="C184" s="386"/>
      <c r="D184" s="457" t="s">
        <v>52</v>
      </c>
      <c r="E184" s="458"/>
      <c r="F184" s="458"/>
      <c r="G184" s="458"/>
      <c r="H184" s="459">
        <f>+H182-H183</f>
        <v>-20000</v>
      </c>
      <c r="I184" s="138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</row>
    <row r="185" spans="1:257" s="11" customFormat="1" ht="15.75" thickBot="1" x14ac:dyDescent="0.3">
      <c r="A185" s="602"/>
      <c r="B185" s="602"/>
      <c r="C185" s="386"/>
      <c r="D185" s="457" t="s">
        <v>111</v>
      </c>
      <c r="E185" s="458"/>
      <c r="F185" s="458"/>
      <c r="G185" s="458"/>
      <c r="H185" s="461">
        <v>150000</v>
      </c>
      <c r="I185" s="138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</row>
    <row r="186" spans="1:257" s="11" customFormat="1" ht="15.75" thickBot="1" x14ac:dyDescent="0.3">
      <c r="A186" s="602"/>
      <c r="B186" s="602"/>
      <c r="C186" s="386"/>
      <c r="D186" s="457" t="s">
        <v>46</v>
      </c>
      <c r="E186" s="458"/>
      <c r="F186" s="458"/>
      <c r="G186" s="458"/>
      <c r="H186" s="462">
        <f>+H185+H184</f>
        <v>130000</v>
      </c>
      <c r="I186" s="138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</row>
    <row r="187" spans="1:257" s="11" customFormat="1" ht="15.75" thickBot="1" x14ac:dyDescent="0.3">
      <c r="A187" s="602"/>
      <c r="B187" s="602"/>
      <c r="C187" s="386"/>
      <c r="D187" s="457" t="s">
        <v>53</v>
      </c>
      <c r="E187" s="410"/>
      <c r="F187" s="410"/>
      <c r="G187" s="410"/>
      <c r="H187" s="463">
        <v>0.8</v>
      </c>
      <c r="I187" s="138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</row>
    <row r="188" spans="1:257" s="11" customFormat="1" ht="15.75" thickBot="1" x14ac:dyDescent="0.3">
      <c r="A188" s="602"/>
      <c r="B188" s="602"/>
      <c r="C188" s="386"/>
      <c r="D188" s="457" t="s">
        <v>112</v>
      </c>
      <c r="E188" s="410"/>
      <c r="F188" s="410"/>
      <c r="G188" s="410"/>
      <c r="H188" s="464">
        <f>+H187*H185</f>
        <v>120000</v>
      </c>
      <c r="I188" s="13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</row>
    <row r="189" spans="1:257" s="11" customFormat="1" ht="15.75" thickBot="1" x14ac:dyDescent="0.3">
      <c r="A189" s="602"/>
      <c r="B189" s="602"/>
      <c r="C189" s="386"/>
      <c r="D189" s="457" t="s">
        <v>113</v>
      </c>
      <c r="E189" s="410"/>
      <c r="F189" s="410"/>
      <c r="G189" s="410"/>
      <c r="H189" s="465">
        <f>+H187*H186</f>
        <v>104000</v>
      </c>
      <c r="I189" s="138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</row>
    <row r="190" spans="1:257" s="11" customFormat="1" x14ac:dyDescent="0.25">
      <c r="A190" s="602"/>
      <c r="B190" s="602"/>
      <c r="C190" s="386"/>
      <c r="D190" s="388"/>
      <c r="E190" s="437"/>
      <c r="F190" s="437"/>
      <c r="G190" s="437"/>
      <c r="H190" s="387"/>
      <c r="I190" s="138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</row>
    <row r="191" spans="1:257" s="11" customFormat="1" x14ac:dyDescent="0.25">
      <c r="A191" s="602">
        <v>16</v>
      </c>
      <c r="B191" s="602" t="s">
        <v>2</v>
      </c>
      <c r="C191" s="386"/>
      <c r="D191" s="466" t="s">
        <v>296</v>
      </c>
      <c r="E191" s="387"/>
      <c r="F191" s="437"/>
      <c r="G191" s="437"/>
      <c r="H191" s="387"/>
      <c r="I191" s="138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</row>
    <row r="192" spans="1:257" s="11" customFormat="1" x14ac:dyDescent="0.25">
      <c r="A192" s="602"/>
      <c r="B192" s="602"/>
      <c r="C192" s="386"/>
      <c r="D192" s="457" t="s">
        <v>54</v>
      </c>
      <c r="E192" s="458"/>
      <c r="F192" s="458"/>
      <c r="G192" s="458"/>
      <c r="H192" s="459">
        <v>100000</v>
      </c>
      <c r="I192" s="138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</row>
    <row r="193" spans="1:257" s="11" customFormat="1" ht="15.75" thickBot="1" x14ac:dyDescent="0.3">
      <c r="A193" s="602"/>
      <c r="B193" s="602"/>
      <c r="C193" s="386"/>
      <c r="D193" s="457" t="s">
        <v>55</v>
      </c>
      <c r="E193" s="458"/>
      <c r="F193" s="458"/>
      <c r="G193" s="458"/>
      <c r="H193" s="460">
        <v>60000</v>
      </c>
      <c r="I193" s="138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</row>
    <row r="194" spans="1:257" s="11" customFormat="1" x14ac:dyDescent="0.25">
      <c r="A194" s="602"/>
      <c r="B194" s="602"/>
      <c r="C194" s="386"/>
      <c r="D194" s="457" t="s">
        <v>115</v>
      </c>
      <c r="E194" s="458"/>
      <c r="F194" s="458"/>
      <c r="G194" s="458"/>
      <c r="H194" s="459">
        <v>40000</v>
      </c>
      <c r="I194" s="138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</row>
    <row r="195" spans="1:257" s="11" customFormat="1" ht="15.75" thickBot="1" x14ac:dyDescent="0.3">
      <c r="A195" s="602"/>
      <c r="B195" s="602"/>
      <c r="C195" s="386"/>
      <c r="D195" s="457" t="s">
        <v>56</v>
      </c>
      <c r="E195" s="458"/>
      <c r="F195" s="458"/>
      <c r="G195" s="458"/>
      <c r="H195" s="460">
        <v>20000</v>
      </c>
      <c r="I195" s="138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</row>
    <row r="196" spans="1:257" s="11" customFormat="1" ht="15.75" thickBot="1" x14ac:dyDescent="0.3">
      <c r="A196" s="602"/>
      <c r="B196" s="602"/>
      <c r="C196" s="386"/>
      <c r="D196" s="457" t="s">
        <v>116</v>
      </c>
      <c r="E196" s="458"/>
      <c r="F196" s="458"/>
      <c r="G196" s="458"/>
      <c r="H196" s="461">
        <v>10000</v>
      </c>
      <c r="I196" s="138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</row>
    <row r="197" spans="1:257" s="11" customFormat="1" x14ac:dyDescent="0.25">
      <c r="A197" s="602"/>
      <c r="B197" s="602"/>
      <c r="C197" s="386"/>
      <c r="D197" s="388" t="s">
        <v>117</v>
      </c>
      <c r="E197" s="387"/>
      <c r="F197" s="437"/>
      <c r="G197" s="437"/>
      <c r="H197" s="387"/>
      <c r="I197" s="138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</row>
    <row r="198" spans="1:257" s="11" customFormat="1" x14ac:dyDescent="0.25">
      <c r="A198" s="602"/>
      <c r="B198" s="602"/>
      <c r="C198" s="386"/>
      <c r="D198" s="467" t="s">
        <v>118</v>
      </c>
      <c r="E198" s="437"/>
      <c r="F198" s="437"/>
      <c r="G198" s="437"/>
      <c r="H198" s="387"/>
      <c r="I198" s="13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</row>
    <row r="199" spans="1:257" s="11" customFormat="1" x14ac:dyDescent="0.25">
      <c r="A199" s="602"/>
      <c r="B199" s="602"/>
      <c r="C199" s="386"/>
      <c r="D199" s="388"/>
      <c r="E199" s="437"/>
      <c r="F199" s="437"/>
      <c r="G199" s="437"/>
      <c r="H199" s="387"/>
      <c r="I199" s="138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</row>
    <row r="200" spans="1:257" s="11" customFormat="1" x14ac:dyDescent="0.25">
      <c r="A200" s="602">
        <v>17</v>
      </c>
      <c r="B200" s="602" t="s">
        <v>0</v>
      </c>
      <c r="C200" s="386"/>
      <c r="D200" s="467" t="s">
        <v>119</v>
      </c>
      <c r="E200" s="437"/>
      <c r="F200" s="437"/>
      <c r="G200" s="437"/>
      <c r="H200" s="387"/>
      <c r="I200" s="138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</row>
    <row r="201" spans="1:257" s="11" customFormat="1" x14ac:dyDescent="0.25">
      <c r="A201" s="602"/>
      <c r="B201" s="602"/>
      <c r="C201" s="386"/>
      <c r="D201" s="388"/>
      <c r="E201" s="437"/>
      <c r="F201" s="437"/>
      <c r="G201" s="437"/>
      <c r="H201" s="387"/>
      <c r="I201" s="138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</row>
    <row r="202" spans="1:257" s="11" customFormat="1" x14ac:dyDescent="0.25">
      <c r="A202" s="602">
        <v>18</v>
      </c>
      <c r="B202" s="602" t="s">
        <v>2</v>
      </c>
      <c r="C202" s="386"/>
      <c r="D202" s="388"/>
      <c r="E202" s="437"/>
      <c r="F202" s="437"/>
      <c r="G202" s="437"/>
      <c r="H202" s="387"/>
      <c r="I202" s="138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</row>
    <row r="203" spans="1:257" s="11" customFormat="1" ht="15.75" thickBot="1" x14ac:dyDescent="0.3">
      <c r="A203" s="602"/>
      <c r="B203" s="602"/>
      <c r="C203" s="386"/>
      <c r="D203" s="388"/>
      <c r="E203" s="437"/>
      <c r="F203" s="437"/>
      <c r="G203" s="437"/>
      <c r="H203" s="387"/>
      <c r="I203" s="138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</row>
    <row r="204" spans="1:257" s="11" customFormat="1" x14ac:dyDescent="0.25">
      <c r="A204" s="602">
        <v>19</v>
      </c>
      <c r="B204" s="602" t="s">
        <v>2</v>
      </c>
      <c r="C204" s="386"/>
      <c r="D204" s="406" t="s">
        <v>57</v>
      </c>
      <c r="E204" s="468"/>
      <c r="F204" s="468"/>
      <c r="G204" s="469"/>
      <c r="H204" s="387"/>
      <c r="I204" s="138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</row>
    <row r="205" spans="1:257" s="11" customFormat="1" x14ac:dyDescent="0.25">
      <c r="A205" s="602"/>
      <c r="B205" s="602"/>
      <c r="C205" s="386"/>
      <c r="D205" s="409" t="s">
        <v>58</v>
      </c>
      <c r="E205" s="390"/>
      <c r="F205" s="390"/>
      <c r="G205" s="470">
        <v>210000</v>
      </c>
      <c r="H205" s="387"/>
      <c r="I205" s="138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</row>
    <row r="206" spans="1:257" ht="15.75" thickBot="1" x14ac:dyDescent="0.3">
      <c r="D206" s="409" t="s">
        <v>59</v>
      </c>
      <c r="E206" s="390"/>
      <c r="F206" s="390"/>
      <c r="G206" s="471">
        <v>150000</v>
      </c>
    </row>
    <row r="207" spans="1:257" x14ac:dyDescent="0.25">
      <c r="D207" s="409" t="s">
        <v>60</v>
      </c>
      <c r="E207" s="390"/>
      <c r="F207" s="390"/>
      <c r="G207" s="472">
        <f>MAX((0),(+G205-G206))</f>
        <v>60000</v>
      </c>
    </row>
    <row r="208" spans="1:257" x14ac:dyDescent="0.25">
      <c r="D208" s="409" t="s">
        <v>61</v>
      </c>
      <c r="E208" s="390"/>
      <c r="F208" s="390"/>
      <c r="G208" s="473">
        <v>0.25</v>
      </c>
    </row>
    <row r="209" spans="1:10" x14ac:dyDescent="0.25">
      <c r="D209" s="409" t="s">
        <v>62</v>
      </c>
      <c r="E209" s="390"/>
      <c r="F209" s="390"/>
      <c r="G209" s="472">
        <f>+G208*G207</f>
        <v>15000</v>
      </c>
    </row>
    <row r="210" spans="1:10" x14ac:dyDescent="0.25">
      <c r="D210" s="409" t="s">
        <v>63</v>
      </c>
      <c r="E210" s="390"/>
      <c r="F210" s="390"/>
      <c r="G210" s="474">
        <v>40000</v>
      </c>
    </row>
    <row r="211" spans="1:10" ht="15.75" thickBot="1" x14ac:dyDescent="0.3">
      <c r="D211" s="427" t="s">
        <v>64</v>
      </c>
      <c r="E211" s="434"/>
      <c r="F211" s="434"/>
      <c r="G211" s="475">
        <f>+G210-G209</f>
        <v>25000</v>
      </c>
    </row>
    <row r="213" spans="1:10" x14ac:dyDescent="0.25">
      <c r="A213" s="602">
        <v>20</v>
      </c>
      <c r="B213" s="602" t="s">
        <v>4</v>
      </c>
      <c r="D213" s="436" t="s">
        <v>120</v>
      </c>
    </row>
    <row r="215" spans="1:10" x14ac:dyDescent="0.25">
      <c r="D215" s="388" t="s">
        <v>121</v>
      </c>
      <c r="F215" s="476"/>
      <c r="G215" s="476"/>
    </row>
    <row r="216" spans="1:10" ht="15.75" thickBot="1" x14ac:dyDescent="0.3">
      <c r="A216" s="602">
        <v>21</v>
      </c>
      <c r="D216" s="388" t="s">
        <v>45</v>
      </c>
      <c r="E216" s="477">
        <v>100000</v>
      </c>
      <c r="F216" s="476"/>
      <c r="J216"/>
    </row>
    <row r="217" spans="1:10" x14ac:dyDescent="0.25">
      <c r="E217" s="476">
        <v>25000</v>
      </c>
      <c r="F217" s="478">
        <v>0.15</v>
      </c>
      <c r="G217" s="479">
        <f>+F217*E217</f>
        <v>3750</v>
      </c>
      <c r="J217"/>
    </row>
    <row r="218" spans="1:10" x14ac:dyDescent="0.25">
      <c r="E218" s="476">
        <v>12500</v>
      </c>
      <c r="F218" s="478">
        <v>0.25</v>
      </c>
      <c r="G218" s="479">
        <f>+F218*E218</f>
        <v>3125</v>
      </c>
      <c r="J218"/>
    </row>
    <row r="219" spans="1:10" x14ac:dyDescent="0.25">
      <c r="E219" s="476">
        <v>12500</v>
      </c>
      <c r="F219" s="478">
        <v>0.34</v>
      </c>
      <c r="G219" s="479">
        <f>+F219*E219</f>
        <v>4250</v>
      </c>
      <c r="J219"/>
    </row>
    <row r="220" spans="1:10" ht="15.75" thickBot="1" x14ac:dyDescent="0.3">
      <c r="E220" s="477">
        <v>50000</v>
      </c>
      <c r="F220" s="478">
        <v>0.39</v>
      </c>
      <c r="G220" s="479">
        <f>+F220*E220</f>
        <v>19500</v>
      </c>
      <c r="J220"/>
    </row>
    <row r="221" spans="1:10" ht="15.75" thickBot="1" x14ac:dyDescent="0.3">
      <c r="E221" s="480">
        <f>SUM(E217:E220)</f>
        <v>100000</v>
      </c>
      <c r="F221" s="476"/>
      <c r="G221" s="481">
        <f>SUM(G217:G220)</f>
        <v>30625</v>
      </c>
      <c r="J221"/>
    </row>
    <row r="222" spans="1:10" ht="15.75" thickBot="1" x14ac:dyDescent="0.3">
      <c r="G222" s="482">
        <v>2</v>
      </c>
      <c r="J222"/>
    </row>
    <row r="223" spans="1:10" ht="15.75" thickBot="1" x14ac:dyDescent="0.3">
      <c r="G223" s="481">
        <f>+G222*G221</f>
        <v>61250</v>
      </c>
      <c r="J223"/>
    </row>
    <row r="224" spans="1:10" x14ac:dyDescent="0.25">
      <c r="J224"/>
    </row>
    <row r="225" spans="1:257" ht="15.75" thickBot="1" x14ac:dyDescent="0.3">
      <c r="D225" s="388" t="s">
        <v>122</v>
      </c>
      <c r="E225" s="477">
        <v>200000</v>
      </c>
      <c r="F225" s="476"/>
      <c r="J225"/>
    </row>
    <row r="226" spans="1:257" ht="15.75" thickBot="1" x14ac:dyDescent="0.3">
      <c r="E226" s="476">
        <v>50000</v>
      </c>
      <c r="F226" s="478">
        <v>0.15</v>
      </c>
      <c r="G226" s="477">
        <f>+F226*E226</f>
        <v>7500</v>
      </c>
      <c r="J226"/>
    </row>
    <row r="227" spans="1:257" x14ac:dyDescent="0.25">
      <c r="E227" s="476">
        <v>25000</v>
      </c>
      <c r="F227" s="478">
        <v>0.25</v>
      </c>
      <c r="G227" s="476">
        <f>+F227*E227</f>
        <v>6250</v>
      </c>
      <c r="J227"/>
    </row>
    <row r="228" spans="1:257" x14ac:dyDescent="0.25">
      <c r="E228" s="476">
        <v>25000</v>
      </c>
      <c r="F228" s="478">
        <v>0.34</v>
      </c>
      <c r="G228" s="476">
        <f>+F228*E228</f>
        <v>8500</v>
      </c>
      <c r="J228"/>
    </row>
    <row r="229" spans="1:257" ht="15.75" thickBot="1" x14ac:dyDescent="0.3">
      <c r="E229" s="477">
        <v>100000</v>
      </c>
      <c r="F229" s="478">
        <v>0.39</v>
      </c>
      <c r="G229" s="476">
        <f>+F229*E229</f>
        <v>39000</v>
      </c>
      <c r="J229"/>
    </row>
    <row r="230" spans="1:257" ht="15.75" thickBot="1" x14ac:dyDescent="0.3">
      <c r="E230" s="480">
        <f>SUM(E226:E229)</f>
        <v>200000</v>
      </c>
      <c r="F230" s="476"/>
      <c r="G230" s="480">
        <f>SUM(G226:G229)</f>
        <v>61250</v>
      </c>
      <c r="J230"/>
    </row>
    <row r="232" spans="1:257" ht="15.75" thickBot="1" x14ac:dyDescent="0.3">
      <c r="A232" s="602">
        <v>22</v>
      </c>
      <c r="B232" s="602" t="s">
        <v>3</v>
      </c>
      <c r="D232" s="388" t="s">
        <v>123</v>
      </c>
    </row>
    <row r="233" spans="1:257" ht="15.75" thickBot="1" x14ac:dyDescent="0.3">
      <c r="D233" s="483" t="s">
        <v>124</v>
      </c>
      <c r="E233" s="663" t="s">
        <v>125</v>
      </c>
      <c r="F233" s="664"/>
      <c r="G233" s="665"/>
      <c r="H233" s="484"/>
      <c r="I233" s="378"/>
    </row>
    <row r="234" spans="1:257" ht="15.75" thickBot="1" x14ac:dyDescent="0.3">
      <c r="D234" s="485" t="s">
        <v>126</v>
      </c>
      <c r="E234" s="486" t="s">
        <v>0</v>
      </c>
      <c r="F234" s="486" t="s">
        <v>127</v>
      </c>
      <c r="G234" s="486" t="s">
        <v>3</v>
      </c>
      <c r="H234" s="486" t="s">
        <v>128</v>
      </c>
      <c r="I234" s="379" t="s">
        <v>129</v>
      </c>
    </row>
    <row r="235" spans="1:257" ht="15.75" customHeight="1" thickBot="1" x14ac:dyDescent="0.3">
      <c r="D235" s="487" t="s">
        <v>130</v>
      </c>
      <c r="E235" s="488">
        <v>0.8</v>
      </c>
      <c r="F235" s="488">
        <v>0.7</v>
      </c>
      <c r="G235" s="488">
        <v>0.05</v>
      </c>
      <c r="H235" s="489">
        <f>MIN(E235:G235)</f>
        <v>0.05</v>
      </c>
      <c r="I235" s="380">
        <f>MIN(E235:F235)</f>
        <v>0.7</v>
      </c>
    </row>
    <row r="236" spans="1:257" ht="15.75" thickBot="1" x14ac:dyDescent="0.3">
      <c r="D236" s="487" t="s">
        <v>131</v>
      </c>
      <c r="E236" s="488">
        <v>0.05</v>
      </c>
      <c r="F236" s="488">
        <v>0.1</v>
      </c>
      <c r="G236" s="488">
        <v>0.05</v>
      </c>
      <c r="H236" s="490">
        <f>MIN(E236:G236)</f>
        <v>0.05</v>
      </c>
      <c r="I236" s="380">
        <f>MIN(E236:F236)</f>
        <v>0.05</v>
      </c>
    </row>
    <row r="237" spans="1:257" ht="15.75" thickBot="1" x14ac:dyDescent="0.3">
      <c r="D237" s="487" t="s">
        <v>132</v>
      </c>
      <c r="E237" s="488">
        <v>0.05</v>
      </c>
      <c r="F237" s="488">
        <v>0.1</v>
      </c>
      <c r="G237" s="488">
        <v>0.25</v>
      </c>
      <c r="H237" s="490">
        <f>MIN(E237:G237)</f>
        <v>0.05</v>
      </c>
      <c r="I237" s="380">
        <f>MIN(E237:F237)</f>
        <v>0.05</v>
      </c>
    </row>
    <row r="238" spans="1:257" s="11" customFormat="1" ht="15.75" thickBot="1" x14ac:dyDescent="0.3">
      <c r="A238" s="602"/>
      <c r="B238" s="602"/>
      <c r="C238" s="386"/>
      <c r="D238" s="487" t="s">
        <v>133</v>
      </c>
      <c r="E238" s="488">
        <v>0.1</v>
      </c>
      <c r="F238" s="488">
        <v>0.1</v>
      </c>
      <c r="G238" s="488">
        <v>0.65</v>
      </c>
      <c r="H238" s="490">
        <f>MIN(E238:G238)</f>
        <v>0.1</v>
      </c>
      <c r="I238" s="380">
        <f>MIN(E238:F238)</f>
        <v>0.1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</row>
    <row r="239" spans="1:257" s="11" customFormat="1" ht="15.75" thickBot="1" x14ac:dyDescent="0.3">
      <c r="A239" s="602"/>
      <c r="B239" s="602"/>
      <c r="C239" s="386"/>
      <c r="D239" s="487"/>
      <c r="E239" s="491"/>
      <c r="F239" s="491"/>
      <c r="G239" s="491"/>
      <c r="H239" s="490">
        <f>SUM(H235:H238)</f>
        <v>0.25</v>
      </c>
      <c r="I239" s="381">
        <f>SUM(I235:I238)</f>
        <v>0.9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</row>
    <row r="240" spans="1:257" s="11" customFormat="1" x14ac:dyDescent="0.25">
      <c r="A240" s="602"/>
      <c r="B240" s="602"/>
      <c r="C240" s="386"/>
      <c r="D240" s="388" t="s">
        <v>134</v>
      </c>
      <c r="E240" s="387"/>
      <c r="F240" s="387"/>
      <c r="G240" s="387"/>
      <c r="H240" s="387"/>
      <c r="I240" s="138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</row>
    <row r="241" spans="1:257" s="11" customFormat="1" x14ac:dyDescent="0.25">
      <c r="A241" s="602"/>
      <c r="B241" s="602"/>
      <c r="C241" s="386"/>
      <c r="D241" s="388" t="s">
        <v>135</v>
      </c>
      <c r="E241" s="387"/>
      <c r="F241" s="387"/>
      <c r="G241" s="387"/>
      <c r="H241" s="387"/>
      <c r="I241" s="138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</row>
    <row r="243" spans="1:257" s="11" customFormat="1" x14ac:dyDescent="0.25">
      <c r="A243" s="602"/>
      <c r="B243" s="602"/>
      <c r="C243" s="386"/>
      <c r="D243" s="388" t="s">
        <v>136</v>
      </c>
      <c r="E243" s="387"/>
      <c r="F243" s="387"/>
      <c r="G243" s="387"/>
      <c r="H243" s="387"/>
      <c r="I243" s="138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</row>
    <row r="244" spans="1:257" s="11" customFormat="1" x14ac:dyDescent="0.25">
      <c r="A244" s="602"/>
      <c r="B244" s="602"/>
      <c r="C244" s="386"/>
      <c r="D244" s="388" t="s">
        <v>137</v>
      </c>
      <c r="E244" s="387"/>
      <c r="F244" s="387"/>
      <c r="G244" s="387"/>
      <c r="H244" s="387"/>
      <c r="I244" s="138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</row>
    <row r="245" spans="1:257" s="11" customFormat="1" x14ac:dyDescent="0.25">
      <c r="A245" s="602"/>
      <c r="B245" s="602"/>
      <c r="C245" s="386"/>
      <c r="D245" s="388" t="s">
        <v>138</v>
      </c>
      <c r="E245" s="387"/>
      <c r="F245" s="387"/>
      <c r="G245" s="387"/>
      <c r="H245" s="387"/>
      <c r="I245" s="138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</row>
    <row r="246" spans="1:257" s="11" customFormat="1" ht="15.75" thickBot="1" x14ac:dyDescent="0.3">
      <c r="A246" s="602"/>
      <c r="B246" s="602"/>
      <c r="C246" s="386"/>
      <c r="D246" s="388"/>
      <c r="E246" s="477">
        <v>100000</v>
      </c>
      <c r="F246" s="476"/>
      <c r="G246" s="387"/>
      <c r="H246" s="387"/>
      <c r="I246" s="138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</row>
    <row r="247" spans="1:257" s="11" customFormat="1" x14ac:dyDescent="0.25">
      <c r="A247" s="602"/>
      <c r="B247" s="602"/>
      <c r="C247" s="386"/>
      <c r="D247" s="388"/>
      <c r="E247" s="476">
        <v>50000</v>
      </c>
      <c r="F247" s="478">
        <v>0.15</v>
      </c>
      <c r="G247" s="476">
        <f>+F247*E247</f>
        <v>7500</v>
      </c>
      <c r="H247" s="387"/>
      <c r="I247" s="138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</row>
    <row r="248" spans="1:257" s="11" customFormat="1" x14ac:dyDescent="0.25">
      <c r="A248" s="602"/>
      <c r="B248" s="602"/>
      <c r="C248" s="386"/>
      <c r="D248" s="388"/>
      <c r="E248" s="476">
        <v>25000</v>
      </c>
      <c r="F248" s="478">
        <v>0.25</v>
      </c>
      <c r="G248" s="476">
        <f>+F248*E248</f>
        <v>6250</v>
      </c>
      <c r="H248" s="387"/>
      <c r="I248" s="13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</row>
    <row r="249" spans="1:257" s="11" customFormat="1" x14ac:dyDescent="0.25">
      <c r="A249" s="602"/>
      <c r="B249" s="602"/>
      <c r="C249" s="386"/>
      <c r="D249" s="388"/>
      <c r="E249" s="476">
        <v>25000</v>
      </c>
      <c r="F249" s="478">
        <v>0.34</v>
      </c>
      <c r="G249" s="476">
        <f>+F249*E249</f>
        <v>8500</v>
      </c>
      <c r="H249" s="387"/>
      <c r="I249" s="138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</row>
    <row r="250" spans="1:257" s="11" customFormat="1" ht="15.75" thickBot="1" x14ac:dyDescent="0.3">
      <c r="A250" s="602"/>
      <c r="B250" s="602"/>
      <c r="C250" s="386"/>
      <c r="D250" s="388"/>
      <c r="E250" s="477">
        <v>0</v>
      </c>
      <c r="F250" s="478">
        <v>0.39</v>
      </c>
      <c r="G250" s="479">
        <f>+F250*E250</f>
        <v>0</v>
      </c>
      <c r="H250" s="387"/>
      <c r="I250" s="138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</row>
    <row r="251" spans="1:257" s="11" customFormat="1" ht="15.75" thickBot="1" x14ac:dyDescent="0.3">
      <c r="A251" s="602"/>
      <c r="B251" s="602"/>
      <c r="C251" s="386"/>
      <c r="D251" s="388"/>
      <c r="E251" s="480">
        <f>SUM(E247:E250)</f>
        <v>100000</v>
      </c>
      <c r="F251" s="476"/>
      <c r="G251" s="480">
        <f>SUM(G247:G250)</f>
        <v>22250</v>
      </c>
      <c r="H251" s="387"/>
      <c r="I251" s="138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</row>
    <row r="252" spans="1:257" s="11" customFormat="1" ht="15.75" thickBot="1" x14ac:dyDescent="0.3">
      <c r="A252" s="602"/>
      <c r="B252" s="602"/>
      <c r="C252" s="386"/>
      <c r="D252" s="388"/>
      <c r="E252" s="387"/>
      <c r="F252" s="387"/>
      <c r="G252" s="480"/>
      <c r="H252" s="387"/>
      <c r="I252" s="138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</row>
    <row r="253" spans="1:257" s="11" customFormat="1" ht="15.75" thickBot="1" x14ac:dyDescent="0.3">
      <c r="A253" s="602"/>
      <c r="B253" s="602"/>
      <c r="C253" s="386"/>
      <c r="D253" s="388" t="s">
        <v>139</v>
      </c>
      <c r="E253" s="387"/>
      <c r="F253" s="387"/>
      <c r="G253" s="480">
        <v>7500</v>
      </c>
      <c r="H253" s="387"/>
      <c r="I253" s="138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</row>
    <row r="254" spans="1:257" s="11" customFormat="1" ht="15.75" thickBot="1" x14ac:dyDescent="0.3">
      <c r="A254" s="602"/>
      <c r="B254" s="602"/>
      <c r="C254" s="386"/>
      <c r="D254" s="388" t="s">
        <v>140</v>
      </c>
      <c r="E254" s="387"/>
      <c r="F254" s="387"/>
      <c r="G254" s="439">
        <f>+G253+G251</f>
        <v>29750</v>
      </c>
      <c r="H254" s="387"/>
      <c r="I254" s="138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6" spans="1:257" s="11" customFormat="1" x14ac:dyDescent="0.25">
      <c r="A256" s="602">
        <v>23</v>
      </c>
      <c r="B256" s="602" t="s">
        <v>2</v>
      </c>
      <c r="C256" s="386"/>
      <c r="D256" s="388"/>
      <c r="E256" s="387"/>
      <c r="F256" s="387"/>
      <c r="G256" s="387"/>
      <c r="H256" s="387"/>
      <c r="I256" s="138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</row>
    <row r="258" spans="1:257" s="11" customFormat="1" x14ac:dyDescent="0.25">
      <c r="A258" s="602">
        <v>24</v>
      </c>
      <c r="B258" s="602" t="s">
        <v>2</v>
      </c>
      <c r="C258" s="386"/>
      <c r="D258" s="388" t="s">
        <v>141</v>
      </c>
      <c r="E258" s="387"/>
      <c r="F258" s="387"/>
      <c r="G258" s="387"/>
      <c r="H258" s="387"/>
      <c r="I258" s="13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</row>
    <row r="259" spans="1:257" s="11" customFormat="1" ht="15.75" thickBot="1" x14ac:dyDescent="0.3">
      <c r="A259" s="602"/>
      <c r="B259" s="602"/>
      <c r="C259" s="386"/>
      <c r="D259" s="388"/>
      <c r="E259" s="387"/>
      <c r="F259" s="387"/>
      <c r="G259" s="432" t="s">
        <v>93</v>
      </c>
      <c r="H259" s="432" t="s">
        <v>142</v>
      </c>
      <c r="I259" s="138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</row>
    <row r="260" spans="1:257" s="11" customFormat="1" x14ac:dyDescent="0.25">
      <c r="A260" s="602"/>
      <c r="B260" s="602"/>
      <c r="C260" s="386"/>
      <c r="D260" s="428" t="s">
        <v>143</v>
      </c>
      <c r="E260" s="390"/>
      <c r="F260" s="390"/>
      <c r="G260" s="492">
        <v>110000</v>
      </c>
      <c r="H260" s="476">
        <f>+G260</f>
        <v>110000</v>
      </c>
      <c r="I260" s="138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</row>
    <row r="261" spans="1:257" s="11" customFormat="1" x14ac:dyDescent="0.25">
      <c r="A261" s="602"/>
      <c r="B261" s="602"/>
      <c r="C261" s="386"/>
      <c r="D261" s="428" t="s">
        <v>144</v>
      </c>
      <c r="E261" s="390"/>
      <c r="F261" s="390"/>
      <c r="G261" s="493">
        <v>36170</v>
      </c>
      <c r="H261" s="494">
        <f>+G261</f>
        <v>36170</v>
      </c>
      <c r="I261" s="138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</row>
    <row r="262" spans="1:257" s="11" customFormat="1" x14ac:dyDescent="0.25">
      <c r="A262" s="602"/>
      <c r="B262" s="602"/>
      <c r="C262" s="386"/>
      <c r="D262" s="428" t="s">
        <v>145</v>
      </c>
      <c r="E262" s="390"/>
      <c r="F262" s="390"/>
      <c r="G262" s="493">
        <v>15000</v>
      </c>
      <c r="H262" s="494">
        <f>-G262</f>
        <v>-15000</v>
      </c>
      <c r="I262" s="138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</row>
    <row r="263" spans="1:257" s="11" customFormat="1" x14ac:dyDescent="0.25">
      <c r="A263" s="602"/>
      <c r="B263" s="602"/>
      <c r="C263" s="386"/>
      <c r="D263" s="428" t="s">
        <v>146</v>
      </c>
      <c r="E263" s="390"/>
      <c r="F263" s="390"/>
      <c r="G263" s="493">
        <v>13000</v>
      </c>
      <c r="H263" s="494">
        <f>-G263</f>
        <v>-13000</v>
      </c>
      <c r="I263" s="138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</row>
    <row r="264" spans="1:257" s="11" customFormat="1" ht="15.75" thickBot="1" x14ac:dyDescent="0.3">
      <c r="A264" s="602"/>
      <c r="B264" s="602"/>
      <c r="C264" s="386"/>
      <c r="D264" s="428" t="s">
        <v>147</v>
      </c>
      <c r="E264" s="390"/>
      <c r="F264" s="390"/>
      <c r="G264" s="493">
        <v>25000</v>
      </c>
      <c r="H264" s="495">
        <f>+G264</f>
        <v>25000</v>
      </c>
      <c r="I264" s="138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</row>
    <row r="265" spans="1:257" s="11" customFormat="1" ht="15.75" thickBot="1" x14ac:dyDescent="0.3">
      <c r="A265" s="602"/>
      <c r="B265" s="602"/>
      <c r="C265" s="386"/>
      <c r="D265" s="428" t="s">
        <v>148</v>
      </c>
      <c r="E265" s="390"/>
      <c r="F265" s="390"/>
      <c r="G265" s="492"/>
      <c r="H265" s="477">
        <f>SUM(H260:H264)</f>
        <v>143170</v>
      </c>
      <c r="I265" s="138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</row>
    <row r="266" spans="1:257" s="11" customFormat="1" x14ac:dyDescent="0.25">
      <c r="A266" s="602"/>
      <c r="B266" s="602"/>
      <c r="C266" s="386"/>
      <c r="D266" s="428"/>
      <c r="E266" s="390"/>
      <c r="F266" s="390"/>
      <c r="G266" s="492"/>
      <c r="H266" s="496"/>
      <c r="I266" s="138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</row>
    <row r="267" spans="1:257" s="11" customFormat="1" x14ac:dyDescent="0.25">
      <c r="A267" s="602">
        <v>25</v>
      </c>
      <c r="B267" s="602" t="s">
        <v>4</v>
      </c>
      <c r="C267" s="386"/>
      <c r="D267" s="388" t="s">
        <v>35</v>
      </c>
      <c r="E267" s="387"/>
      <c r="F267" s="387"/>
      <c r="G267" s="387"/>
      <c r="H267" s="387"/>
      <c r="I267" s="138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</row>
    <row r="268" spans="1:257" s="11" customFormat="1" x14ac:dyDescent="0.25">
      <c r="A268" s="602"/>
      <c r="B268" s="602"/>
      <c r="C268" s="386"/>
      <c r="D268" s="497" t="s">
        <v>36</v>
      </c>
      <c r="E268" s="410"/>
      <c r="F268" s="410"/>
      <c r="G268" s="387"/>
      <c r="H268" s="498"/>
      <c r="I268" s="383">
        <v>500000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</row>
    <row r="269" spans="1:257" s="11" customFormat="1" x14ac:dyDescent="0.25">
      <c r="A269" s="602"/>
      <c r="B269" s="602"/>
      <c r="C269" s="386"/>
      <c r="D269" s="497" t="s">
        <v>37</v>
      </c>
      <c r="E269" s="410"/>
      <c r="F269" s="410"/>
      <c r="G269" s="387"/>
      <c r="H269" s="499">
        <v>260000</v>
      </c>
      <c r="I269" s="382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</row>
    <row r="270" spans="1:257" s="11" customFormat="1" ht="15.75" thickBot="1" x14ac:dyDescent="0.3">
      <c r="A270" s="602"/>
      <c r="B270" s="602"/>
      <c r="C270" s="386"/>
      <c r="D270" s="497" t="s">
        <v>38</v>
      </c>
      <c r="E270" s="410"/>
      <c r="F270" s="410"/>
      <c r="G270" s="387"/>
      <c r="H270" s="500">
        <v>60000</v>
      </c>
      <c r="I270" s="382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</row>
    <row r="271" spans="1:257" s="11" customFormat="1" ht="15.75" thickBot="1" x14ac:dyDescent="0.3">
      <c r="A271" s="602"/>
      <c r="B271" s="602"/>
      <c r="C271" s="386"/>
      <c r="D271" s="497" t="s">
        <v>39</v>
      </c>
      <c r="E271" s="410"/>
      <c r="F271" s="410"/>
      <c r="G271" s="387"/>
      <c r="H271" s="498"/>
      <c r="I271" s="384">
        <f>+H269-H270</f>
        <v>200000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</row>
    <row r="272" spans="1:257" s="11" customFormat="1" ht="15.75" thickBot="1" x14ac:dyDescent="0.3">
      <c r="A272" s="602"/>
      <c r="B272" s="602"/>
      <c r="C272" s="386"/>
      <c r="D272" s="497" t="s">
        <v>40</v>
      </c>
      <c r="E272" s="410"/>
      <c r="F272" s="410"/>
      <c r="G272" s="387"/>
      <c r="H272" s="498"/>
      <c r="I272" s="385">
        <v>300000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</row>
    <row r="273" spans="1:257" s="11" customFormat="1" x14ac:dyDescent="0.25">
      <c r="A273" s="602"/>
      <c r="B273" s="602"/>
      <c r="C273" s="386"/>
      <c r="D273" s="388" t="s">
        <v>41</v>
      </c>
      <c r="E273" s="387"/>
      <c r="F273" s="387"/>
      <c r="G273" s="387"/>
      <c r="H273" s="387"/>
      <c r="I273" s="138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</row>
    <row r="274" spans="1:257" s="11" customFormat="1" x14ac:dyDescent="0.25">
      <c r="A274" s="602"/>
      <c r="B274" s="602"/>
      <c r="C274" s="386"/>
      <c r="D274" s="388" t="s">
        <v>42</v>
      </c>
      <c r="E274" s="387"/>
      <c r="F274" s="387"/>
      <c r="G274" s="387"/>
      <c r="H274" s="387"/>
      <c r="I274" s="138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</row>
    <row r="275" spans="1:257" s="11" customFormat="1" x14ac:dyDescent="0.25">
      <c r="A275" s="602"/>
      <c r="B275" s="602"/>
      <c r="C275" s="386"/>
      <c r="D275" s="388" t="s">
        <v>43</v>
      </c>
      <c r="E275" s="387"/>
      <c r="F275" s="387"/>
      <c r="G275" s="387"/>
      <c r="H275" s="387"/>
      <c r="I275" s="138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</row>
    <row r="276" spans="1:257" s="11" customFormat="1" x14ac:dyDescent="0.25">
      <c r="A276" s="602"/>
      <c r="B276" s="602"/>
      <c r="C276" s="386"/>
      <c r="D276" s="388" t="s">
        <v>44</v>
      </c>
      <c r="E276" s="387"/>
      <c r="F276" s="387"/>
      <c r="G276" s="387"/>
      <c r="H276" s="387"/>
      <c r="I276" s="138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</row>
    <row r="277" spans="1:257" s="11" customFormat="1" x14ac:dyDescent="0.25">
      <c r="A277" s="602"/>
      <c r="B277" s="602"/>
      <c r="C277" s="386"/>
      <c r="D277" s="388" t="s">
        <v>149</v>
      </c>
      <c r="E277" s="387"/>
      <c r="F277" s="387"/>
      <c r="G277" s="387"/>
      <c r="H277" s="387"/>
      <c r="I277" s="138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</row>
    <row r="278" spans="1:257" s="11" customFormat="1" x14ac:dyDescent="0.25">
      <c r="A278" s="602"/>
      <c r="B278" s="602"/>
      <c r="C278" s="386"/>
      <c r="D278" s="388" t="s">
        <v>150</v>
      </c>
      <c r="E278" s="387"/>
      <c r="F278" s="387"/>
      <c r="G278" s="387"/>
      <c r="H278" s="387"/>
      <c r="I278" s="13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</row>
    <row r="280" spans="1:257" s="11" customFormat="1" x14ac:dyDescent="0.25">
      <c r="A280" s="602"/>
      <c r="B280" s="602"/>
      <c r="C280" s="386"/>
      <c r="D280" s="388" t="s">
        <v>151</v>
      </c>
      <c r="E280" s="387"/>
      <c r="F280" s="387"/>
      <c r="G280" s="387"/>
      <c r="H280" s="476">
        <v>400000</v>
      </c>
      <c r="I280" s="138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</row>
    <row r="281" spans="1:257" s="11" customFormat="1" ht="15.75" thickBot="1" x14ac:dyDescent="0.3">
      <c r="A281" s="602"/>
      <c r="B281" s="602"/>
      <c r="C281" s="386"/>
      <c r="D281" s="388" t="s">
        <v>152</v>
      </c>
      <c r="E281" s="387"/>
      <c r="F281" s="387"/>
      <c r="G281" s="387"/>
      <c r="H281" s="399">
        <f>-H270/0.4</f>
        <v>-150000</v>
      </c>
      <c r="I281" s="138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</row>
    <row r="282" spans="1:257" s="11" customFormat="1" ht="15.75" thickBot="1" x14ac:dyDescent="0.3">
      <c r="A282" s="602"/>
      <c r="B282" s="602" t="s">
        <v>4</v>
      </c>
      <c r="C282" s="386"/>
      <c r="D282" s="501" t="s">
        <v>153</v>
      </c>
      <c r="E282" s="502"/>
      <c r="F282" s="502"/>
      <c r="G282" s="502"/>
      <c r="H282" s="439">
        <f>SUM(H280:H281)</f>
        <v>250000</v>
      </c>
      <c r="I282" s="138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</row>
    <row r="283" spans="1:257" s="11" customFormat="1" ht="15.75" thickBot="1" x14ac:dyDescent="0.3">
      <c r="A283" s="602"/>
      <c r="B283" s="602"/>
      <c r="C283" s="386"/>
      <c r="D283" s="388" t="s">
        <v>154</v>
      </c>
      <c r="E283" s="387"/>
      <c r="F283" s="387"/>
      <c r="G283" s="387"/>
      <c r="H283" s="503">
        <f>+H281*0.4</f>
        <v>-60000</v>
      </c>
      <c r="I283" s="138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</row>
  </sheetData>
  <mergeCells count="1">
    <mergeCell ref="E233:G233"/>
  </mergeCells>
  <pageMargins left="0.75" right="0.75" top="0.75" bottom="0.5" header="0.5" footer="0.5"/>
  <pageSetup orientation="portrait" horizontalDpi="4294967293" verticalDpi="4294967293" r:id="rId1"/>
  <headerFooter alignWithMargins="0">
    <oddHeader>&amp;L&amp;A&amp;C&amp;F&amp;RPage &amp;P of &amp;N</oddHeader>
  </headerFooter>
  <rowBreaks count="1" manualBreakCount="1"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opLeftCell="A4" zoomScale="170" zoomScaleNormal="170" workbookViewId="0">
      <selection activeCell="D20" sqref="D20:F21"/>
    </sheetView>
  </sheetViews>
  <sheetFormatPr defaultRowHeight="15.75" x14ac:dyDescent="0.25"/>
  <cols>
    <col min="1" max="1" width="4.42578125" style="136" customWidth="1"/>
    <col min="2" max="2" width="3.85546875" style="137" customWidth="1"/>
    <col min="3" max="3" width="3.85546875" style="145" customWidth="1"/>
    <col min="4" max="4" width="22.7109375" style="141" customWidth="1"/>
    <col min="5" max="5" width="15.28515625" style="141" customWidth="1"/>
    <col min="6" max="6" width="14.7109375" style="141" customWidth="1"/>
    <col min="7" max="7" width="11.7109375" style="138" customWidth="1"/>
    <col min="8" max="8" width="11.28515625" style="138" customWidth="1"/>
    <col min="9" max="9" width="4.28515625" style="138" customWidth="1"/>
    <col min="10" max="10" width="14.42578125" style="139" customWidth="1"/>
    <col min="11" max="11" width="15.140625" style="139" customWidth="1"/>
  </cols>
  <sheetData>
    <row r="1" spans="1:11" s="126" customFormat="1" ht="15" x14ac:dyDescent="0.2">
      <c r="A1" s="232"/>
      <c r="B1" s="233"/>
      <c r="C1" s="234"/>
      <c r="D1" s="123"/>
      <c r="E1" s="123"/>
      <c r="F1" s="123"/>
      <c r="G1" s="124"/>
      <c r="H1" s="124"/>
      <c r="I1" s="124"/>
      <c r="J1" s="125"/>
      <c r="K1" s="125"/>
    </row>
    <row r="2" spans="1:11" s="126" customFormat="1" ht="14.1" customHeight="1" x14ac:dyDescent="0.2">
      <c r="A2" s="120">
        <v>9</v>
      </c>
      <c r="B2" s="121" t="s">
        <v>0</v>
      </c>
      <c r="C2" s="122"/>
      <c r="D2" s="127" t="s">
        <v>155</v>
      </c>
      <c r="E2" s="123"/>
      <c r="F2" s="123"/>
      <c r="G2" s="124"/>
      <c r="H2" s="124"/>
      <c r="I2" s="124"/>
      <c r="J2" s="125"/>
      <c r="K2" s="125"/>
    </row>
    <row r="3" spans="1:11" s="126" customFormat="1" ht="14.1" customHeight="1" thickBot="1" x14ac:dyDescent="0.25">
      <c r="A3" s="120"/>
      <c r="B3" s="121"/>
      <c r="C3" s="122"/>
      <c r="D3" s="123" t="s">
        <v>156</v>
      </c>
      <c r="E3" s="123"/>
      <c r="F3" s="123"/>
      <c r="G3" s="124"/>
      <c r="H3" s="124"/>
      <c r="I3" s="124"/>
      <c r="J3" s="125"/>
      <c r="K3" s="125"/>
    </row>
    <row r="4" spans="1:11" s="126" customFormat="1" ht="17.100000000000001" customHeight="1" x14ac:dyDescent="0.2">
      <c r="A4" s="120"/>
      <c r="B4" s="121"/>
      <c r="C4" s="244">
        <v>1</v>
      </c>
      <c r="D4" s="249" t="s">
        <v>157</v>
      </c>
      <c r="E4" s="254"/>
      <c r="F4" s="251"/>
      <c r="G4" s="245">
        <v>100000</v>
      </c>
      <c r="H4" s="124"/>
      <c r="I4" s="124"/>
      <c r="J4" s="125"/>
      <c r="K4" s="125"/>
    </row>
    <row r="5" spans="1:11" s="126" customFormat="1" ht="17.100000000000001" customHeight="1" x14ac:dyDescent="0.2">
      <c r="A5" s="120"/>
      <c r="B5" s="121"/>
      <c r="C5" s="509">
        <v>2</v>
      </c>
      <c r="D5" s="510" t="s">
        <v>158</v>
      </c>
      <c r="E5" s="511"/>
      <c r="F5" s="512"/>
      <c r="G5" s="513">
        <v>50000</v>
      </c>
      <c r="H5" s="124"/>
      <c r="I5" s="124"/>
      <c r="J5" s="125"/>
      <c r="K5" s="125"/>
    </row>
    <row r="6" spans="1:11" s="126" customFormat="1" ht="17.100000000000001" customHeight="1" x14ac:dyDescent="0.2">
      <c r="A6" s="120"/>
      <c r="B6" s="121"/>
      <c r="C6" s="504">
        <v>3</v>
      </c>
      <c r="D6" s="505" t="s">
        <v>159</v>
      </c>
      <c r="E6" s="506"/>
      <c r="F6" s="507"/>
      <c r="G6" s="508">
        <v>0.25</v>
      </c>
      <c r="H6" s="124"/>
      <c r="I6" s="124"/>
      <c r="J6" s="125"/>
      <c r="K6" s="125"/>
    </row>
    <row r="7" spans="1:11" s="126" customFormat="1" ht="17.100000000000001" customHeight="1" x14ac:dyDescent="0.2">
      <c r="A7" s="120"/>
      <c r="B7" s="121"/>
      <c r="C7" s="514">
        <v>4</v>
      </c>
      <c r="D7" s="515" t="s">
        <v>160</v>
      </c>
      <c r="E7" s="516"/>
      <c r="F7" s="517"/>
      <c r="G7" s="518">
        <f>1-G6</f>
        <v>0.75</v>
      </c>
      <c r="H7" s="124"/>
      <c r="I7" s="124"/>
      <c r="J7" s="125"/>
      <c r="K7" s="125"/>
    </row>
    <row r="8" spans="1:11" s="126" customFormat="1" ht="17.100000000000001" customHeight="1" x14ac:dyDescent="0.2">
      <c r="A8" s="120"/>
      <c r="B8" s="121"/>
      <c r="C8" s="520">
        <v>5</v>
      </c>
      <c r="D8" s="529" t="s">
        <v>298</v>
      </c>
      <c r="E8" s="521"/>
      <c r="F8" s="522"/>
      <c r="G8" s="523"/>
      <c r="H8" s="124"/>
      <c r="I8" s="124"/>
      <c r="J8" s="125"/>
      <c r="K8" s="125"/>
    </row>
    <row r="9" spans="1:11" s="126" customFormat="1" ht="17.100000000000001" customHeight="1" x14ac:dyDescent="0.2">
      <c r="A9" s="120"/>
      <c r="B9" s="121"/>
      <c r="C9" s="509">
        <v>6</v>
      </c>
      <c r="D9" s="528" t="s">
        <v>161</v>
      </c>
      <c r="E9" s="511"/>
      <c r="F9" s="512"/>
      <c r="G9" s="525"/>
      <c r="H9" s="124"/>
      <c r="I9" s="124"/>
      <c r="J9" s="125"/>
      <c r="K9" s="125"/>
    </row>
    <row r="10" spans="1:11" s="126" customFormat="1" ht="17.100000000000001" customHeight="1" x14ac:dyDescent="0.2">
      <c r="A10" s="120"/>
      <c r="B10" s="121"/>
      <c r="C10" s="504">
        <v>7</v>
      </c>
      <c r="D10" s="530" t="s">
        <v>162</v>
      </c>
      <c r="E10" s="506"/>
      <c r="F10" s="507"/>
      <c r="G10" s="519">
        <v>60000</v>
      </c>
      <c r="H10" s="124"/>
      <c r="I10" s="124"/>
      <c r="J10" s="125"/>
      <c r="K10" s="125"/>
    </row>
    <row r="11" spans="1:11" s="126" customFormat="1" ht="17.100000000000001" customHeight="1" x14ac:dyDescent="0.2">
      <c r="A11" s="120"/>
      <c r="B11" s="121"/>
      <c r="C11" s="509">
        <v>8</v>
      </c>
      <c r="D11" s="524" t="s">
        <v>163</v>
      </c>
      <c r="E11" s="511"/>
      <c r="F11" s="512"/>
      <c r="G11" s="527">
        <f>+G10*G7</f>
        <v>45000</v>
      </c>
      <c r="H11" s="124"/>
      <c r="I11" s="124"/>
      <c r="J11" s="125"/>
      <c r="K11" s="125"/>
    </row>
    <row r="12" spans="1:11" s="126" customFormat="1" ht="17.100000000000001" customHeight="1" x14ac:dyDescent="0.2">
      <c r="A12" s="120"/>
      <c r="B12" s="121"/>
      <c r="C12" s="504">
        <v>9</v>
      </c>
      <c r="D12" s="505" t="s">
        <v>164</v>
      </c>
      <c r="E12" s="506"/>
      <c r="F12" s="507"/>
      <c r="G12" s="526">
        <f>MAX(0,(+G11-(G5+G9)))</f>
        <v>0</v>
      </c>
      <c r="H12" s="124"/>
      <c r="I12" s="124"/>
      <c r="J12" s="125"/>
      <c r="K12" s="125"/>
    </row>
    <row r="13" spans="1:11" s="126" customFormat="1" ht="17.100000000000001" customHeight="1" thickBot="1" x14ac:dyDescent="0.25">
      <c r="A13" s="120"/>
      <c r="B13" s="121"/>
      <c r="C13" s="247">
        <v>10</v>
      </c>
      <c r="D13" s="250" t="s">
        <v>165</v>
      </c>
      <c r="E13" s="256"/>
      <c r="F13" s="253"/>
      <c r="G13" s="248">
        <v>0</v>
      </c>
      <c r="H13" s="124"/>
      <c r="I13" s="124"/>
      <c r="J13" s="125"/>
      <c r="K13" s="125"/>
    </row>
    <row r="14" spans="1:11" s="126" customFormat="1" ht="17.100000000000001" customHeight="1" x14ac:dyDescent="0.2">
      <c r="A14" s="120"/>
      <c r="B14" s="121"/>
      <c r="C14" s="128"/>
      <c r="D14" s="129"/>
      <c r="E14" s="130"/>
      <c r="F14" s="123"/>
      <c r="G14" s="131"/>
      <c r="H14" s="124"/>
      <c r="I14" s="124"/>
      <c r="J14" s="125"/>
      <c r="K14" s="125"/>
    </row>
    <row r="15" spans="1:11" s="126" customFormat="1" ht="17.100000000000001" customHeight="1" thickBot="1" x14ac:dyDescent="0.25">
      <c r="A15" s="120">
        <v>10</v>
      </c>
      <c r="B15" s="121" t="s">
        <v>4</v>
      </c>
      <c r="C15" s="122"/>
      <c r="D15" s="678" t="s">
        <v>166</v>
      </c>
      <c r="E15" s="679"/>
      <c r="F15" s="680"/>
      <c r="G15" s="133"/>
      <c r="H15" s="124"/>
      <c r="I15" s="124"/>
      <c r="J15" s="125"/>
    </row>
    <row r="16" spans="1:11" s="126" customFormat="1" ht="17.100000000000001" customHeight="1" x14ac:dyDescent="0.2">
      <c r="A16" s="120"/>
      <c r="B16" s="121"/>
      <c r="C16" s="122"/>
      <c r="D16" s="681" t="s">
        <v>167</v>
      </c>
      <c r="E16" s="682"/>
      <c r="F16" s="683"/>
      <c r="G16" s="257">
        <f>+G5</f>
        <v>50000</v>
      </c>
      <c r="H16" s="124"/>
      <c r="I16" s="124"/>
      <c r="J16" s="125"/>
    </row>
    <row r="17" spans="1:10" s="126" customFormat="1" ht="17.100000000000001" customHeight="1" x14ac:dyDescent="0.2">
      <c r="A17" s="120"/>
      <c r="B17" s="121"/>
      <c r="C17" s="122"/>
      <c r="D17" s="684" t="s">
        <v>168</v>
      </c>
      <c r="E17" s="685"/>
      <c r="F17" s="686"/>
      <c r="G17" s="258"/>
      <c r="H17" s="124"/>
      <c r="I17" s="124"/>
      <c r="J17" s="125"/>
    </row>
    <row r="18" spans="1:10" s="126" customFormat="1" ht="17.100000000000001" customHeight="1" x14ac:dyDescent="0.2">
      <c r="A18" s="120"/>
      <c r="B18" s="121"/>
      <c r="C18" s="122"/>
      <c r="D18" s="675" t="s">
        <v>161</v>
      </c>
      <c r="E18" s="676"/>
      <c r="F18" s="677"/>
      <c r="G18" s="258"/>
      <c r="H18" s="124"/>
      <c r="I18" s="124"/>
      <c r="J18" s="125"/>
    </row>
    <row r="19" spans="1:10" s="126" customFormat="1" ht="17.100000000000001" customHeight="1" x14ac:dyDescent="0.2">
      <c r="A19" s="120"/>
      <c r="B19" s="121"/>
      <c r="C19" s="122"/>
      <c r="D19" s="684" t="s">
        <v>169</v>
      </c>
      <c r="E19" s="685"/>
      <c r="F19" s="686"/>
      <c r="G19" s="258"/>
      <c r="H19" s="124"/>
      <c r="I19" s="124"/>
      <c r="J19" s="125"/>
    </row>
    <row r="20" spans="1:10" s="126" customFormat="1" ht="17.100000000000001" customHeight="1" thickBot="1" x14ac:dyDescent="0.25">
      <c r="A20" s="120"/>
      <c r="B20" s="121"/>
      <c r="C20" s="122"/>
      <c r="D20" s="675" t="s">
        <v>170</v>
      </c>
      <c r="E20" s="676"/>
      <c r="F20" s="677"/>
      <c r="G20" s="260">
        <f>-G11</f>
        <v>-45000</v>
      </c>
      <c r="H20" s="124"/>
      <c r="I20" s="124"/>
      <c r="J20" s="125"/>
    </row>
    <row r="21" spans="1:10" s="126" customFormat="1" ht="17.100000000000001" customHeight="1" thickBot="1" x14ac:dyDescent="0.25">
      <c r="A21" s="120"/>
      <c r="B21" s="121"/>
      <c r="C21" s="122"/>
      <c r="D21" s="668" t="s">
        <v>171</v>
      </c>
      <c r="E21" s="669"/>
      <c r="F21" s="670"/>
      <c r="G21" s="259">
        <f>SUM(G16:G20)</f>
        <v>5000</v>
      </c>
      <c r="H21" s="124"/>
      <c r="I21" s="124"/>
      <c r="J21" s="125"/>
    </row>
    <row r="22" spans="1:10" s="126" customFormat="1" ht="17.100000000000001" customHeight="1" x14ac:dyDescent="0.2">
      <c r="A22" s="120"/>
      <c r="B22" s="121"/>
      <c r="C22" s="122"/>
      <c r="D22" s="127"/>
      <c r="E22" s="130"/>
      <c r="F22" s="134"/>
      <c r="G22" s="124"/>
      <c r="H22" s="124"/>
      <c r="I22" s="124"/>
      <c r="J22" s="125"/>
    </row>
    <row r="23" spans="1:10" s="126" customFormat="1" ht="17.100000000000001" customHeight="1" thickBot="1" x14ac:dyDescent="0.25">
      <c r="A23" s="120">
        <v>11</v>
      </c>
      <c r="B23" s="121" t="s">
        <v>4</v>
      </c>
      <c r="C23" s="122"/>
      <c r="D23" s="127" t="s">
        <v>172</v>
      </c>
      <c r="E23" s="130"/>
      <c r="F23" s="130"/>
      <c r="G23" s="124"/>
      <c r="H23" s="124"/>
      <c r="I23" s="124"/>
      <c r="J23" s="125"/>
    </row>
    <row r="24" spans="1:10" s="126" customFormat="1" ht="17.100000000000001" customHeight="1" x14ac:dyDescent="0.2">
      <c r="A24" s="120"/>
      <c r="B24" s="121"/>
      <c r="C24" s="122"/>
      <c r="D24" s="264" t="s">
        <v>173</v>
      </c>
      <c r="E24" s="254"/>
      <c r="F24" s="251"/>
      <c r="G24" s="261">
        <f>+G5</f>
        <v>50000</v>
      </c>
      <c r="H24" s="124"/>
      <c r="I24" s="124"/>
      <c r="J24" s="125"/>
    </row>
    <row r="25" spans="1:10" s="126" customFormat="1" ht="17.100000000000001" customHeight="1" x14ac:dyDescent="0.2">
      <c r="A25" s="120"/>
      <c r="B25" s="121"/>
      <c r="C25" s="122"/>
      <c r="D25" s="265" t="s">
        <v>174</v>
      </c>
      <c r="E25" s="255"/>
      <c r="F25" s="252"/>
      <c r="G25" s="246"/>
      <c r="H25" s="124"/>
      <c r="I25" s="124"/>
      <c r="J25" s="125"/>
    </row>
    <row r="26" spans="1:10" s="126" customFormat="1" ht="17.100000000000001" customHeight="1" x14ac:dyDescent="0.2">
      <c r="A26" s="120"/>
      <c r="B26" s="121"/>
      <c r="C26" s="122"/>
      <c r="D26" s="265" t="s">
        <v>175</v>
      </c>
      <c r="E26" s="255"/>
      <c r="F26" s="252"/>
      <c r="G26" s="262" t="s">
        <v>176</v>
      </c>
      <c r="H26" s="124"/>
      <c r="I26" s="124"/>
      <c r="J26" s="125"/>
    </row>
    <row r="27" spans="1:10" s="126" customFormat="1" ht="17.100000000000001" customHeight="1" thickBot="1" x14ac:dyDescent="0.25">
      <c r="A27" s="120"/>
      <c r="B27" s="121"/>
      <c r="C27" s="122"/>
      <c r="D27" s="266" t="s">
        <v>177</v>
      </c>
      <c r="E27" s="256"/>
      <c r="F27" s="253"/>
      <c r="G27" s="263">
        <f>SUM(G24:G25)</f>
        <v>50000</v>
      </c>
      <c r="H27" s="124"/>
      <c r="I27" s="124"/>
      <c r="J27" s="125"/>
    </row>
    <row r="28" spans="1:10" s="126" customFormat="1" ht="17.100000000000001" customHeight="1" x14ac:dyDescent="0.2">
      <c r="A28" s="120"/>
      <c r="B28" s="121"/>
      <c r="C28" s="122"/>
      <c r="D28" s="132"/>
      <c r="E28" s="130"/>
      <c r="F28" s="123"/>
      <c r="G28" s="135"/>
      <c r="H28" s="124"/>
      <c r="I28" s="124"/>
      <c r="J28" s="125"/>
    </row>
    <row r="29" spans="1:10" s="126" customFormat="1" ht="17.100000000000001" customHeight="1" x14ac:dyDescent="0.2">
      <c r="A29" s="120">
        <v>12</v>
      </c>
      <c r="B29" s="121" t="s">
        <v>2</v>
      </c>
      <c r="C29" s="122"/>
      <c r="D29" s="127" t="s">
        <v>155</v>
      </c>
      <c r="E29" s="123"/>
      <c r="F29" s="123"/>
      <c r="G29" s="124"/>
      <c r="H29" s="124"/>
      <c r="I29" s="124"/>
      <c r="J29" s="125"/>
    </row>
    <row r="30" spans="1:10" s="126" customFormat="1" ht="17.100000000000001" customHeight="1" thickBot="1" x14ac:dyDescent="0.25">
      <c r="A30" s="120"/>
      <c r="B30" s="121"/>
      <c r="C30" s="122"/>
      <c r="D30" s="123" t="s">
        <v>156</v>
      </c>
      <c r="E30" s="123"/>
      <c r="F30" s="123"/>
      <c r="G30" s="124"/>
      <c r="H30" s="124"/>
      <c r="I30" s="124"/>
      <c r="J30" s="125"/>
    </row>
    <row r="31" spans="1:10" s="126" customFormat="1" ht="17.100000000000001" customHeight="1" x14ac:dyDescent="0.2">
      <c r="A31" s="120"/>
      <c r="B31" s="121"/>
      <c r="C31" s="244">
        <v>1</v>
      </c>
      <c r="D31" s="249" t="s">
        <v>157</v>
      </c>
      <c r="E31" s="254"/>
      <c r="F31" s="251"/>
      <c r="G31" s="245">
        <v>100000</v>
      </c>
      <c r="H31" s="124"/>
      <c r="I31" s="124"/>
      <c r="J31" s="125"/>
    </row>
    <row r="32" spans="1:10" s="126" customFormat="1" ht="17.100000000000001" customHeight="1" x14ac:dyDescent="0.2">
      <c r="A32" s="120"/>
      <c r="B32" s="121"/>
      <c r="C32" s="514">
        <v>2</v>
      </c>
      <c r="D32" s="515" t="s">
        <v>158</v>
      </c>
      <c r="E32" s="516"/>
      <c r="F32" s="517"/>
      <c r="G32" s="531">
        <v>50000</v>
      </c>
      <c r="H32" s="124"/>
      <c r="I32" s="124"/>
      <c r="J32" s="125"/>
    </row>
    <row r="33" spans="1:10" s="126" customFormat="1" ht="17.100000000000001" customHeight="1" x14ac:dyDescent="0.2">
      <c r="A33" s="120"/>
      <c r="B33" s="121"/>
      <c r="C33" s="520">
        <v>3</v>
      </c>
      <c r="D33" s="529" t="s">
        <v>159</v>
      </c>
      <c r="E33" s="521"/>
      <c r="F33" s="522"/>
      <c r="G33" s="533">
        <v>0.25</v>
      </c>
      <c r="H33" s="124"/>
      <c r="I33" s="124"/>
      <c r="J33" s="125"/>
    </row>
    <row r="34" spans="1:10" s="126" customFormat="1" ht="17.100000000000001" customHeight="1" x14ac:dyDescent="0.2">
      <c r="A34" s="120"/>
      <c r="B34" s="121"/>
      <c r="C34" s="509">
        <v>4</v>
      </c>
      <c r="D34" s="528" t="s">
        <v>160</v>
      </c>
      <c r="E34" s="511"/>
      <c r="F34" s="512"/>
      <c r="G34" s="534">
        <f>1-G33</f>
        <v>0.75</v>
      </c>
      <c r="H34" s="124"/>
      <c r="I34" s="124"/>
      <c r="J34" s="125"/>
    </row>
    <row r="35" spans="1:10" s="126" customFormat="1" ht="17.100000000000001" customHeight="1" x14ac:dyDescent="0.2">
      <c r="A35" s="120"/>
      <c r="B35" s="121"/>
      <c r="C35" s="504">
        <v>5</v>
      </c>
      <c r="D35" s="530" t="s">
        <v>298</v>
      </c>
      <c r="E35" s="506"/>
      <c r="F35" s="507"/>
      <c r="G35" s="532"/>
      <c r="H35" s="124"/>
      <c r="I35" s="124"/>
      <c r="J35" s="125"/>
    </row>
    <row r="36" spans="1:10" s="126" customFormat="1" ht="17.100000000000001" customHeight="1" x14ac:dyDescent="0.2">
      <c r="A36" s="120"/>
      <c r="B36" s="121"/>
      <c r="C36" s="514">
        <v>6</v>
      </c>
      <c r="D36" s="535" t="s">
        <v>161</v>
      </c>
      <c r="E36" s="516"/>
      <c r="F36" s="517"/>
      <c r="G36" s="536"/>
      <c r="H36" s="124"/>
      <c r="I36" s="124"/>
      <c r="J36" s="125"/>
    </row>
    <row r="37" spans="1:10" s="126" customFormat="1" ht="17.100000000000001" customHeight="1" x14ac:dyDescent="0.2">
      <c r="A37" s="120"/>
      <c r="B37" s="121"/>
      <c r="C37" s="520">
        <v>7</v>
      </c>
      <c r="D37" s="537" t="s">
        <v>162</v>
      </c>
      <c r="E37" s="521"/>
      <c r="F37" s="522"/>
      <c r="G37" s="538">
        <v>80000</v>
      </c>
      <c r="H37" s="124"/>
      <c r="I37" s="124"/>
      <c r="J37" s="125"/>
    </row>
    <row r="38" spans="1:10" s="126" customFormat="1" ht="17.100000000000001" customHeight="1" x14ac:dyDescent="0.2">
      <c r="A38" s="120"/>
      <c r="B38" s="121"/>
      <c r="C38" s="509">
        <v>8</v>
      </c>
      <c r="D38" s="539" t="s">
        <v>163</v>
      </c>
      <c r="E38" s="511"/>
      <c r="F38" s="512"/>
      <c r="G38" s="527">
        <f>+G37*G34</f>
        <v>60000</v>
      </c>
      <c r="H38" s="124"/>
      <c r="I38" s="124"/>
      <c r="J38" s="125"/>
    </row>
    <row r="39" spans="1:10" s="126" customFormat="1" ht="17.100000000000001" customHeight="1" x14ac:dyDescent="0.2">
      <c r="A39" s="120"/>
      <c r="B39" s="121"/>
      <c r="C39" s="504">
        <v>9</v>
      </c>
      <c r="D39" s="505" t="s">
        <v>164</v>
      </c>
      <c r="E39" s="506"/>
      <c r="F39" s="507"/>
      <c r="G39" s="519">
        <f>MAX(0,(+G38-(G32+G36)))</f>
        <v>10000</v>
      </c>
      <c r="H39" s="124"/>
      <c r="I39" s="124"/>
      <c r="J39" s="125"/>
    </row>
    <row r="40" spans="1:10" s="126" customFormat="1" ht="17.100000000000001" customHeight="1" thickBot="1" x14ac:dyDescent="0.25">
      <c r="A40" s="120"/>
      <c r="B40" s="121"/>
      <c r="C40" s="247">
        <v>10</v>
      </c>
      <c r="D40" s="250" t="s">
        <v>165</v>
      </c>
      <c r="E40" s="256"/>
      <c r="F40" s="253"/>
      <c r="G40" s="248">
        <f>+G39</f>
        <v>10000</v>
      </c>
      <c r="H40" s="124"/>
      <c r="I40" s="124"/>
      <c r="J40" s="125"/>
    </row>
    <row r="41" spans="1:10" s="126" customFormat="1" ht="17.100000000000001" customHeight="1" x14ac:dyDescent="0.2">
      <c r="A41" s="120"/>
      <c r="B41" s="121"/>
      <c r="C41" s="122"/>
      <c r="D41" s="123"/>
      <c r="E41" s="130"/>
      <c r="F41" s="134"/>
      <c r="G41" s="124"/>
      <c r="H41" s="124"/>
      <c r="I41" s="124"/>
    </row>
    <row r="42" spans="1:10" s="126" customFormat="1" ht="17.100000000000001" customHeight="1" thickBot="1" x14ac:dyDescent="0.25">
      <c r="A42" s="120">
        <v>13</v>
      </c>
      <c r="B42" s="121" t="s">
        <v>0</v>
      </c>
      <c r="C42" s="122"/>
      <c r="D42" s="123" t="s">
        <v>178</v>
      </c>
      <c r="E42" s="123"/>
      <c r="F42" s="134"/>
      <c r="G42" s="124"/>
      <c r="H42" s="124"/>
      <c r="I42" s="124"/>
    </row>
    <row r="43" spans="1:10" s="126" customFormat="1" ht="17.100000000000001" customHeight="1" thickBot="1" x14ac:dyDescent="0.25">
      <c r="A43" s="120"/>
      <c r="B43" s="121"/>
      <c r="C43" s="122"/>
      <c r="D43" s="543"/>
      <c r="E43" s="544"/>
      <c r="F43" s="545" t="s">
        <v>179</v>
      </c>
      <c r="G43" s="546" t="s">
        <v>180</v>
      </c>
      <c r="H43" s="547" t="s">
        <v>181</v>
      </c>
      <c r="I43" s="124"/>
    </row>
    <row r="44" spans="1:10" s="126" customFormat="1" ht="17.100000000000001" customHeight="1" x14ac:dyDescent="0.2">
      <c r="A44" s="120"/>
      <c r="B44" s="121"/>
      <c r="C44" s="122"/>
      <c r="D44" s="671" t="s">
        <v>182</v>
      </c>
      <c r="E44" s="672"/>
      <c r="F44" s="540">
        <v>170000</v>
      </c>
      <c r="G44" s="541">
        <f>+F44</f>
        <v>170000</v>
      </c>
      <c r="H44" s="542"/>
      <c r="I44" s="124"/>
    </row>
    <row r="45" spans="1:10" s="126" customFormat="1" ht="17.100000000000001" customHeight="1" x14ac:dyDescent="0.2">
      <c r="A45" s="120"/>
      <c r="B45" s="121"/>
      <c r="C45" s="122"/>
      <c r="D45" s="673" t="s">
        <v>183</v>
      </c>
      <c r="E45" s="674"/>
      <c r="F45" s="268">
        <v>10000</v>
      </c>
      <c r="G45" s="269"/>
      <c r="H45" s="308">
        <f>+F45</f>
        <v>10000</v>
      </c>
      <c r="I45" s="124"/>
    </row>
    <row r="46" spans="1:10" s="126" customFormat="1" ht="17.100000000000001" customHeight="1" x14ac:dyDescent="0.2">
      <c r="A46" s="120"/>
      <c r="B46" s="121"/>
      <c r="C46" s="122"/>
      <c r="D46" s="673" t="s">
        <v>184</v>
      </c>
      <c r="E46" s="674"/>
      <c r="F46" s="268">
        <v>5000</v>
      </c>
      <c r="G46" s="269"/>
      <c r="H46" s="309">
        <f>+F46</f>
        <v>5000</v>
      </c>
      <c r="I46" s="124"/>
    </row>
    <row r="47" spans="1:10" s="126" customFormat="1" ht="17.100000000000001" customHeight="1" x14ac:dyDescent="0.2">
      <c r="A47" s="120"/>
      <c r="B47" s="121"/>
      <c r="C47" s="122"/>
      <c r="D47" s="673" t="s">
        <v>185</v>
      </c>
      <c r="E47" s="674"/>
      <c r="F47" s="268">
        <v>20000</v>
      </c>
      <c r="G47" s="269"/>
      <c r="H47" s="309">
        <f>+F47</f>
        <v>20000</v>
      </c>
      <c r="I47" s="124"/>
    </row>
    <row r="48" spans="1:10" s="126" customFormat="1" ht="17.100000000000001" customHeight="1" x14ac:dyDescent="0.2">
      <c r="A48" s="120"/>
      <c r="B48" s="121"/>
      <c r="C48" s="122"/>
      <c r="D48" s="673" t="s">
        <v>186</v>
      </c>
      <c r="E48" s="674"/>
      <c r="F48" s="270"/>
      <c r="G48" s="267">
        <f>SUM(G44:G47)</f>
        <v>170000</v>
      </c>
      <c r="H48" s="308"/>
      <c r="I48" s="124"/>
    </row>
    <row r="49" spans="1:9" s="126" customFormat="1" ht="17.100000000000001" customHeight="1" x14ac:dyDescent="0.2">
      <c r="A49" s="120"/>
      <c r="B49" s="121"/>
      <c r="C49" s="122"/>
      <c r="D49" s="666" t="s">
        <v>187</v>
      </c>
      <c r="E49" s="667"/>
      <c r="F49" s="270"/>
      <c r="G49" s="267"/>
      <c r="H49" s="308">
        <f>SUM(H44:H47)</f>
        <v>35000</v>
      </c>
      <c r="I49" s="124"/>
    </row>
    <row r="50" spans="1:9" s="126" customFormat="1" ht="17.100000000000001" customHeight="1" thickBot="1" x14ac:dyDescent="0.25">
      <c r="A50" s="120"/>
      <c r="B50" s="121"/>
      <c r="C50" s="122"/>
      <c r="D50" s="310"/>
      <c r="E50" s="272"/>
      <c r="F50" s="271"/>
      <c r="G50" s="548">
        <v>0.5</v>
      </c>
      <c r="H50" s="311"/>
      <c r="I50" s="124"/>
    </row>
    <row r="51" spans="1:9" s="126" customFormat="1" ht="17.100000000000001" customHeight="1" thickBot="1" x14ac:dyDescent="0.25">
      <c r="A51" s="120"/>
      <c r="B51" s="121"/>
      <c r="C51" s="122"/>
      <c r="D51" s="266" t="s">
        <v>188</v>
      </c>
      <c r="E51" s="312"/>
      <c r="F51" s="313"/>
      <c r="G51" s="575">
        <f>+G50*G48</f>
        <v>85000</v>
      </c>
      <c r="H51" s="314"/>
      <c r="I51" s="124"/>
    </row>
    <row r="52" spans="1:9" s="126" customFormat="1" ht="17.100000000000001" customHeight="1" thickBot="1" x14ac:dyDescent="0.25">
      <c r="A52" s="120"/>
      <c r="B52" s="121"/>
      <c r="C52" s="122"/>
      <c r="D52" s="123"/>
      <c r="E52" s="123"/>
      <c r="F52" s="123"/>
      <c r="G52" s="124"/>
      <c r="H52" s="140"/>
      <c r="I52" s="124"/>
    </row>
    <row r="53" spans="1:9" s="126" customFormat="1" ht="17.100000000000001" customHeight="1" x14ac:dyDescent="0.25">
      <c r="A53" s="120">
        <v>14</v>
      </c>
      <c r="B53" s="121" t="s">
        <v>2</v>
      </c>
      <c r="C53" s="122"/>
      <c r="D53" s="287" t="s">
        <v>189</v>
      </c>
      <c r="E53" s="282"/>
      <c r="F53" s="280"/>
      <c r="G53" s="273" t="s">
        <v>190</v>
      </c>
      <c r="H53" s="274">
        <v>60000</v>
      </c>
      <c r="I53" s="124"/>
    </row>
    <row r="54" spans="1:9" s="126" customFormat="1" ht="17.100000000000001" customHeight="1" x14ac:dyDescent="0.25">
      <c r="A54" s="120"/>
      <c r="B54" s="121"/>
      <c r="C54" s="122"/>
      <c r="D54" s="279" t="s">
        <v>189</v>
      </c>
      <c r="E54" s="283"/>
      <c r="F54" s="281"/>
      <c r="G54" s="275" t="s">
        <v>191</v>
      </c>
      <c r="H54" s="276">
        <v>100000</v>
      </c>
      <c r="I54" s="124"/>
    </row>
    <row r="55" spans="1:9" s="126" customFormat="1" ht="17.100000000000001" customHeight="1" thickBot="1" x14ac:dyDescent="0.25">
      <c r="A55" s="120"/>
      <c r="B55" s="121"/>
      <c r="C55" s="122"/>
      <c r="D55" s="291" t="s">
        <v>297</v>
      </c>
      <c r="E55" s="292"/>
      <c r="F55" s="293"/>
      <c r="G55" s="278"/>
      <c r="H55" s="294">
        <v>0.5</v>
      </c>
      <c r="I55" s="124"/>
    </row>
    <row r="56" spans="1:9" s="298" customFormat="1" ht="8.25" customHeight="1" thickBot="1" x14ac:dyDescent="0.25">
      <c r="A56" s="296"/>
      <c r="B56" s="122"/>
      <c r="C56" s="122"/>
      <c r="D56" s="295"/>
      <c r="E56" s="295"/>
      <c r="F56" s="295"/>
      <c r="G56" s="160"/>
      <c r="H56" s="297"/>
      <c r="I56" s="144"/>
    </row>
    <row r="57" spans="1:9" s="126" customFormat="1" ht="17.100000000000001" customHeight="1" x14ac:dyDescent="0.2">
      <c r="A57" s="120"/>
      <c r="B57" s="121"/>
      <c r="C57" s="122"/>
      <c r="D57" s="287" t="s">
        <v>261</v>
      </c>
      <c r="E57" s="282"/>
      <c r="F57" s="282"/>
      <c r="G57" s="300"/>
      <c r="H57" s="299">
        <f>+H53</f>
        <v>60000</v>
      </c>
      <c r="I57" s="124"/>
    </row>
    <row r="58" spans="1:9" s="126" customFormat="1" ht="17.100000000000001" customHeight="1" thickBot="1" x14ac:dyDescent="0.25">
      <c r="A58" s="120"/>
      <c r="B58" s="121"/>
      <c r="C58" s="122"/>
      <c r="D58" s="279" t="s">
        <v>192</v>
      </c>
      <c r="E58" s="283"/>
      <c r="F58" s="283"/>
      <c r="G58" s="301"/>
      <c r="H58" s="305">
        <v>120000</v>
      </c>
      <c r="I58" s="124"/>
    </row>
    <row r="59" spans="1:9" s="126" customFormat="1" ht="17.100000000000001" customHeight="1" x14ac:dyDescent="0.25">
      <c r="A59" s="120"/>
      <c r="B59" s="121"/>
      <c r="C59" s="122"/>
      <c r="D59" s="288" t="s">
        <v>193</v>
      </c>
      <c r="E59" s="284"/>
      <c r="F59" s="284"/>
      <c r="G59" s="302"/>
      <c r="H59" s="304">
        <f>+H58-H57</f>
        <v>60000</v>
      </c>
      <c r="I59" s="124"/>
    </row>
    <row r="60" spans="1:9" s="126" customFormat="1" ht="17.100000000000001" customHeight="1" x14ac:dyDescent="0.2">
      <c r="A60" s="120"/>
      <c r="B60" s="121"/>
      <c r="C60" s="122"/>
      <c r="D60" s="279" t="s">
        <v>194</v>
      </c>
      <c r="E60" s="283"/>
      <c r="F60" s="283"/>
      <c r="G60" s="301"/>
      <c r="H60" s="276"/>
      <c r="I60" s="124"/>
    </row>
    <row r="61" spans="1:9" s="126" customFormat="1" ht="17.100000000000001" customHeight="1" x14ac:dyDescent="0.25">
      <c r="A61" s="120"/>
      <c r="B61" s="121"/>
      <c r="C61" s="122"/>
      <c r="D61" s="288" t="s">
        <v>195</v>
      </c>
      <c r="E61" s="283"/>
      <c r="F61" s="283"/>
      <c r="G61" s="301"/>
      <c r="H61" s="276"/>
      <c r="I61" s="124"/>
    </row>
    <row r="62" spans="1:9" s="126" customFormat="1" ht="17.100000000000001" customHeight="1" x14ac:dyDescent="0.2">
      <c r="A62" s="120"/>
      <c r="B62" s="121"/>
      <c r="C62" s="122"/>
      <c r="D62" s="289" t="s">
        <v>196</v>
      </c>
      <c r="E62" s="285"/>
      <c r="F62" s="285"/>
      <c r="G62" s="301"/>
      <c r="H62" s="277">
        <f>+H54-H53</f>
        <v>40000</v>
      </c>
      <c r="I62" s="124"/>
    </row>
    <row r="63" spans="1:9" s="126" customFormat="1" ht="17.100000000000001" customHeight="1" thickBot="1" x14ac:dyDescent="0.25">
      <c r="A63" s="120"/>
      <c r="B63" s="121"/>
      <c r="C63" s="122"/>
      <c r="D63" s="289" t="s">
        <v>197</v>
      </c>
      <c r="E63" s="285"/>
      <c r="F63" s="285"/>
      <c r="G63" s="301"/>
      <c r="H63" s="306">
        <v>10000</v>
      </c>
      <c r="I63" s="124"/>
    </row>
    <row r="64" spans="1:9" s="126" customFormat="1" ht="17.100000000000001" customHeight="1" thickBot="1" x14ac:dyDescent="0.25">
      <c r="A64" s="120"/>
      <c r="B64" s="121"/>
      <c r="C64" s="122"/>
      <c r="D64" s="290" t="s">
        <v>198</v>
      </c>
      <c r="E64" s="286"/>
      <c r="F64" s="286"/>
      <c r="G64" s="303"/>
      <c r="H64" s="574">
        <f>SUM(H62:H63)</f>
        <v>50000</v>
      </c>
      <c r="I64" s="124"/>
    </row>
    <row r="65" spans="1:9" s="126" customFormat="1" ht="9.75" customHeight="1" x14ac:dyDescent="0.2">
      <c r="A65" s="120"/>
      <c r="B65" s="121"/>
      <c r="C65" s="122"/>
      <c r="D65" s="123"/>
      <c r="E65" s="123"/>
      <c r="F65" s="123"/>
      <c r="G65" s="124"/>
      <c r="H65" s="140"/>
      <c r="I65" s="124"/>
    </row>
    <row r="66" spans="1:9" s="126" customFormat="1" ht="17.100000000000001" customHeight="1" x14ac:dyDescent="0.2">
      <c r="A66" s="120">
        <v>15</v>
      </c>
      <c r="B66" s="121" t="s">
        <v>3</v>
      </c>
      <c r="C66" s="122"/>
      <c r="D66" s="127" t="s">
        <v>224</v>
      </c>
      <c r="E66" s="130"/>
      <c r="F66" s="134"/>
      <c r="G66" s="124"/>
      <c r="H66" s="124"/>
      <c r="I66" s="124"/>
    </row>
    <row r="67" spans="1:9" s="126" customFormat="1" ht="17.100000000000001" customHeight="1" thickBot="1" x14ac:dyDescent="0.25">
      <c r="A67" s="120"/>
      <c r="B67" s="142"/>
      <c r="C67" s="122"/>
      <c r="D67" s="123" t="s">
        <v>199</v>
      </c>
      <c r="E67" s="130"/>
      <c r="F67" s="134"/>
      <c r="G67" s="124"/>
      <c r="H67" s="124"/>
      <c r="I67" s="124"/>
    </row>
    <row r="68" spans="1:9" s="126" customFormat="1" ht="17.100000000000001" customHeight="1" x14ac:dyDescent="0.2">
      <c r="A68" s="120"/>
      <c r="B68" s="142"/>
      <c r="C68" s="122"/>
      <c r="D68" s="307" t="s">
        <v>263</v>
      </c>
      <c r="E68" s="317"/>
      <c r="F68" s="251"/>
      <c r="G68" s="549"/>
      <c r="H68" s="124"/>
      <c r="I68" s="124"/>
    </row>
    <row r="69" spans="1:9" s="126" customFormat="1" ht="17.100000000000001" customHeight="1" x14ac:dyDescent="0.2">
      <c r="A69" s="120"/>
      <c r="B69" s="142"/>
      <c r="C69" s="122"/>
      <c r="D69" s="321" t="s">
        <v>262</v>
      </c>
      <c r="E69" s="318"/>
      <c r="F69" s="252"/>
      <c r="G69" s="277">
        <v>7000</v>
      </c>
      <c r="H69" s="124"/>
      <c r="I69" s="124"/>
    </row>
    <row r="70" spans="1:9" s="126" customFormat="1" ht="17.100000000000001" customHeight="1" thickBot="1" x14ac:dyDescent="0.25">
      <c r="A70" s="120"/>
      <c r="B70" s="142"/>
      <c r="C70" s="122"/>
      <c r="D70" s="321" t="s">
        <v>264</v>
      </c>
      <c r="E70" s="318"/>
      <c r="F70" s="252"/>
      <c r="G70" s="306">
        <v>6000</v>
      </c>
      <c r="H70" s="124"/>
      <c r="I70" s="124"/>
    </row>
    <row r="71" spans="1:9" s="126" customFormat="1" ht="17.100000000000001" customHeight="1" x14ac:dyDescent="0.2">
      <c r="A71" s="120"/>
      <c r="B71" s="142"/>
      <c r="C71" s="122"/>
      <c r="D71" s="321" t="s">
        <v>266</v>
      </c>
      <c r="E71" s="318"/>
      <c r="F71" s="252"/>
      <c r="G71" s="320">
        <f>SUM(G69:G70)</f>
        <v>13000</v>
      </c>
      <c r="H71" s="124"/>
      <c r="I71" s="124"/>
    </row>
    <row r="72" spans="1:9" s="126" customFormat="1" ht="17.100000000000001" customHeight="1" thickBot="1" x14ac:dyDescent="0.25">
      <c r="A72" s="120"/>
      <c r="B72" s="142"/>
      <c r="C72" s="122"/>
      <c r="D72" s="321" t="s">
        <v>265</v>
      </c>
      <c r="E72" s="318"/>
      <c r="F72" s="252"/>
      <c r="G72" s="306">
        <v>20000</v>
      </c>
      <c r="H72" s="124"/>
      <c r="I72" s="124"/>
    </row>
    <row r="73" spans="1:9" s="126" customFormat="1" ht="17.100000000000001" customHeight="1" thickBot="1" x14ac:dyDescent="0.25">
      <c r="A73" s="120"/>
      <c r="B73" s="142"/>
      <c r="C73" s="122"/>
      <c r="D73" s="322" t="s">
        <v>267</v>
      </c>
      <c r="E73" s="323"/>
      <c r="F73" s="253"/>
      <c r="G73" s="324">
        <f>+G71</f>
        <v>13000</v>
      </c>
      <c r="H73" s="124"/>
      <c r="I73" s="124"/>
    </row>
    <row r="74" spans="1:9" s="126" customFormat="1" ht="11.25" customHeight="1" x14ac:dyDescent="0.2">
      <c r="A74" s="120"/>
      <c r="B74" s="121"/>
      <c r="C74" s="122"/>
      <c r="D74" s="132"/>
      <c r="E74" s="130"/>
      <c r="F74" s="134"/>
      <c r="G74" s="124"/>
      <c r="H74" s="124"/>
      <c r="I74" s="124"/>
    </row>
    <row r="75" spans="1:9" s="126" customFormat="1" ht="17.100000000000001" customHeight="1" thickBot="1" x14ac:dyDescent="0.25">
      <c r="A75" s="120">
        <v>16</v>
      </c>
      <c r="B75" s="121" t="s">
        <v>4</v>
      </c>
      <c r="C75" s="122"/>
      <c r="D75" s="127" t="s">
        <v>225</v>
      </c>
      <c r="E75" s="143"/>
      <c r="F75" s="143"/>
      <c r="G75" s="144"/>
      <c r="H75" s="124"/>
      <c r="I75" s="124"/>
    </row>
    <row r="76" spans="1:9" s="126" customFormat="1" ht="17.100000000000001" customHeight="1" thickBot="1" x14ac:dyDescent="0.25">
      <c r="A76" s="120"/>
      <c r="B76" s="121"/>
      <c r="C76" s="122"/>
      <c r="D76" s="307" t="s">
        <v>268</v>
      </c>
      <c r="E76" s="317"/>
      <c r="F76" s="251"/>
      <c r="G76" s="551">
        <v>25000</v>
      </c>
      <c r="I76" s="124"/>
    </row>
    <row r="77" spans="1:9" s="126" customFormat="1" ht="17.100000000000001" customHeight="1" x14ac:dyDescent="0.2">
      <c r="A77" s="120"/>
      <c r="B77" s="121"/>
      <c r="C77" s="122"/>
      <c r="D77" s="315" t="s">
        <v>200</v>
      </c>
      <c r="E77" s="318"/>
      <c r="F77" s="252"/>
      <c r="G77" s="327">
        <v>110000</v>
      </c>
      <c r="I77" s="124"/>
    </row>
    <row r="78" spans="1:9" s="126" customFormat="1" ht="17.100000000000001" customHeight="1" thickBot="1" x14ac:dyDescent="0.25">
      <c r="A78" s="120"/>
      <c r="B78" s="142"/>
      <c r="C78" s="122"/>
      <c r="D78" s="315" t="s">
        <v>201</v>
      </c>
      <c r="E78" s="318"/>
      <c r="F78" s="252"/>
      <c r="G78" s="306">
        <v>100000</v>
      </c>
      <c r="I78" s="124"/>
    </row>
    <row r="79" spans="1:9" s="126" customFormat="1" ht="17.100000000000001" customHeight="1" x14ac:dyDescent="0.2">
      <c r="A79" s="120"/>
      <c r="B79" s="142"/>
      <c r="C79" s="122"/>
      <c r="D79" s="315" t="s">
        <v>202</v>
      </c>
      <c r="E79" s="318"/>
      <c r="F79" s="252"/>
      <c r="G79" s="320">
        <f>+G77-G78</f>
        <v>10000</v>
      </c>
      <c r="I79" s="124"/>
    </row>
    <row r="80" spans="1:9" s="126" customFormat="1" ht="17.100000000000001" customHeight="1" thickBot="1" x14ac:dyDescent="0.25">
      <c r="A80" s="120"/>
      <c r="B80" s="142"/>
      <c r="C80" s="122"/>
      <c r="D80" s="325" t="s">
        <v>203</v>
      </c>
      <c r="E80" s="318"/>
      <c r="F80" s="252"/>
      <c r="G80" s="328">
        <v>0.5</v>
      </c>
      <c r="I80" s="124"/>
    </row>
    <row r="81" spans="1:11" s="126" customFormat="1" ht="17.100000000000001" customHeight="1" thickBot="1" x14ac:dyDescent="0.25">
      <c r="A81" s="120"/>
      <c r="B81" s="142"/>
      <c r="C81" s="122"/>
      <c r="D81" s="315" t="s">
        <v>269</v>
      </c>
      <c r="E81" s="318"/>
      <c r="F81" s="252"/>
      <c r="G81" s="329">
        <f>+G80*G79</f>
        <v>5000</v>
      </c>
      <c r="I81" s="124"/>
    </row>
    <row r="82" spans="1:11" s="126" customFormat="1" ht="17.100000000000001" customHeight="1" thickBot="1" x14ac:dyDescent="0.25">
      <c r="A82" s="120"/>
      <c r="B82" s="142"/>
      <c r="C82" s="122"/>
      <c r="D82" s="326" t="s">
        <v>204</v>
      </c>
      <c r="E82" s="319"/>
      <c r="F82" s="316"/>
      <c r="G82" s="550">
        <f>+G76-G81</f>
        <v>20000</v>
      </c>
      <c r="I82" s="124"/>
    </row>
    <row r="83" spans="1:11" ht="6.75" customHeight="1" x14ac:dyDescent="0.25">
      <c r="D83" s="146"/>
      <c r="E83" s="147"/>
      <c r="F83" s="148"/>
      <c r="J83"/>
      <c r="K83"/>
    </row>
  </sheetData>
  <mergeCells count="13">
    <mergeCell ref="D20:F20"/>
    <mergeCell ref="D15:F15"/>
    <mergeCell ref="D16:F16"/>
    <mergeCell ref="D17:F17"/>
    <mergeCell ref="D18:F18"/>
    <mergeCell ref="D19:F19"/>
    <mergeCell ref="D49:E49"/>
    <mergeCell ref="D21:F21"/>
    <mergeCell ref="D44:E44"/>
    <mergeCell ref="D45:E45"/>
    <mergeCell ref="D46:E46"/>
    <mergeCell ref="D47:E47"/>
    <mergeCell ref="D48:E48"/>
  </mergeCells>
  <pageMargins left="0.75" right="0.5" top="0.65" bottom="0.75" header="0.4" footer="0.2"/>
  <pageSetup orientation="portrait" horizontalDpi="4294967293" verticalDpi="4294967293" r:id="rId1"/>
  <headerFooter alignWithMargins="0">
    <oddHeader>&amp;L&amp;"Calibri,Bold"&amp;8&amp;F&amp;R&amp;"Calibri,Bold"&amp;8Page &amp;P</oddHead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60" zoomScaleNormal="160" workbookViewId="0">
      <selection sqref="A1:XFD1"/>
    </sheetView>
  </sheetViews>
  <sheetFormatPr defaultRowHeight="12.75" x14ac:dyDescent="0.2"/>
  <cols>
    <col min="1" max="1" width="4.140625" style="11" customWidth="1"/>
    <col min="2" max="2" width="3.28515625" style="11" customWidth="1"/>
    <col min="3" max="3" width="3.85546875" style="11" customWidth="1"/>
    <col min="4" max="4" width="16.140625" style="11" customWidth="1"/>
    <col min="5" max="5" width="12" style="11" customWidth="1"/>
    <col min="6" max="6" width="11.5703125" style="11" customWidth="1"/>
    <col min="7" max="7" width="16.85546875" style="11" customWidth="1"/>
    <col min="8" max="8" width="12" style="11" customWidth="1"/>
    <col min="9" max="9" width="10" style="11" customWidth="1"/>
    <col min="10" max="10" width="9.140625" style="11"/>
  </cols>
  <sheetData>
    <row r="1" spans="1:9" ht="15" thickBot="1" x14ac:dyDescent="0.25">
      <c r="A1" s="149"/>
      <c r="B1" s="150"/>
      <c r="C1" s="151"/>
      <c r="D1" s="141"/>
      <c r="E1" s="138"/>
      <c r="F1" s="138"/>
      <c r="G1" s="138"/>
      <c r="H1" s="138"/>
      <c r="I1" s="138"/>
    </row>
    <row r="2" spans="1:9" ht="21.95" customHeight="1" thickBot="1" x14ac:dyDescent="0.3">
      <c r="A2" s="136">
        <v>17</v>
      </c>
      <c r="B2" s="137"/>
      <c r="C2" s="152"/>
      <c r="D2" s="552" t="s">
        <v>205</v>
      </c>
      <c r="E2" s="153"/>
      <c r="F2" s="153"/>
      <c r="G2" s="153"/>
      <c r="H2" s="153"/>
      <c r="I2" s="154"/>
    </row>
    <row r="3" spans="1:9" ht="21.95" customHeight="1" thickBot="1" x14ac:dyDescent="0.3">
      <c r="A3" s="136"/>
      <c r="B3" s="137"/>
      <c r="C3" s="155"/>
      <c r="D3" s="156" t="s">
        <v>206</v>
      </c>
      <c r="E3" s="157"/>
      <c r="F3" s="157"/>
      <c r="G3" s="157"/>
      <c r="H3" s="157"/>
      <c r="I3" s="158"/>
    </row>
    <row r="4" spans="1:9" ht="21.95" customHeight="1" x14ac:dyDescent="0.25">
      <c r="A4" s="136"/>
      <c r="B4" s="137"/>
      <c r="C4" s="330">
        <v>1</v>
      </c>
      <c r="D4" s="334" t="s">
        <v>207</v>
      </c>
      <c r="E4" s="337"/>
      <c r="F4" s="337"/>
      <c r="G4" s="337"/>
      <c r="H4" s="300"/>
      <c r="I4" s="331">
        <v>19000</v>
      </c>
    </row>
    <row r="5" spans="1:9" ht="21.95" customHeight="1" thickBot="1" x14ac:dyDescent="0.3">
      <c r="A5" s="136"/>
      <c r="B5" s="137"/>
      <c r="C5" s="332">
        <v>2</v>
      </c>
      <c r="D5" s="335" t="s">
        <v>208</v>
      </c>
      <c r="E5" s="338"/>
      <c r="F5" s="338"/>
      <c r="G5" s="338"/>
      <c r="H5" s="301"/>
      <c r="I5" s="305"/>
    </row>
    <row r="6" spans="1:9" ht="21.95" customHeight="1" x14ac:dyDescent="0.25">
      <c r="A6" s="136">
        <v>17</v>
      </c>
      <c r="B6" s="137" t="s">
        <v>0</v>
      </c>
      <c r="C6" s="576">
        <v>3</v>
      </c>
      <c r="D6" s="577" t="s">
        <v>209</v>
      </c>
      <c r="E6" s="578"/>
      <c r="F6" s="578"/>
      <c r="G6" s="578"/>
      <c r="H6" s="579"/>
      <c r="I6" s="580">
        <f>MIN(0,(SUM(I4:I5)))</f>
        <v>0</v>
      </c>
    </row>
    <row r="7" spans="1:9" ht="21.95" customHeight="1" x14ac:dyDescent="0.25">
      <c r="A7" s="136"/>
      <c r="B7" s="137"/>
      <c r="C7" s="332">
        <v>4</v>
      </c>
      <c r="D7" s="335" t="s">
        <v>210</v>
      </c>
      <c r="E7" s="338"/>
      <c r="F7" s="338"/>
      <c r="G7" s="338"/>
      <c r="H7" s="301"/>
      <c r="I7" s="276">
        <f>MAX(0,(SUM(I4:I5)))</f>
        <v>19000</v>
      </c>
    </row>
    <row r="8" spans="1:9" ht="21.95" customHeight="1" thickBot="1" x14ac:dyDescent="0.3">
      <c r="A8" s="136"/>
      <c r="B8" s="137"/>
      <c r="C8" s="332">
        <v>5</v>
      </c>
      <c r="D8" s="335" t="s">
        <v>211</v>
      </c>
      <c r="E8" s="338"/>
      <c r="F8" s="338"/>
      <c r="G8" s="338"/>
      <c r="H8" s="301"/>
      <c r="I8" s="340">
        <v>0</v>
      </c>
    </row>
    <row r="9" spans="1:9" ht="21.95" customHeight="1" x14ac:dyDescent="0.25">
      <c r="A9" s="136"/>
      <c r="B9" s="137"/>
      <c r="C9" s="332">
        <v>6</v>
      </c>
      <c r="D9" s="335" t="s">
        <v>212</v>
      </c>
      <c r="E9" s="338"/>
      <c r="F9" s="338"/>
      <c r="G9" s="338"/>
      <c r="H9" s="301"/>
      <c r="I9" s="372">
        <f>+I7-I8</f>
        <v>19000</v>
      </c>
    </row>
    <row r="10" spans="1:9" ht="21.95" customHeight="1" x14ac:dyDescent="0.25">
      <c r="A10" s="136"/>
      <c r="B10" s="137"/>
      <c r="C10" s="332">
        <v>7</v>
      </c>
      <c r="D10" s="335" t="s">
        <v>213</v>
      </c>
      <c r="E10" s="338"/>
      <c r="F10" s="338"/>
      <c r="G10" s="338"/>
      <c r="H10" s="301"/>
      <c r="I10" s="276">
        <v>13000</v>
      </c>
    </row>
    <row r="11" spans="1:9" ht="21.95" customHeight="1" thickBot="1" x14ac:dyDescent="0.3">
      <c r="A11" s="136"/>
      <c r="B11" s="137"/>
      <c r="C11" s="576">
        <v>8</v>
      </c>
      <c r="D11" s="581" t="s">
        <v>214</v>
      </c>
      <c r="E11" s="582"/>
      <c r="F11" s="582"/>
      <c r="G11" s="582"/>
      <c r="H11" s="583"/>
      <c r="I11" s="584">
        <f>MIN(I9,I10)</f>
        <v>13000</v>
      </c>
    </row>
    <row r="12" spans="1:9" ht="21.95" customHeight="1" thickBot="1" x14ac:dyDescent="0.3">
      <c r="A12" s="136">
        <v>18</v>
      </c>
      <c r="B12" s="137" t="s">
        <v>3</v>
      </c>
      <c r="C12" s="333">
        <v>9</v>
      </c>
      <c r="D12" s="336" t="s">
        <v>215</v>
      </c>
      <c r="E12" s="339"/>
      <c r="F12" s="339"/>
      <c r="G12" s="339"/>
      <c r="H12" s="303"/>
      <c r="I12" s="373">
        <f>+I9-I11</f>
        <v>6000</v>
      </c>
    </row>
    <row r="13" spans="1:9" ht="30" customHeight="1" thickBot="1" x14ac:dyDescent="0.3">
      <c r="A13" s="136"/>
      <c r="B13" s="137"/>
      <c r="C13" s="145"/>
      <c r="D13" s="161"/>
      <c r="E13" s="159"/>
      <c r="F13" s="159"/>
      <c r="G13" s="160"/>
      <c r="H13" s="160"/>
      <c r="I13" s="162"/>
    </row>
    <row r="14" spans="1:9" ht="21.95" customHeight="1" thickBot="1" x14ac:dyDescent="0.3">
      <c r="A14" s="136">
        <v>19</v>
      </c>
      <c r="B14" s="137" t="s">
        <v>4</v>
      </c>
      <c r="C14" s="155"/>
      <c r="D14" s="553" t="s">
        <v>216</v>
      </c>
      <c r="E14" s="157"/>
      <c r="F14" s="157"/>
      <c r="G14" s="157"/>
      <c r="H14" s="157"/>
      <c r="I14" s="158"/>
    </row>
    <row r="15" spans="1:9" ht="21.95" customHeight="1" x14ac:dyDescent="0.25">
      <c r="A15" s="136"/>
      <c r="B15" s="137"/>
      <c r="C15" s="330">
        <v>1</v>
      </c>
      <c r="D15" s="334" t="s">
        <v>207</v>
      </c>
      <c r="E15" s="337"/>
      <c r="F15" s="337"/>
      <c r="G15" s="337"/>
      <c r="H15" s="300"/>
      <c r="I15" s="331">
        <v>19000</v>
      </c>
    </row>
    <row r="16" spans="1:9" ht="21.95" customHeight="1" thickBot="1" x14ac:dyDescent="0.3">
      <c r="A16" s="136"/>
      <c r="B16" s="137"/>
      <c r="C16" s="332">
        <v>2</v>
      </c>
      <c r="D16" s="335" t="s">
        <v>208</v>
      </c>
      <c r="E16" s="338"/>
      <c r="F16" s="338"/>
      <c r="G16" s="338"/>
      <c r="H16" s="301"/>
      <c r="I16" s="340">
        <v>0</v>
      </c>
    </row>
    <row r="17" spans="1:9" ht="21.95" customHeight="1" x14ac:dyDescent="0.25">
      <c r="A17" s="136"/>
      <c r="B17" s="137"/>
      <c r="C17" s="576">
        <v>3</v>
      </c>
      <c r="D17" s="577" t="s">
        <v>209</v>
      </c>
      <c r="E17" s="578"/>
      <c r="F17" s="578"/>
      <c r="G17" s="578"/>
      <c r="H17" s="579"/>
      <c r="I17" s="580">
        <f>MIN(0,(SUM(I15:I16)))</f>
        <v>0</v>
      </c>
    </row>
    <row r="18" spans="1:9" ht="21.95" customHeight="1" x14ac:dyDescent="0.25">
      <c r="A18" s="136"/>
      <c r="B18" s="137"/>
      <c r="C18" s="332">
        <v>4</v>
      </c>
      <c r="D18" s="335" t="s">
        <v>210</v>
      </c>
      <c r="E18" s="338"/>
      <c r="F18" s="338"/>
      <c r="G18" s="338"/>
      <c r="H18" s="301"/>
      <c r="I18" s="276">
        <f>MAX(0,(SUM(I15:I16)))</f>
        <v>19000</v>
      </c>
    </row>
    <row r="19" spans="1:9" ht="21.95" customHeight="1" thickBot="1" x14ac:dyDescent="0.3">
      <c r="A19" s="136"/>
      <c r="B19" s="137"/>
      <c r="C19" s="332">
        <v>5</v>
      </c>
      <c r="D19" s="335" t="s">
        <v>211</v>
      </c>
      <c r="E19" s="338"/>
      <c r="F19" s="338"/>
      <c r="G19" s="338"/>
      <c r="H19" s="301"/>
      <c r="I19" s="340">
        <v>0</v>
      </c>
    </row>
    <row r="20" spans="1:9" ht="21.95" customHeight="1" x14ac:dyDescent="0.25">
      <c r="A20" s="136"/>
      <c r="B20" s="137"/>
      <c r="C20" s="332" t="s">
        <v>217</v>
      </c>
      <c r="D20" s="335" t="s">
        <v>212</v>
      </c>
      <c r="E20" s="338"/>
      <c r="F20" s="338"/>
      <c r="G20" s="338"/>
      <c r="H20" s="301"/>
      <c r="I20" s="372">
        <f>+I18-I19</f>
        <v>19000</v>
      </c>
    </row>
    <row r="21" spans="1:9" ht="21.95" customHeight="1" x14ac:dyDescent="0.25">
      <c r="A21" s="136"/>
      <c r="B21" s="137"/>
      <c r="C21" s="332" t="s">
        <v>218</v>
      </c>
      <c r="D21" s="335" t="s">
        <v>219</v>
      </c>
      <c r="E21" s="338"/>
      <c r="F21" s="338"/>
      <c r="G21" s="338"/>
      <c r="H21" s="301"/>
      <c r="I21" s="276"/>
    </row>
    <row r="22" spans="1:9" ht="21.95" customHeight="1" thickBot="1" x14ac:dyDescent="0.3">
      <c r="A22" s="136">
        <v>19</v>
      </c>
      <c r="B22" s="137" t="s">
        <v>4</v>
      </c>
      <c r="C22" s="576" t="s">
        <v>220</v>
      </c>
      <c r="D22" s="581" t="s">
        <v>221</v>
      </c>
      <c r="E22" s="582"/>
      <c r="F22" s="582"/>
      <c r="G22" s="582"/>
      <c r="H22" s="583"/>
      <c r="I22" s="584">
        <f>+I20</f>
        <v>19000</v>
      </c>
    </row>
    <row r="23" spans="1:9" ht="21.95" customHeight="1" thickBot="1" x14ac:dyDescent="0.3">
      <c r="A23" s="136"/>
      <c r="B23" s="137"/>
      <c r="C23" s="333" t="s">
        <v>222</v>
      </c>
      <c r="D23" s="336" t="s">
        <v>223</v>
      </c>
      <c r="E23" s="339"/>
      <c r="F23" s="339"/>
      <c r="G23" s="339"/>
      <c r="H23" s="303"/>
      <c r="I23" s="373">
        <f>+I20-I22</f>
        <v>0</v>
      </c>
    </row>
    <row r="24" spans="1:9" ht="21.95" customHeight="1" x14ac:dyDescent="0.25">
      <c r="A24" s="136"/>
      <c r="B24" s="137"/>
      <c r="C24" s="161"/>
      <c r="D24" s="159"/>
      <c r="E24" s="160"/>
      <c r="F24" s="160"/>
      <c r="G24" s="160"/>
      <c r="H24" s="160"/>
      <c r="I24" s="162"/>
    </row>
    <row r="25" spans="1:9" ht="15.75" customHeight="1" x14ac:dyDescent="0.25">
      <c r="A25" s="136">
        <v>20</v>
      </c>
      <c r="B25" s="137" t="s">
        <v>3</v>
      </c>
      <c r="C25" s="161"/>
      <c r="D25" s="159"/>
      <c r="E25" s="160"/>
      <c r="F25" s="160"/>
      <c r="G25" s="160"/>
      <c r="H25" s="160"/>
      <c r="I25" s="162"/>
    </row>
  </sheetData>
  <pageMargins left="0.6" right="0.5" top="0.85" bottom="0.5" header="0.4" footer="0.5"/>
  <pageSetup orientation="portrait" horizontalDpi="4294967293" verticalDpi="4294967293" r:id="rId1"/>
  <headerFooter alignWithMargins="0">
    <oddHeader>&amp;L&amp;"Calibri,Bold"&amp;8&amp;F&amp;RPage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="140" zoomScaleNormal="140" workbookViewId="0">
      <selection activeCell="D13" sqref="D13"/>
    </sheetView>
  </sheetViews>
  <sheetFormatPr defaultRowHeight="15.75" x14ac:dyDescent="0.25"/>
  <cols>
    <col min="1" max="1" width="4.42578125" customWidth="1"/>
    <col min="2" max="2" width="3.5703125" style="163" customWidth="1"/>
    <col min="3" max="3" width="1.5703125" style="164" customWidth="1"/>
    <col min="4" max="4" width="4.42578125" style="169" customWidth="1"/>
    <col min="5" max="5" width="16.85546875" style="169" customWidth="1"/>
    <col min="6" max="6" width="4.5703125" style="169" customWidth="1"/>
    <col min="7" max="7" width="16.28515625" style="169" customWidth="1"/>
    <col min="8" max="8" width="3.28515625" style="169" customWidth="1"/>
    <col min="9" max="9" width="15.140625" style="169" customWidth="1"/>
    <col min="10" max="10" width="3.42578125" style="169" customWidth="1"/>
    <col min="11" max="11" width="14.85546875" style="169" customWidth="1"/>
    <col min="12" max="12" width="7.42578125" style="169" customWidth="1"/>
    <col min="13" max="13" width="13.140625" customWidth="1"/>
    <col min="16" max="16" width="12.7109375" customWidth="1"/>
    <col min="17" max="17" width="12" customWidth="1"/>
  </cols>
  <sheetData>
    <row r="1" spans="2:17" ht="9.75" customHeight="1" x14ac:dyDescent="0.25"/>
    <row r="2" spans="2:17" s="169" customFormat="1" ht="18" customHeight="1" x14ac:dyDescent="0.25">
      <c r="B2" s="163"/>
      <c r="C2" s="164"/>
      <c r="D2" s="165" t="s">
        <v>226</v>
      </c>
      <c r="E2" s="166"/>
      <c r="F2" s="166"/>
      <c r="G2" s="166"/>
      <c r="H2" s="166"/>
      <c r="I2" s="167" t="s">
        <v>227</v>
      </c>
      <c r="J2" s="166"/>
      <c r="K2" s="168" t="s">
        <v>228</v>
      </c>
    </row>
    <row r="3" spans="2:17" s="169" customFormat="1" ht="18" customHeight="1" x14ac:dyDescent="0.25">
      <c r="B3" s="163"/>
      <c r="C3" s="164"/>
      <c r="D3" s="170" t="s">
        <v>229</v>
      </c>
      <c r="E3" s="171"/>
      <c r="F3" s="171"/>
      <c r="G3" s="171"/>
      <c r="H3" s="171"/>
      <c r="I3" s="172">
        <v>4000000</v>
      </c>
      <c r="J3" s="173"/>
      <c r="K3" s="174">
        <v>4000000</v>
      </c>
    </row>
    <row r="4" spans="2:17" s="169" customFormat="1" ht="18" customHeight="1" x14ac:dyDescent="0.25">
      <c r="B4" s="163"/>
      <c r="C4" s="164"/>
      <c r="D4" s="175" t="s">
        <v>230</v>
      </c>
      <c r="E4" s="176"/>
      <c r="F4" s="176"/>
      <c r="G4" s="176"/>
      <c r="H4" s="176"/>
      <c r="I4" s="177">
        <v>1000000</v>
      </c>
      <c r="J4" s="178"/>
      <c r="K4" s="179">
        <v>6000000</v>
      </c>
    </row>
    <row r="5" spans="2:17" s="169" customFormat="1" ht="18" customHeight="1" x14ac:dyDescent="0.25">
      <c r="B5" s="163"/>
      <c r="C5" s="164"/>
      <c r="D5" s="180" t="s">
        <v>231</v>
      </c>
      <c r="E5" s="181"/>
      <c r="F5" s="181"/>
      <c r="G5" s="181"/>
      <c r="H5" s="181"/>
      <c r="I5" s="182">
        <f>SUM(I3:I4)</f>
        <v>5000000</v>
      </c>
      <c r="J5" s="183"/>
      <c r="K5" s="184">
        <f>SUM(K3:K4)</f>
        <v>10000000</v>
      </c>
    </row>
    <row r="6" spans="2:17" s="169" customFormat="1" ht="18" customHeight="1" x14ac:dyDescent="0.25">
      <c r="B6" s="163"/>
      <c r="C6" s="164"/>
      <c r="D6" s="185" t="s">
        <v>232</v>
      </c>
      <c r="E6" s="186"/>
      <c r="F6" s="186"/>
      <c r="G6" s="186"/>
      <c r="H6" s="186"/>
      <c r="I6" s="187">
        <v>0</v>
      </c>
      <c r="J6" s="188"/>
      <c r="K6" s="189"/>
    </row>
    <row r="7" spans="2:17" s="169" customFormat="1" ht="18" customHeight="1" x14ac:dyDescent="0.25">
      <c r="B7" s="163"/>
      <c r="C7" s="164"/>
      <c r="D7" s="190" t="s">
        <v>233</v>
      </c>
      <c r="E7" s="191"/>
      <c r="F7" s="191"/>
      <c r="G7" s="191"/>
      <c r="H7" s="191"/>
      <c r="I7" s="192">
        <v>2000000</v>
      </c>
      <c r="J7" s="193"/>
      <c r="K7" s="194"/>
    </row>
    <row r="8" spans="2:17" s="169" customFormat="1" ht="18" customHeight="1" x14ac:dyDescent="0.25">
      <c r="B8" s="163"/>
      <c r="C8" s="164"/>
      <c r="D8" s="190" t="s">
        <v>234</v>
      </c>
      <c r="E8" s="191"/>
      <c r="F8" s="191"/>
      <c r="G8" s="191"/>
      <c r="H8" s="191"/>
      <c r="I8" s="192">
        <v>3000000</v>
      </c>
      <c r="J8" s="193"/>
      <c r="K8" s="194"/>
    </row>
    <row r="9" spans="2:17" s="169" customFormat="1" ht="18" customHeight="1" x14ac:dyDescent="0.25">
      <c r="B9" s="163"/>
      <c r="C9" s="164"/>
      <c r="D9" s="195" t="s">
        <v>235</v>
      </c>
      <c r="E9" s="191"/>
      <c r="F9" s="191"/>
      <c r="G9" s="191"/>
      <c r="H9" s="191"/>
      <c r="I9" s="196">
        <f>SUM(I6:I8)</f>
        <v>5000000</v>
      </c>
      <c r="J9" s="197"/>
      <c r="K9" s="198">
        <v>10000000</v>
      </c>
      <c r="P9" s="199">
        <v>5000000</v>
      </c>
      <c r="Q9" s="200">
        <v>5000000</v>
      </c>
    </row>
    <row r="10" spans="2:17" s="169" customFormat="1" ht="18" customHeight="1" x14ac:dyDescent="0.25">
      <c r="B10" s="163"/>
      <c r="C10" s="164"/>
      <c r="D10" s="185" t="s">
        <v>236</v>
      </c>
      <c r="E10" s="186"/>
      <c r="F10" s="186"/>
      <c r="G10" s="186"/>
      <c r="H10" s="186"/>
      <c r="I10" s="187"/>
      <c r="J10" s="188"/>
      <c r="K10" s="201">
        <v>10000000</v>
      </c>
      <c r="P10" s="169">
        <v>0.34</v>
      </c>
      <c r="Q10" s="169">
        <v>0.15</v>
      </c>
    </row>
    <row r="11" spans="2:17" s="169" customFormat="1" ht="18" customHeight="1" x14ac:dyDescent="0.25">
      <c r="B11" s="163"/>
      <c r="C11" s="164"/>
      <c r="D11" s="202" t="s">
        <v>237</v>
      </c>
      <c r="E11" s="203"/>
      <c r="F11" s="203"/>
      <c r="G11" s="203"/>
      <c r="H11" s="204"/>
      <c r="I11" s="205"/>
      <c r="J11" s="206"/>
      <c r="K11" s="207"/>
      <c r="P11" s="199">
        <f>+P10*P9</f>
        <v>1700000.0000000002</v>
      </c>
      <c r="Q11" s="200">
        <f>+Q10*Q9</f>
        <v>750000</v>
      </c>
    </row>
    <row r="12" spans="2:17" s="169" customFormat="1" ht="15.75" customHeight="1" x14ac:dyDescent="0.25">
      <c r="B12" s="163"/>
      <c r="C12" s="164"/>
      <c r="D12" s="208" t="s">
        <v>339</v>
      </c>
      <c r="E12" s="209"/>
      <c r="F12" s="209"/>
      <c r="G12" s="209"/>
      <c r="H12" s="209"/>
      <c r="I12" s="209"/>
      <c r="J12" s="209"/>
      <c r="K12" s="209"/>
      <c r="L12" s="210"/>
    </row>
    <row r="13" spans="2:17" s="169" customFormat="1" ht="15.75" customHeight="1" x14ac:dyDescent="0.25">
      <c r="B13" s="163"/>
      <c r="C13" s="164"/>
      <c r="D13" s="208" t="s">
        <v>238</v>
      </c>
      <c r="E13" s="211"/>
      <c r="F13" s="212"/>
      <c r="G13" s="211"/>
      <c r="H13" s="212"/>
      <c r="I13" s="211"/>
      <c r="J13" s="212"/>
      <c r="K13" s="211"/>
      <c r="L13" s="213"/>
    </row>
    <row r="14" spans="2:17" s="169" customFormat="1" ht="15.75" customHeight="1" x14ac:dyDescent="0.25">
      <c r="B14" s="163"/>
      <c r="C14" s="164"/>
      <c r="D14" s="208" t="s">
        <v>239</v>
      </c>
      <c r="E14" s="211"/>
      <c r="F14" s="212"/>
      <c r="G14" s="211"/>
      <c r="H14" s="212"/>
      <c r="I14" s="211"/>
      <c r="J14" s="212"/>
      <c r="K14" s="211"/>
      <c r="L14" s="213"/>
      <c r="P14" s="199"/>
      <c r="Q14" s="200"/>
    </row>
    <row r="15" spans="2:17" s="169" customFormat="1" ht="15.75" customHeight="1" x14ac:dyDescent="0.25">
      <c r="B15" s="163"/>
      <c r="C15" s="164"/>
      <c r="D15" s="214" t="s">
        <v>240</v>
      </c>
      <c r="E15" s="209"/>
      <c r="F15" s="209"/>
      <c r="G15" s="209"/>
      <c r="H15" s="209"/>
      <c r="I15" s="209"/>
      <c r="J15" s="209"/>
      <c r="K15" s="209"/>
      <c r="L15" s="210"/>
      <c r="P15" s="200"/>
      <c r="Q15" s="200"/>
    </row>
    <row r="16" spans="2:17" s="169" customFormat="1" ht="15.75" customHeight="1" x14ac:dyDescent="0.25">
      <c r="B16" s="163"/>
      <c r="C16" s="164"/>
      <c r="D16" s="214" t="s">
        <v>241</v>
      </c>
      <c r="E16" s="209"/>
      <c r="F16" s="209"/>
      <c r="G16" s="209"/>
      <c r="H16" s="209"/>
      <c r="I16" s="209"/>
      <c r="J16" s="209"/>
      <c r="K16" s="209"/>
      <c r="L16" s="210"/>
      <c r="P16" s="200"/>
      <c r="Q16" s="200"/>
    </row>
    <row r="17" spans="1:17" s="169" customFormat="1" ht="7.5" customHeight="1" x14ac:dyDescent="0.25">
      <c r="B17" s="163"/>
      <c r="C17" s="164"/>
      <c r="E17" s="209"/>
      <c r="F17" s="209"/>
      <c r="G17" s="209"/>
      <c r="H17" s="209"/>
      <c r="I17" s="209"/>
      <c r="J17" s="209"/>
      <c r="K17" s="209"/>
      <c r="L17" s="210"/>
      <c r="P17" s="200"/>
      <c r="Q17" s="200"/>
    </row>
    <row r="18" spans="1:17" s="169" customFormat="1" ht="16.5" thickBot="1" x14ac:dyDescent="0.3">
      <c r="A18" s="215" t="s">
        <v>2</v>
      </c>
      <c r="B18" s="163">
        <v>21</v>
      </c>
      <c r="C18" s="164"/>
      <c r="D18" s="216" t="s">
        <v>242</v>
      </c>
      <c r="E18" s="217"/>
      <c r="F18" s="217"/>
      <c r="G18" s="217"/>
      <c r="H18" s="217"/>
      <c r="I18" s="217"/>
      <c r="J18" s="217"/>
      <c r="K18" s="217"/>
      <c r="L18" s="210"/>
      <c r="P18" s="200"/>
      <c r="Q18" s="200"/>
    </row>
    <row r="19" spans="1:17" s="169" customFormat="1" x14ac:dyDescent="0.25">
      <c r="B19" s="163"/>
      <c r="C19" s="164"/>
      <c r="D19" s="218" t="s">
        <v>243</v>
      </c>
      <c r="E19" s="217"/>
      <c r="F19" s="217"/>
      <c r="G19" s="217"/>
      <c r="H19" s="217"/>
      <c r="I19" s="217"/>
      <c r="J19" s="217"/>
      <c r="K19" s="217"/>
      <c r="L19" s="210"/>
      <c r="P19" s="200"/>
      <c r="Q19" s="200"/>
    </row>
    <row r="20" spans="1:17" s="169" customFormat="1" ht="24" customHeight="1" x14ac:dyDescent="0.25">
      <c r="B20" s="163"/>
      <c r="C20" s="164"/>
      <c r="D20" s="219" t="s">
        <v>244</v>
      </c>
      <c r="E20" s="220">
        <v>0</v>
      </c>
      <c r="F20" s="221" t="s">
        <v>245</v>
      </c>
      <c r="G20" s="220">
        <v>6300000</v>
      </c>
      <c r="H20" s="221" t="s">
        <v>246</v>
      </c>
      <c r="I20" s="220">
        <v>3000000</v>
      </c>
      <c r="J20" s="221" t="s">
        <v>247</v>
      </c>
      <c r="K20" s="220">
        <v>8000000</v>
      </c>
      <c r="L20" s="213"/>
      <c r="P20" s="200"/>
      <c r="Q20" s="200"/>
    </row>
    <row r="21" spans="1:17" s="169" customFormat="1" ht="16.5" thickBot="1" x14ac:dyDescent="0.3">
      <c r="A21" s="215" t="s">
        <v>3</v>
      </c>
      <c r="B21" s="163">
        <v>22</v>
      </c>
      <c r="C21" s="164"/>
      <c r="D21" s="216" t="s">
        <v>248</v>
      </c>
      <c r="E21" s="217"/>
      <c r="F21" s="217"/>
      <c r="G21" s="217"/>
      <c r="H21" s="217"/>
      <c r="I21" s="217"/>
      <c r="J21" s="217"/>
      <c r="K21" s="217"/>
      <c r="L21" s="210"/>
      <c r="P21" s="200"/>
      <c r="Q21" s="200"/>
    </row>
    <row r="22" spans="1:17" s="169" customFormat="1" x14ac:dyDescent="0.25">
      <c r="B22" s="163"/>
      <c r="C22" s="164"/>
      <c r="D22" s="218" t="s">
        <v>249</v>
      </c>
      <c r="E22" s="217"/>
      <c r="F22" s="217"/>
      <c r="G22" s="217"/>
      <c r="H22" s="217"/>
      <c r="I22" s="217"/>
      <c r="J22" s="217"/>
      <c r="K22" s="222"/>
      <c r="L22" s="210"/>
      <c r="P22" s="200"/>
      <c r="Q22" s="200"/>
    </row>
    <row r="23" spans="1:17" s="169" customFormat="1" ht="19.5" customHeight="1" x14ac:dyDescent="0.25">
      <c r="B23" s="163"/>
      <c r="C23" s="164"/>
      <c r="D23" s="219" t="s">
        <v>244</v>
      </c>
      <c r="E23" s="220">
        <v>0</v>
      </c>
      <c r="F23" s="221" t="s">
        <v>245</v>
      </c>
      <c r="G23" s="220">
        <v>1000000</v>
      </c>
      <c r="H23" s="221" t="s">
        <v>246</v>
      </c>
      <c r="I23" s="220">
        <v>6000000</v>
      </c>
      <c r="J23" s="221" t="s">
        <v>247</v>
      </c>
      <c r="K23" s="220" t="s">
        <v>250</v>
      </c>
      <c r="L23" s="213"/>
    </row>
    <row r="24" spans="1:17" s="169" customFormat="1" ht="9" customHeight="1" x14ac:dyDescent="0.25">
      <c r="B24" s="163"/>
      <c r="C24" s="164"/>
      <c r="D24" s="219"/>
      <c r="E24" s="220"/>
      <c r="F24" s="221"/>
      <c r="G24" s="220"/>
      <c r="H24" s="221"/>
      <c r="I24" s="220"/>
      <c r="J24" s="221"/>
      <c r="K24" s="220"/>
      <c r="L24" s="213"/>
    </row>
    <row r="25" spans="1:17" s="169" customFormat="1" ht="6" customHeight="1" x14ac:dyDescent="0.25">
      <c r="B25" s="223"/>
      <c r="C25" s="224"/>
      <c r="D25" s="225"/>
      <c r="E25" s="226"/>
      <c r="F25" s="226"/>
      <c r="G25" s="226"/>
      <c r="H25" s="226"/>
      <c r="I25" s="227"/>
      <c r="J25" s="226"/>
      <c r="K25" s="228"/>
      <c r="L25" s="227"/>
      <c r="M25"/>
      <c r="N25"/>
      <c r="O25"/>
      <c r="P25"/>
    </row>
    <row r="26" spans="1:17" s="169" customFormat="1" x14ac:dyDescent="0.25">
      <c r="B26" s="163"/>
      <c r="C26" s="164"/>
      <c r="D26" s="222" t="s">
        <v>251</v>
      </c>
      <c r="E26" s="229"/>
      <c r="F26" s="230"/>
      <c r="G26" s="229"/>
      <c r="H26" s="230"/>
      <c r="I26" s="229"/>
      <c r="J26" s="230"/>
      <c r="K26" s="231"/>
      <c r="M26"/>
      <c r="N26"/>
      <c r="O26"/>
      <c r="P26"/>
    </row>
    <row r="27" spans="1:17" s="169" customFormat="1" x14ac:dyDescent="0.25">
      <c r="B27" s="163"/>
      <c r="C27" s="164"/>
      <c r="D27" s="222" t="s">
        <v>252</v>
      </c>
      <c r="E27" s="229"/>
      <c r="F27" s="230"/>
      <c r="G27" s="229"/>
      <c r="H27" s="230"/>
      <c r="I27" s="229"/>
      <c r="J27" s="230"/>
      <c r="K27" s="231"/>
      <c r="M27"/>
      <c r="N27"/>
      <c r="O27"/>
      <c r="P27"/>
    </row>
    <row r="28" spans="1:17" x14ac:dyDescent="0.25">
      <c r="D28" s="222" t="s">
        <v>253</v>
      </c>
    </row>
    <row r="29" spans="1:17" x14ac:dyDescent="0.25">
      <c r="D29" s="222"/>
    </row>
    <row r="30" spans="1:17" s="169" customFormat="1" ht="16.5" thickBot="1" x14ac:dyDescent="0.3">
      <c r="A30" s="215" t="s">
        <v>0</v>
      </c>
      <c r="B30" s="163">
        <v>23</v>
      </c>
      <c r="C30" s="164"/>
      <c r="D30" s="216" t="s">
        <v>254</v>
      </c>
      <c r="E30" s="217"/>
      <c r="F30" s="217"/>
      <c r="G30" s="217"/>
      <c r="H30" s="217"/>
      <c r="I30" s="217"/>
      <c r="J30" s="217"/>
      <c r="K30" s="217"/>
      <c r="M30"/>
      <c r="N30"/>
      <c r="O30"/>
      <c r="P30"/>
      <c r="Q30"/>
    </row>
    <row r="31" spans="1:17" s="169" customFormat="1" x14ac:dyDescent="0.25">
      <c r="B31" s="163"/>
      <c r="C31" s="164"/>
      <c r="D31" s="219" t="s">
        <v>244</v>
      </c>
      <c r="E31" s="220">
        <v>0</v>
      </c>
      <c r="F31" s="221" t="s">
        <v>245</v>
      </c>
      <c r="G31" s="220">
        <v>5000000</v>
      </c>
      <c r="H31" s="221" t="s">
        <v>246</v>
      </c>
      <c r="I31" s="220">
        <v>7000000</v>
      </c>
      <c r="J31" s="221" t="s">
        <v>247</v>
      </c>
      <c r="K31" s="220">
        <v>8000000</v>
      </c>
      <c r="M31"/>
      <c r="N31"/>
      <c r="O31"/>
      <c r="P31"/>
      <c r="Q31"/>
    </row>
    <row r="32" spans="1:17" s="169" customFormat="1" ht="9" customHeight="1" x14ac:dyDescent="0.25">
      <c r="B32" s="163"/>
      <c r="C32" s="164"/>
      <c r="M32"/>
      <c r="N32"/>
      <c r="O32"/>
      <c r="P32"/>
      <c r="Q32"/>
    </row>
    <row r="33" spans="1:17" s="169" customFormat="1" ht="16.5" thickBot="1" x14ac:dyDescent="0.3">
      <c r="A33" s="215" t="s">
        <v>2</v>
      </c>
      <c r="B33" s="163">
        <v>24</v>
      </c>
      <c r="C33" s="164"/>
      <c r="D33" s="216" t="s">
        <v>255</v>
      </c>
      <c r="E33" s="217"/>
      <c r="F33" s="217"/>
      <c r="G33" s="217"/>
      <c r="H33" s="217"/>
      <c r="I33" s="217"/>
      <c r="J33" s="217"/>
      <c r="K33" s="217"/>
      <c r="M33"/>
      <c r="N33"/>
      <c r="O33"/>
      <c r="P33"/>
      <c r="Q33"/>
    </row>
    <row r="34" spans="1:17" s="169" customFormat="1" x14ac:dyDescent="0.25">
      <c r="B34" s="163"/>
      <c r="C34" s="164"/>
      <c r="D34" s="219" t="s">
        <v>244</v>
      </c>
      <c r="E34" s="220">
        <v>0</v>
      </c>
      <c r="F34" s="221" t="s">
        <v>245</v>
      </c>
      <c r="G34" s="220">
        <v>2000000</v>
      </c>
      <c r="H34" s="221" t="s">
        <v>246</v>
      </c>
      <c r="I34" s="220">
        <v>5000000</v>
      </c>
      <c r="J34" s="221" t="s">
        <v>247</v>
      </c>
      <c r="K34" s="220">
        <v>10000000</v>
      </c>
      <c r="M34"/>
      <c r="N34"/>
      <c r="O34"/>
      <c r="P34"/>
      <c r="Q34"/>
    </row>
    <row r="35" spans="1:17" s="169" customFormat="1" ht="8.25" customHeight="1" x14ac:dyDescent="0.25">
      <c r="B35" s="163"/>
      <c r="C35" s="164"/>
      <c r="D35" s="216"/>
      <c r="E35" s="217"/>
      <c r="F35" s="217"/>
      <c r="G35" s="217"/>
      <c r="H35" s="217"/>
      <c r="I35" s="217"/>
      <c r="J35" s="217"/>
      <c r="K35" s="217"/>
      <c r="M35"/>
      <c r="N35"/>
      <c r="O35"/>
      <c r="P35"/>
      <c r="Q35"/>
    </row>
    <row r="36" spans="1:17" s="169" customFormat="1" ht="16.5" thickBot="1" x14ac:dyDescent="0.3">
      <c r="A36" s="215" t="s">
        <v>2</v>
      </c>
      <c r="B36" s="163">
        <v>25</v>
      </c>
      <c r="C36" s="164"/>
      <c r="D36" s="216" t="s">
        <v>256</v>
      </c>
      <c r="E36" s="217"/>
      <c r="F36" s="217"/>
      <c r="G36" s="217"/>
      <c r="H36" s="217"/>
      <c r="I36" s="217"/>
      <c r="J36" s="217"/>
      <c r="K36" s="217"/>
      <c r="M36"/>
      <c r="N36"/>
      <c r="O36"/>
      <c r="P36"/>
      <c r="Q36"/>
    </row>
    <row r="37" spans="1:17" s="169" customFormat="1" x14ac:dyDescent="0.25">
      <c r="B37" s="163"/>
      <c r="C37" s="164"/>
      <c r="D37" s="219" t="s">
        <v>244</v>
      </c>
      <c r="E37" s="220">
        <v>0</v>
      </c>
      <c r="F37" s="221" t="s">
        <v>245</v>
      </c>
      <c r="G37" s="220">
        <v>2000000</v>
      </c>
      <c r="H37" s="221" t="s">
        <v>246</v>
      </c>
      <c r="I37" s="220">
        <v>5000000</v>
      </c>
      <c r="J37" s="221" t="s">
        <v>247</v>
      </c>
      <c r="K37" s="220">
        <v>10000000</v>
      </c>
      <c r="M37"/>
      <c r="N37"/>
      <c r="O37"/>
      <c r="P37"/>
      <c r="Q37"/>
    </row>
    <row r="38" spans="1:17" s="169" customFormat="1" ht="9" customHeight="1" x14ac:dyDescent="0.25">
      <c r="B38" s="163"/>
      <c r="C38" s="164"/>
      <c r="D38" s="216"/>
      <c r="E38" s="217"/>
      <c r="F38" s="217"/>
      <c r="G38" s="217"/>
      <c r="H38" s="217"/>
      <c r="I38" s="217"/>
      <c r="J38" s="217"/>
      <c r="K38" s="217"/>
      <c r="M38"/>
      <c r="N38"/>
      <c r="O38"/>
      <c r="P38"/>
      <c r="Q38"/>
    </row>
    <row r="39" spans="1:17" s="169" customFormat="1" ht="16.5" thickBot="1" x14ac:dyDescent="0.3">
      <c r="A39" s="215" t="s">
        <v>0</v>
      </c>
      <c r="B39" s="163">
        <v>26</v>
      </c>
      <c r="C39" s="164"/>
      <c r="D39" s="216" t="s">
        <v>257</v>
      </c>
      <c r="E39" s="217"/>
      <c r="F39" s="217"/>
      <c r="G39" s="217"/>
      <c r="H39" s="217"/>
      <c r="I39" s="217"/>
      <c r="J39" s="217"/>
      <c r="K39" s="217"/>
      <c r="M39"/>
      <c r="N39"/>
      <c r="O39"/>
      <c r="P39"/>
      <c r="Q39"/>
    </row>
    <row r="40" spans="1:17" s="169" customFormat="1" x14ac:dyDescent="0.25">
      <c r="B40" s="163"/>
      <c r="C40" s="164"/>
      <c r="D40" s="216" t="s">
        <v>258</v>
      </c>
      <c r="E40" s="217"/>
      <c r="F40" s="217"/>
      <c r="G40" s="217"/>
      <c r="H40" s="217"/>
      <c r="I40" s="217"/>
      <c r="J40" s="217"/>
      <c r="K40" s="217"/>
      <c r="M40"/>
      <c r="N40"/>
      <c r="O40"/>
      <c r="P40"/>
      <c r="Q40"/>
    </row>
    <row r="41" spans="1:17" s="169" customFormat="1" x14ac:dyDescent="0.25">
      <c r="B41" s="163"/>
      <c r="C41" s="164"/>
      <c r="D41" s="219" t="s">
        <v>244</v>
      </c>
      <c r="E41" s="220">
        <v>0</v>
      </c>
      <c r="F41" s="221" t="s">
        <v>245</v>
      </c>
      <c r="G41" s="220">
        <v>1000000</v>
      </c>
      <c r="H41" s="221" t="s">
        <v>246</v>
      </c>
      <c r="I41" s="220">
        <v>3000000</v>
      </c>
      <c r="J41" s="221" t="s">
        <v>247</v>
      </c>
      <c r="K41" s="220">
        <v>5000000</v>
      </c>
      <c r="M41"/>
      <c r="N41"/>
      <c r="O41"/>
      <c r="P41"/>
      <c r="Q41"/>
    </row>
    <row r="42" spans="1:17" s="169" customFormat="1" ht="9" customHeight="1" x14ac:dyDescent="0.25">
      <c r="B42" s="163"/>
      <c r="C42" s="164"/>
      <c r="D42" s="216"/>
      <c r="E42" s="217"/>
      <c r="F42" s="217"/>
      <c r="G42" s="217"/>
      <c r="H42" s="217"/>
      <c r="I42" s="217"/>
      <c r="J42" s="217"/>
      <c r="K42" s="217"/>
      <c r="M42"/>
      <c r="N42"/>
      <c r="O42"/>
      <c r="P42"/>
      <c r="Q42"/>
    </row>
    <row r="43" spans="1:17" s="169" customFormat="1" ht="16.5" thickBot="1" x14ac:dyDescent="0.3">
      <c r="A43" s="215" t="s">
        <v>3</v>
      </c>
      <c r="B43" s="163">
        <v>27</v>
      </c>
      <c r="C43" s="164"/>
      <c r="D43" s="216" t="s">
        <v>257</v>
      </c>
      <c r="E43" s="217"/>
      <c r="F43" s="217"/>
      <c r="G43" s="217"/>
      <c r="H43" s="217"/>
      <c r="I43" s="217"/>
      <c r="J43" s="217"/>
      <c r="K43" s="217"/>
      <c r="M43"/>
      <c r="N43"/>
      <c r="O43"/>
      <c r="P43"/>
      <c r="Q43"/>
    </row>
    <row r="44" spans="1:17" s="169" customFormat="1" x14ac:dyDescent="0.25">
      <c r="B44" s="163"/>
      <c r="C44" s="164"/>
      <c r="D44" s="216" t="s">
        <v>259</v>
      </c>
      <c r="E44" s="217"/>
      <c r="F44" s="217"/>
      <c r="G44" s="217"/>
      <c r="H44" s="217"/>
      <c r="I44" s="217"/>
      <c r="J44" s="217"/>
      <c r="K44" s="217"/>
      <c r="M44"/>
      <c r="N44"/>
      <c r="O44"/>
      <c r="P44"/>
      <c r="Q44"/>
    </row>
    <row r="45" spans="1:17" s="169" customFormat="1" x14ac:dyDescent="0.25">
      <c r="B45" s="163"/>
      <c r="C45" s="164"/>
      <c r="D45" s="219" t="s">
        <v>244</v>
      </c>
      <c r="E45" s="220">
        <v>0</v>
      </c>
      <c r="F45" s="221" t="s">
        <v>245</v>
      </c>
      <c r="G45" s="220">
        <v>3000000</v>
      </c>
      <c r="H45" s="221" t="s">
        <v>246</v>
      </c>
      <c r="I45" s="220">
        <v>1000000</v>
      </c>
      <c r="J45" s="221" t="s">
        <v>247</v>
      </c>
      <c r="K45" s="220">
        <v>6000000</v>
      </c>
      <c r="M45"/>
      <c r="N45"/>
      <c r="O45"/>
      <c r="P45"/>
      <c r="Q45"/>
    </row>
    <row r="47" spans="1:17" x14ac:dyDescent="0.25">
      <c r="A47" s="554" t="s">
        <v>299</v>
      </c>
    </row>
  </sheetData>
  <pageMargins left="0.7" right="0.7" top="0.75" bottom="0.5" header="0.3" footer="0.3"/>
  <pageSetup scale="96" orientation="portrait" horizontalDpi="4294967293" verticalDpi="4294967293" r:id="rId1"/>
  <headerFooter>
    <oddHeader>&amp;L&amp;"Calibri,Bold"&amp;8&amp;F&amp;R&amp;"Calibri,Bold"&amp;8&amp;P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tabSelected="1" zoomScale="210" zoomScaleNormal="210" workbookViewId="0">
      <selection activeCell="B12" sqref="B12"/>
    </sheetView>
  </sheetViews>
  <sheetFormatPr defaultRowHeight="15" x14ac:dyDescent="0.25"/>
  <cols>
    <col min="1" max="1" width="4.42578125" style="138" customWidth="1"/>
    <col min="2" max="2" width="3.5703125" style="163" customWidth="1"/>
    <col min="3" max="3" width="0.85546875" style="163" customWidth="1"/>
    <col min="4" max="4" width="45.85546875" style="210" customWidth="1"/>
    <col min="5" max="5" width="15.140625" style="210" customWidth="1"/>
    <col min="6" max="6" width="14.7109375" style="210" customWidth="1"/>
    <col min="7" max="7" width="7.42578125" style="210" customWidth="1"/>
    <col min="8" max="8" width="5.28515625" style="138" customWidth="1"/>
    <col min="11" max="11" width="12.7109375" customWidth="1"/>
    <col min="12" max="12" width="12" customWidth="1"/>
  </cols>
  <sheetData>
    <row r="1" spans="1:12" s="169" customFormat="1" ht="18" customHeight="1" x14ac:dyDescent="0.25">
      <c r="A1" s="210"/>
      <c r="B1" s="163"/>
      <c r="C1" s="163"/>
      <c r="D1" s="603" t="s">
        <v>226</v>
      </c>
      <c r="E1" s="604" t="s">
        <v>227</v>
      </c>
      <c r="F1" s="605" t="s">
        <v>228</v>
      </c>
      <c r="G1" s="210"/>
      <c r="H1" s="210"/>
    </row>
    <row r="2" spans="1:12" s="169" customFormat="1" ht="18" customHeight="1" x14ac:dyDescent="0.25">
      <c r="A2" s="210"/>
      <c r="B2" s="163"/>
      <c r="C2" s="163"/>
      <c r="D2" s="606" t="s">
        <v>229</v>
      </c>
      <c r="E2" s="607">
        <v>4000000</v>
      </c>
      <c r="F2" s="608">
        <v>4000000</v>
      </c>
      <c r="G2" s="210"/>
      <c r="H2" s="210"/>
    </row>
    <row r="3" spans="1:12" s="169" customFormat="1" ht="18" customHeight="1" x14ac:dyDescent="0.25">
      <c r="A3" s="210"/>
      <c r="B3" s="163"/>
      <c r="C3" s="163"/>
      <c r="D3" s="609" t="s">
        <v>230</v>
      </c>
      <c r="E3" s="610">
        <v>1000000</v>
      </c>
      <c r="F3" s="611">
        <v>6000000</v>
      </c>
      <c r="G3" s="210"/>
      <c r="H3" s="210"/>
    </row>
    <row r="4" spans="1:12" s="169" customFormat="1" ht="18" customHeight="1" x14ac:dyDescent="0.25">
      <c r="A4" s="210"/>
      <c r="B4" s="163"/>
      <c r="C4" s="163"/>
      <c r="D4" s="612" t="s">
        <v>231</v>
      </c>
      <c r="E4" s="613">
        <f>SUM(E2:E3)</f>
        <v>5000000</v>
      </c>
      <c r="F4" s="614">
        <f>SUM(F2:F3)</f>
        <v>10000000</v>
      </c>
      <c r="G4" s="210"/>
      <c r="H4" s="210"/>
    </row>
    <row r="5" spans="1:12" s="169" customFormat="1" ht="18" customHeight="1" x14ac:dyDescent="0.25">
      <c r="A5" s="210"/>
      <c r="B5" s="163"/>
      <c r="C5" s="163"/>
      <c r="D5" s="615" t="s">
        <v>232</v>
      </c>
      <c r="E5" s="616">
        <v>0</v>
      </c>
      <c r="F5" s="617"/>
      <c r="G5" s="210"/>
      <c r="H5" s="210"/>
    </row>
    <row r="6" spans="1:12" s="169" customFormat="1" ht="18" customHeight="1" x14ac:dyDescent="0.25">
      <c r="A6" s="210"/>
      <c r="B6" s="163"/>
      <c r="C6" s="163"/>
      <c r="D6" s="618" t="s">
        <v>233</v>
      </c>
      <c r="E6" s="619">
        <v>2000000</v>
      </c>
      <c r="F6" s="620"/>
      <c r="G6" s="210"/>
      <c r="H6" s="210"/>
    </row>
    <row r="7" spans="1:12" s="169" customFormat="1" ht="18" customHeight="1" x14ac:dyDescent="0.25">
      <c r="A7" s="210"/>
      <c r="B7" s="163"/>
      <c r="C7" s="163"/>
      <c r="D7" s="618" t="s">
        <v>234</v>
      </c>
      <c r="E7" s="619">
        <v>3000000</v>
      </c>
      <c r="F7" s="620"/>
      <c r="G7" s="210"/>
      <c r="H7" s="210"/>
    </row>
    <row r="8" spans="1:12" s="169" customFormat="1" ht="18" customHeight="1" x14ac:dyDescent="0.25">
      <c r="A8" s="210"/>
      <c r="B8" s="163"/>
      <c r="C8" s="163"/>
      <c r="D8" s="659" t="s">
        <v>235</v>
      </c>
      <c r="E8" s="621">
        <f>SUM(E5:E7)</f>
        <v>5000000</v>
      </c>
      <c r="F8" s="622">
        <v>10000000</v>
      </c>
      <c r="G8" s="210"/>
      <c r="H8" s="210"/>
    </row>
    <row r="9" spans="1:12" s="169" customFormat="1" ht="18" customHeight="1" x14ac:dyDescent="0.25">
      <c r="A9" s="210"/>
      <c r="B9" s="163"/>
      <c r="C9" s="163"/>
      <c r="D9" s="615" t="s">
        <v>236</v>
      </c>
      <c r="E9" s="616"/>
      <c r="F9" s="623">
        <v>10000000</v>
      </c>
      <c r="G9" s="210"/>
      <c r="H9" s="210"/>
    </row>
    <row r="10" spans="1:12" s="169" customFormat="1" ht="18" customHeight="1" x14ac:dyDescent="0.25">
      <c r="A10" s="210"/>
      <c r="B10" s="163"/>
      <c r="C10" s="163"/>
      <c r="D10" s="624" t="s">
        <v>237</v>
      </c>
      <c r="E10" s="625"/>
      <c r="F10" s="626"/>
      <c r="G10" s="210"/>
      <c r="H10" s="210"/>
    </row>
    <row r="11" spans="1:12" s="169" customFormat="1" ht="17.100000000000001" customHeight="1" x14ac:dyDescent="0.25">
      <c r="A11" s="210"/>
      <c r="B11" s="163" t="s">
        <v>339</v>
      </c>
      <c r="C11" s="210"/>
      <c r="D11" s="210"/>
      <c r="E11" s="217"/>
      <c r="F11" s="217"/>
      <c r="G11" s="210"/>
      <c r="H11" s="210"/>
    </row>
    <row r="12" spans="1:12" s="169" customFormat="1" ht="17.100000000000001" customHeight="1" x14ac:dyDescent="0.25">
      <c r="A12" s="210"/>
      <c r="B12" s="163" t="s">
        <v>238</v>
      </c>
      <c r="C12" s="210"/>
      <c r="D12" s="210"/>
      <c r="E12" s="220"/>
      <c r="F12" s="220"/>
      <c r="G12" s="627"/>
      <c r="H12" s="210"/>
    </row>
    <row r="13" spans="1:12" s="169" customFormat="1" ht="17.100000000000001" customHeight="1" x14ac:dyDescent="0.25">
      <c r="A13" s="210"/>
      <c r="B13" s="163" t="s">
        <v>239</v>
      </c>
      <c r="C13" s="210"/>
      <c r="D13" s="210"/>
      <c r="E13" s="220"/>
      <c r="F13" s="220"/>
      <c r="G13" s="627"/>
      <c r="H13" s="210"/>
      <c r="K13" s="199"/>
      <c r="L13" s="200"/>
    </row>
    <row r="14" spans="1:12" s="169" customFormat="1" ht="17.100000000000001" customHeight="1" x14ac:dyDescent="0.25">
      <c r="A14" s="210"/>
      <c r="B14" s="222" t="s">
        <v>240</v>
      </c>
      <c r="C14" s="210"/>
      <c r="D14" s="210"/>
      <c r="E14" s="217"/>
      <c r="F14" s="217"/>
      <c r="G14" s="210"/>
      <c r="H14" s="210"/>
      <c r="K14" s="200"/>
      <c r="L14" s="200"/>
    </row>
    <row r="15" spans="1:12" s="169" customFormat="1" ht="17.100000000000001" customHeight="1" x14ac:dyDescent="0.25">
      <c r="A15" s="210"/>
      <c r="B15" s="222" t="s">
        <v>241</v>
      </c>
      <c r="C15" s="210"/>
      <c r="D15" s="210"/>
      <c r="E15" s="217"/>
      <c r="F15" s="217"/>
      <c r="G15" s="210"/>
      <c r="H15" s="210"/>
      <c r="K15" s="200"/>
      <c r="L15" s="200"/>
    </row>
    <row r="16" spans="1:12" s="169" customFormat="1" ht="17.100000000000001" customHeight="1" x14ac:dyDescent="0.25">
      <c r="A16" s="210"/>
      <c r="B16" s="163"/>
      <c r="C16" s="163"/>
      <c r="D16" s="210"/>
      <c r="E16" s="217"/>
      <c r="F16" s="217"/>
      <c r="G16" s="210"/>
      <c r="H16" s="210"/>
      <c r="K16" s="200"/>
      <c r="L16" s="200"/>
    </row>
    <row r="17" spans="1:12" s="169" customFormat="1" ht="17.100000000000001" customHeight="1" thickBot="1" x14ac:dyDescent="0.3">
      <c r="A17" s="555" t="s">
        <v>2</v>
      </c>
      <c r="B17" s="163">
        <v>21</v>
      </c>
      <c r="C17" s="163"/>
      <c r="D17" s="642" t="s">
        <v>242</v>
      </c>
      <c r="E17" s="643"/>
      <c r="F17" s="643"/>
      <c r="G17" s="210"/>
      <c r="H17" s="210"/>
      <c r="K17" s="200"/>
      <c r="L17" s="200"/>
    </row>
    <row r="18" spans="1:12" s="169" customFormat="1" ht="17.100000000000001" customHeight="1" x14ac:dyDescent="0.25">
      <c r="A18" s="210"/>
      <c r="B18" s="163"/>
      <c r="C18" s="163"/>
      <c r="D18" s="644" t="s">
        <v>243</v>
      </c>
      <c r="E18" s="643"/>
      <c r="F18" s="643"/>
      <c r="G18" s="210"/>
      <c r="H18" s="210"/>
      <c r="K18" s="200"/>
      <c r="L18" s="200"/>
    </row>
    <row r="19" spans="1:12" s="169" customFormat="1" ht="17.100000000000001" customHeight="1" x14ac:dyDescent="0.25">
      <c r="A19" s="210"/>
      <c r="B19" s="163"/>
      <c r="C19" s="163"/>
      <c r="D19" s="645" t="s">
        <v>302</v>
      </c>
      <c r="E19" s="645"/>
      <c r="F19" s="646">
        <v>6000000</v>
      </c>
      <c r="G19" s="627"/>
      <c r="H19" s="210"/>
      <c r="K19" s="200"/>
      <c r="L19" s="200"/>
    </row>
    <row r="20" spans="1:12" s="169" customFormat="1" ht="17.100000000000001" customHeight="1" x14ac:dyDescent="0.25">
      <c r="A20" s="210"/>
      <c r="B20" s="163"/>
      <c r="C20" s="163"/>
      <c r="D20" s="645" t="s">
        <v>300</v>
      </c>
      <c r="E20" s="645"/>
      <c r="F20" s="647">
        <v>1000000</v>
      </c>
      <c r="G20" s="627"/>
      <c r="H20" s="210"/>
      <c r="K20" s="200"/>
      <c r="L20" s="200"/>
    </row>
    <row r="21" spans="1:12" s="169" customFormat="1" ht="17.100000000000001" customHeight="1" x14ac:dyDescent="0.25">
      <c r="A21" s="210"/>
      <c r="B21" s="163"/>
      <c r="C21" s="163"/>
      <c r="D21" s="648" t="s">
        <v>303</v>
      </c>
      <c r="E21" s="649"/>
      <c r="F21" s="650">
        <f>+F19-F20</f>
        <v>5000000</v>
      </c>
      <c r="G21" s="627"/>
      <c r="H21" s="210"/>
      <c r="K21" s="200"/>
      <c r="L21" s="200"/>
    </row>
    <row r="22" spans="1:12" s="169" customFormat="1" ht="17.100000000000001" customHeight="1" x14ac:dyDescent="0.25">
      <c r="A22" s="210"/>
      <c r="B22" s="163"/>
      <c r="C22" s="163"/>
      <c r="D22" s="648" t="s">
        <v>301</v>
      </c>
      <c r="E22" s="649"/>
      <c r="F22" s="651">
        <v>0.34</v>
      </c>
      <c r="G22" s="627"/>
      <c r="H22" s="210"/>
      <c r="K22" s="200"/>
      <c r="L22" s="200"/>
    </row>
    <row r="23" spans="1:12" s="169" customFormat="1" ht="17.100000000000001" customHeight="1" x14ac:dyDescent="0.25">
      <c r="A23" s="210"/>
      <c r="B23" s="163"/>
      <c r="C23" s="163"/>
      <c r="D23" s="648" t="s">
        <v>328</v>
      </c>
      <c r="E23" s="649"/>
      <c r="F23" s="650">
        <f>+F22*F21</f>
        <v>1700000.0000000002</v>
      </c>
      <c r="G23" s="627"/>
      <c r="H23" s="210"/>
      <c r="K23" s="200"/>
      <c r="L23" s="200"/>
    </row>
    <row r="24" spans="1:12" s="169" customFormat="1" ht="17.100000000000001" customHeight="1" x14ac:dyDescent="0.25">
      <c r="A24" s="210"/>
      <c r="B24" s="163"/>
      <c r="C24" s="163"/>
      <c r="D24" s="648" t="s">
        <v>330</v>
      </c>
      <c r="E24" s="649"/>
      <c r="F24" s="650">
        <f>+F19-F23</f>
        <v>4300000</v>
      </c>
      <c r="G24" s="627"/>
      <c r="H24" s="210"/>
      <c r="K24" s="200"/>
      <c r="L24" s="200"/>
    </row>
    <row r="25" spans="1:12" s="169" customFormat="1" ht="17.100000000000001" customHeight="1" x14ac:dyDescent="0.25">
      <c r="A25" s="210"/>
      <c r="B25" s="163"/>
      <c r="C25" s="163"/>
      <c r="D25" s="645"/>
      <c r="E25" s="645"/>
      <c r="F25" s="652"/>
      <c r="G25" s="627"/>
      <c r="H25" s="210"/>
      <c r="K25" s="200"/>
      <c r="L25" s="200"/>
    </row>
    <row r="26" spans="1:12" s="169" customFormat="1" ht="17.100000000000001" customHeight="1" x14ac:dyDescent="0.25">
      <c r="A26" s="210"/>
      <c r="B26" s="163"/>
      <c r="C26" s="163"/>
      <c r="D26" s="645" t="s">
        <v>329</v>
      </c>
      <c r="E26" s="645"/>
      <c r="F26" s="646">
        <f>+F19-F23</f>
        <v>4300000</v>
      </c>
      <c r="G26" s="627"/>
      <c r="H26" s="210"/>
      <c r="K26" s="200"/>
      <c r="L26" s="200"/>
    </row>
    <row r="27" spans="1:12" s="169" customFormat="1" ht="17.100000000000001" customHeight="1" x14ac:dyDescent="0.25">
      <c r="A27" s="210"/>
      <c r="B27" s="163"/>
      <c r="C27" s="163"/>
      <c r="D27" s="645" t="s">
        <v>306</v>
      </c>
      <c r="E27" s="645"/>
      <c r="F27" s="647">
        <v>4000000</v>
      </c>
      <c r="G27" s="627"/>
      <c r="H27" s="210"/>
      <c r="K27" s="200"/>
      <c r="L27" s="200"/>
    </row>
    <row r="28" spans="1:12" s="169" customFormat="1" ht="17.100000000000001" customHeight="1" x14ac:dyDescent="0.25">
      <c r="A28" s="210"/>
      <c r="B28" s="163"/>
      <c r="C28" s="163"/>
      <c r="D28" s="645" t="s">
        <v>307</v>
      </c>
      <c r="E28" s="645"/>
      <c r="F28" s="653">
        <f>SUM(F26:F27)</f>
        <v>8300000</v>
      </c>
      <c r="G28" s="627"/>
      <c r="H28" s="210"/>
      <c r="K28" s="200"/>
      <c r="L28" s="200"/>
    </row>
    <row r="29" spans="1:12" s="169" customFormat="1" ht="17.100000000000001" customHeight="1" x14ac:dyDescent="0.25">
      <c r="A29" s="210"/>
      <c r="B29" s="163"/>
      <c r="C29" s="163"/>
      <c r="D29" s="645" t="s">
        <v>304</v>
      </c>
      <c r="E29" s="645"/>
      <c r="F29" s="654">
        <v>2000000</v>
      </c>
      <c r="G29" s="627"/>
      <c r="H29" s="210"/>
      <c r="K29" s="200"/>
      <c r="L29" s="200"/>
    </row>
    <row r="30" spans="1:12" s="169" customFormat="1" ht="17.100000000000001" customHeight="1" x14ac:dyDescent="0.25">
      <c r="A30" s="210"/>
      <c r="B30" s="163"/>
      <c r="C30" s="163"/>
      <c r="D30" s="648" t="s">
        <v>305</v>
      </c>
      <c r="E30" s="648"/>
      <c r="F30" s="655">
        <f>+F28-F29</f>
        <v>6300000</v>
      </c>
      <c r="G30" s="627"/>
      <c r="H30" s="210"/>
      <c r="K30" s="200"/>
      <c r="L30" s="200"/>
    </row>
    <row r="31" spans="1:12" s="169" customFormat="1" ht="17.100000000000001" customHeight="1" x14ac:dyDescent="0.25">
      <c r="A31" s="210"/>
      <c r="B31" s="163"/>
      <c r="C31" s="163"/>
      <c r="D31" s="656"/>
      <c r="E31" s="657"/>
      <c r="F31" s="657"/>
      <c r="G31" s="627"/>
      <c r="H31" s="210"/>
      <c r="K31" s="200"/>
      <c r="L31" s="200"/>
    </row>
    <row r="32" spans="1:12" s="169" customFormat="1" ht="17.100000000000001" customHeight="1" thickBot="1" x14ac:dyDescent="0.3">
      <c r="A32" s="555" t="s">
        <v>3</v>
      </c>
      <c r="B32" s="163">
        <v>22</v>
      </c>
      <c r="C32" s="163"/>
      <c r="D32" s="642" t="s">
        <v>338</v>
      </c>
      <c r="E32" s="643"/>
      <c r="F32" s="643"/>
      <c r="G32" s="210"/>
      <c r="H32" s="210"/>
      <c r="K32" s="200"/>
      <c r="L32" s="200"/>
    </row>
    <row r="33" spans="1:12" s="169" customFormat="1" ht="17.100000000000001" customHeight="1" x14ac:dyDescent="0.25">
      <c r="A33" s="210"/>
      <c r="B33" s="163"/>
      <c r="C33" s="163"/>
      <c r="D33" s="644" t="s">
        <v>249</v>
      </c>
      <c r="E33" s="643"/>
      <c r="F33" s="658"/>
      <c r="G33" s="210"/>
      <c r="H33" s="210"/>
      <c r="K33" s="200"/>
      <c r="L33" s="200"/>
    </row>
    <row r="34" spans="1:12" s="169" customFormat="1" ht="17.100000000000001" customHeight="1" x14ac:dyDescent="0.25">
      <c r="A34" s="210"/>
      <c r="B34" s="163"/>
      <c r="C34" s="163"/>
      <c r="D34" s="690" t="s">
        <v>308</v>
      </c>
      <c r="E34" s="690"/>
      <c r="F34" s="690"/>
      <c r="G34" s="627"/>
      <c r="H34" s="210"/>
    </row>
    <row r="35" spans="1:12" s="169" customFormat="1" ht="17.100000000000001" customHeight="1" x14ac:dyDescent="0.25">
      <c r="A35" s="210"/>
      <c r="B35" s="163"/>
      <c r="C35" s="163"/>
      <c r="D35" s="219"/>
      <c r="E35" s="220"/>
      <c r="F35" s="220"/>
      <c r="G35" s="627"/>
      <c r="H35" s="210"/>
    </row>
    <row r="36" spans="1:12" s="169" customFormat="1" ht="17.100000000000001" customHeight="1" x14ac:dyDescent="0.25">
      <c r="A36" s="210"/>
      <c r="B36" s="223"/>
      <c r="C36" s="223"/>
      <c r="D36" s="628"/>
      <c r="E36" s="629"/>
      <c r="F36" s="630"/>
      <c r="G36" s="629"/>
      <c r="H36" s="138"/>
      <c r="I36"/>
      <c r="J36"/>
      <c r="K36"/>
    </row>
    <row r="37" spans="1:12" s="169" customFormat="1" ht="17.100000000000001" customHeight="1" x14ac:dyDescent="0.25">
      <c r="A37" s="210"/>
      <c r="B37" s="163"/>
      <c r="C37" s="163"/>
      <c r="D37" s="222" t="s">
        <v>251</v>
      </c>
      <c r="E37" s="631"/>
      <c r="F37" s="632"/>
      <c r="G37" s="210"/>
      <c r="H37" s="138"/>
      <c r="I37"/>
      <c r="J37"/>
      <c r="K37"/>
    </row>
    <row r="38" spans="1:12" s="169" customFormat="1" ht="17.100000000000001" customHeight="1" x14ac:dyDescent="0.25">
      <c r="A38" s="210"/>
      <c r="B38" s="163"/>
      <c r="C38" s="163"/>
      <c r="D38" s="222" t="s">
        <v>252</v>
      </c>
      <c r="E38" s="631"/>
      <c r="F38" s="632"/>
      <c r="G38" s="210"/>
      <c r="H38" s="138"/>
      <c r="I38"/>
      <c r="J38"/>
      <c r="K38"/>
    </row>
    <row r="39" spans="1:12" ht="17.100000000000001" customHeight="1" x14ac:dyDescent="0.25">
      <c r="D39" s="222" t="s">
        <v>253</v>
      </c>
    </row>
    <row r="40" spans="1:12" ht="17.100000000000001" customHeight="1" x14ac:dyDescent="0.25">
      <c r="D40" s="222"/>
    </row>
    <row r="41" spans="1:12" s="169" customFormat="1" ht="17.100000000000001" customHeight="1" thickBot="1" x14ac:dyDescent="0.3">
      <c r="A41" s="555" t="s">
        <v>0</v>
      </c>
      <c r="B41" s="163">
        <v>23</v>
      </c>
      <c r="C41" s="163"/>
      <c r="D41" s="633" t="s">
        <v>254</v>
      </c>
      <c r="E41" s="634"/>
      <c r="F41" s="634"/>
      <c r="G41" s="635"/>
      <c r="H41" s="138"/>
      <c r="I41"/>
      <c r="J41"/>
      <c r="K41"/>
      <c r="L41"/>
    </row>
    <row r="42" spans="1:12" s="169" customFormat="1" ht="17.100000000000001" customHeight="1" x14ac:dyDescent="0.25">
      <c r="A42" s="210"/>
      <c r="B42" s="163"/>
      <c r="C42" s="163"/>
      <c r="D42" s="636" t="s">
        <v>331</v>
      </c>
      <c r="E42" s="635"/>
      <c r="F42" s="635"/>
      <c r="G42" s="635"/>
      <c r="H42" s="138"/>
      <c r="I42"/>
      <c r="J42"/>
      <c r="K42"/>
      <c r="L42"/>
    </row>
    <row r="43" spans="1:12" s="169" customFormat="1" ht="17.100000000000001" customHeight="1" x14ac:dyDescent="0.25">
      <c r="A43" s="210"/>
      <c r="B43" s="163"/>
      <c r="C43" s="163"/>
      <c r="D43" s="636" t="s">
        <v>332</v>
      </c>
      <c r="E43" s="635"/>
      <c r="F43" s="635"/>
      <c r="G43" s="635"/>
      <c r="H43" s="138"/>
      <c r="I43"/>
      <c r="J43"/>
      <c r="K43"/>
      <c r="L43"/>
    </row>
    <row r="44" spans="1:12" s="169" customFormat="1" ht="17.100000000000001" customHeight="1" x14ac:dyDescent="0.25">
      <c r="A44" s="210"/>
      <c r="B44" s="163"/>
      <c r="C44" s="163"/>
      <c r="D44" s="635"/>
      <c r="E44" s="635"/>
      <c r="F44" s="635"/>
      <c r="G44" s="635"/>
      <c r="H44" s="138"/>
      <c r="I44"/>
      <c r="J44"/>
      <c r="K44"/>
      <c r="L44"/>
    </row>
    <row r="45" spans="1:12" s="169" customFormat="1" ht="17.100000000000001" customHeight="1" thickBot="1" x14ac:dyDescent="0.3">
      <c r="A45" s="555" t="s">
        <v>2</v>
      </c>
      <c r="B45" s="163">
        <v>24</v>
      </c>
      <c r="C45" s="163"/>
      <c r="D45" s="633" t="s">
        <v>255</v>
      </c>
      <c r="E45" s="634"/>
      <c r="F45" s="634"/>
      <c r="G45" s="635"/>
      <c r="H45" s="138"/>
      <c r="I45"/>
      <c r="J45"/>
      <c r="K45"/>
      <c r="L45"/>
    </row>
    <row r="46" spans="1:12" s="169" customFormat="1" ht="17.100000000000001" customHeight="1" x14ac:dyDescent="0.25">
      <c r="A46" s="210"/>
      <c r="B46" s="163"/>
      <c r="C46" s="163"/>
      <c r="D46" s="636" t="s">
        <v>333</v>
      </c>
      <c r="E46" s="634"/>
      <c r="F46" s="634"/>
      <c r="G46" s="635"/>
      <c r="H46" s="138"/>
      <c r="I46"/>
      <c r="J46"/>
      <c r="K46"/>
      <c r="L46"/>
    </row>
    <row r="47" spans="1:12" s="169" customFormat="1" ht="17.100000000000001" customHeight="1" x14ac:dyDescent="0.25">
      <c r="A47" s="210"/>
      <c r="B47" s="163"/>
      <c r="C47" s="163"/>
      <c r="D47" s="636" t="s">
        <v>334</v>
      </c>
      <c r="E47" s="634"/>
      <c r="F47" s="634"/>
      <c r="G47" s="635"/>
      <c r="H47" s="138"/>
      <c r="I47"/>
      <c r="J47"/>
      <c r="K47"/>
      <c r="L47"/>
    </row>
    <row r="48" spans="1:12" s="169" customFormat="1" ht="17.100000000000001" customHeight="1" x14ac:dyDescent="0.25">
      <c r="A48" s="210"/>
      <c r="B48" s="163"/>
      <c r="C48" s="163"/>
      <c r="D48" s="633"/>
      <c r="E48" s="634"/>
      <c r="F48" s="634"/>
      <c r="G48" s="635"/>
      <c r="H48" s="138"/>
      <c r="I48"/>
      <c r="J48"/>
      <c r="K48"/>
      <c r="L48"/>
    </row>
    <row r="49" spans="1:12" s="169" customFormat="1" ht="17.100000000000001" customHeight="1" thickBot="1" x14ac:dyDescent="0.3">
      <c r="A49" s="555" t="s">
        <v>2</v>
      </c>
      <c r="B49" s="163">
        <v>25</v>
      </c>
      <c r="C49" s="163"/>
      <c r="D49" s="633" t="s">
        <v>256</v>
      </c>
      <c r="E49" s="634"/>
      <c r="F49" s="634"/>
      <c r="G49" s="635"/>
      <c r="H49" s="138"/>
      <c r="I49"/>
      <c r="J49"/>
      <c r="K49"/>
      <c r="L49"/>
    </row>
    <row r="50" spans="1:12" s="169" customFormat="1" ht="17.100000000000001" customHeight="1" x14ac:dyDescent="0.25">
      <c r="A50" s="210"/>
      <c r="B50" s="163"/>
      <c r="C50" s="163"/>
      <c r="D50" s="636" t="s">
        <v>335</v>
      </c>
      <c r="E50" s="634"/>
      <c r="F50" s="634"/>
      <c r="G50" s="635"/>
      <c r="H50" s="138"/>
      <c r="I50"/>
      <c r="J50"/>
      <c r="K50"/>
      <c r="L50"/>
    </row>
    <row r="51" spans="1:12" s="169" customFormat="1" ht="17.100000000000001" customHeight="1" x14ac:dyDescent="0.25">
      <c r="A51" s="210"/>
      <c r="B51" s="163"/>
      <c r="C51" s="163"/>
      <c r="D51" s="636" t="s">
        <v>336</v>
      </c>
      <c r="E51" s="634"/>
      <c r="F51" s="634"/>
      <c r="G51" s="635"/>
      <c r="H51" s="138"/>
      <c r="I51"/>
      <c r="J51"/>
      <c r="K51"/>
      <c r="L51"/>
    </row>
    <row r="52" spans="1:12" s="169" customFormat="1" ht="17.100000000000001" customHeight="1" x14ac:dyDescent="0.25">
      <c r="A52" s="210"/>
      <c r="B52" s="163"/>
      <c r="C52" s="163"/>
      <c r="D52" s="633"/>
      <c r="E52" s="634"/>
      <c r="F52" s="634"/>
      <c r="G52" s="635"/>
      <c r="H52" s="138"/>
      <c r="I52"/>
      <c r="J52"/>
      <c r="K52"/>
      <c r="L52"/>
    </row>
    <row r="53" spans="1:12" s="169" customFormat="1" ht="17.100000000000001" customHeight="1" thickBot="1" x14ac:dyDescent="0.3">
      <c r="A53" s="555" t="s">
        <v>0</v>
      </c>
      <c r="B53" s="163">
        <v>26</v>
      </c>
      <c r="C53" s="163"/>
      <c r="D53" s="633" t="s">
        <v>257</v>
      </c>
      <c r="E53" s="634"/>
      <c r="F53" s="634"/>
      <c r="G53" s="635"/>
      <c r="H53" s="138"/>
      <c r="I53"/>
      <c r="J53"/>
      <c r="K53"/>
      <c r="L53"/>
    </row>
    <row r="54" spans="1:12" s="169" customFormat="1" ht="17.100000000000001" customHeight="1" x14ac:dyDescent="0.25">
      <c r="A54" s="210"/>
      <c r="B54" s="163"/>
      <c r="C54" s="163"/>
      <c r="D54" s="633" t="s">
        <v>258</v>
      </c>
      <c r="E54" s="634"/>
      <c r="F54" s="634"/>
      <c r="G54" s="635"/>
      <c r="H54" s="138"/>
      <c r="I54"/>
      <c r="J54"/>
      <c r="K54"/>
      <c r="L54"/>
    </row>
    <row r="55" spans="1:12" s="169" customFormat="1" ht="4.5" customHeight="1" x14ac:dyDescent="0.25">
      <c r="A55" s="210"/>
      <c r="B55" s="163"/>
      <c r="C55" s="163"/>
      <c r="D55" s="633"/>
      <c r="E55" s="634"/>
      <c r="F55" s="634"/>
      <c r="G55" s="635"/>
      <c r="H55" s="138"/>
      <c r="I55"/>
      <c r="J55"/>
      <c r="K55"/>
      <c r="L55"/>
    </row>
    <row r="56" spans="1:12" s="169" customFormat="1" ht="17.100000000000001" customHeight="1" x14ac:dyDescent="0.25">
      <c r="A56" s="210" t="s">
        <v>319</v>
      </c>
      <c r="B56" s="163"/>
      <c r="C56" s="163"/>
      <c r="D56" s="689" t="s">
        <v>312</v>
      </c>
      <c r="E56" s="689"/>
      <c r="F56" s="689"/>
      <c r="G56" s="689"/>
      <c r="H56" s="138"/>
      <c r="I56"/>
      <c r="J56"/>
      <c r="K56"/>
      <c r="L56"/>
    </row>
    <row r="57" spans="1:12" s="169" customFormat="1" ht="17.100000000000001" customHeight="1" x14ac:dyDescent="0.25">
      <c r="A57" s="210"/>
      <c r="B57" s="163"/>
      <c r="C57" s="163"/>
      <c r="D57" s="688" t="s">
        <v>313</v>
      </c>
      <c r="E57" s="688"/>
      <c r="F57" s="688"/>
      <c r="G57" s="688"/>
      <c r="H57" s="138"/>
      <c r="I57"/>
      <c r="J57"/>
      <c r="K57"/>
      <c r="L57"/>
    </row>
    <row r="58" spans="1:12" s="169" customFormat="1" ht="17.100000000000001" customHeight="1" x14ac:dyDescent="0.25">
      <c r="A58" s="210" t="s">
        <v>320</v>
      </c>
      <c r="B58" s="163"/>
      <c r="C58" s="163"/>
      <c r="D58" s="691" t="s">
        <v>318</v>
      </c>
      <c r="E58" s="689"/>
      <c r="F58" s="689"/>
      <c r="G58" s="689"/>
      <c r="H58" s="138"/>
      <c r="I58"/>
      <c r="J58"/>
      <c r="K58"/>
      <c r="L58"/>
    </row>
    <row r="59" spans="1:12" s="169" customFormat="1" ht="17.100000000000001" customHeight="1" x14ac:dyDescent="0.25">
      <c r="A59" s="210" t="s">
        <v>321</v>
      </c>
      <c r="B59" s="163"/>
      <c r="C59" s="163"/>
      <c r="D59" s="688" t="s">
        <v>314</v>
      </c>
      <c r="E59" s="688"/>
      <c r="F59" s="688"/>
      <c r="G59" s="688"/>
      <c r="H59" s="138"/>
      <c r="I59"/>
      <c r="J59"/>
      <c r="K59"/>
      <c r="L59"/>
    </row>
    <row r="60" spans="1:12" s="169" customFormat="1" ht="17.100000000000001" customHeight="1" x14ac:dyDescent="0.25">
      <c r="A60" s="210"/>
      <c r="B60" s="163"/>
      <c r="C60" s="163"/>
      <c r="D60" s="687" t="s">
        <v>315</v>
      </c>
      <c r="E60" s="687"/>
      <c r="F60" s="687"/>
      <c r="G60" s="687"/>
      <c r="H60" s="138"/>
      <c r="I60"/>
      <c r="J60"/>
      <c r="K60"/>
      <c r="L60"/>
    </row>
    <row r="61" spans="1:12" s="169" customFormat="1" ht="17.100000000000001" customHeight="1" x14ac:dyDescent="0.25">
      <c r="A61" s="210" t="s">
        <v>322</v>
      </c>
      <c r="B61" s="163"/>
      <c r="C61" s="163"/>
      <c r="D61" s="688" t="s">
        <v>316</v>
      </c>
      <c r="E61" s="688"/>
      <c r="F61" s="688"/>
      <c r="G61" s="688"/>
      <c r="H61" s="138"/>
      <c r="I61"/>
      <c r="J61"/>
      <c r="K61"/>
      <c r="L61"/>
    </row>
    <row r="62" spans="1:12" s="169" customFormat="1" ht="17.100000000000001" customHeight="1" x14ac:dyDescent="0.25">
      <c r="A62" s="210"/>
      <c r="B62" s="163"/>
      <c r="C62" s="163"/>
      <c r="D62" s="687" t="s">
        <v>317</v>
      </c>
      <c r="E62" s="687"/>
      <c r="F62" s="687"/>
      <c r="G62" s="687"/>
      <c r="H62" s="138"/>
      <c r="I62"/>
      <c r="J62"/>
      <c r="K62"/>
      <c r="L62"/>
    </row>
    <row r="63" spans="1:12" s="169" customFormat="1" ht="17.100000000000001" customHeight="1" x14ac:dyDescent="0.25">
      <c r="A63" s="210"/>
      <c r="B63" s="163"/>
      <c r="C63" s="163"/>
      <c r="D63" s="633"/>
      <c r="E63" s="634"/>
      <c r="F63" s="634"/>
      <c r="G63" s="635"/>
      <c r="H63" s="138"/>
      <c r="I63"/>
      <c r="J63"/>
      <c r="K63"/>
      <c r="L63"/>
    </row>
    <row r="64" spans="1:12" s="169" customFormat="1" ht="17.100000000000001" customHeight="1" thickBot="1" x14ac:dyDescent="0.3">
      <c r="A64" s="555" t="s">
        <v>3</v>
      </c>
      <c r="B64" s="163">
        <v>27</v>
      </c>
      <c r="C64" s="163"/>
      <c r="D64" s="633" t="s">
        <v>257</v>
      </c>
      <c r="E64" s="634"/>
      <c r="F64" s="634"/>
      <c r="G64" s="635"/>
      <c r="H64" s="138"/>
      <c r="I64"/>
      <c r="J64"/>
      <c r="K64"/>
      <c r="L64"/>
    </row>
    <row r="65" spans="1:12" s="169" customFormat="1" ht="17.100000000000001" customHeight="1" x14ac:dyDescent="0.25">
      <c r="A65" s="210"/>
      <c r="B65" s="163"/>
      <c r="C65" s="163"/>
      <c r="D65" s="633" t="s">
        <v>259</v>
      </c>
      <c r="E65" s="634"/>
      <c r="F65" s="634"/>
      <c r="G65" s="635"/>
      <c r="H65" s="138"/>
      <c r="I65"/>
      <c r="J65"/>
      <c r="K65"/>
      <c r="L65"/>
    </row>
    <row r="66" spans="1:12" s="169" customFormat="1" ht="17.100000000000001" customHeight="1" x14ac:dyDescent="0.25">
      <c r="A66" s="210">
        <v>334</v>
      </c>
      <c r="B66" s="163"/>
      <c r="C66" s="163"/>
      <c r="D66" s="637" t="s">
        <v>337</v>
      </c>
      <c r="E66" s="638"/>
      <c r="F66" s="638"/>
      <c r="G66" s="639"/>
      <c r="H66" s="138"/>
      <c r="I66" s="139"/>
      <c r="J66"/>
      <c r="K66"/>
      <c r="L66"/>
    </row>
    <row r="67" spans="1:12" ht="17.100000000000001" customHeight="1" x14ac:dyDescent="0.25">
      <c r="A67" s="138" t="s">
        <v>325</v>
      </c>
      <c r="D67" s="640" t="s">
        <v>323</v>
      </c>
      <c r="E67" s="639"/>
      <c r="F67" s="639"/>
      <c r="G67" s="639"/>
      <c r="I67" s="139"/>
    </row>
    <row r="68" spans="1:12" ht="17.100000000000001" customHeight="1" x14ac:dyDescent="0.25">
      <c r="D68" s="641" t="s">
        <v>324</v>
      </c>
      <c r="E68" s="639"/>
      <c r="F68" s="639"/>
      <c r="G68" s="639"/>
      <c r="I68" s="139"/>
    </row>
  </sheetData>
  <mergeCells count="8">
    <mergeCell ref="D60:G60"/>
    <mergeCell ref="D61:G61"/>
    <mergeCell ref="D62:G62"/>
    <mergeCell ref="D56:G56"/>
    <mergeCell ref="D34:F34"/>
    <mergeCell ref="D57:G57"/>
    <mergeCell ref="D58:G58"/>
    <mergeCell ref="D59:G59"/>
  </mergeCells>
  <pageMargins left="0.7" right="0.7" top="0.75" bottom="0.5" header="0.3" footer="0.3"/>
  <pageSetup scale="95" orientation="portrait" horizontalDpi="4294967293" verticalDpi="4294967293" r:id="rId1"/>
  <headerFooter>
    <oddHeader>&amp;L&amp;"Calibri,Bold"&amp;11&amp;F&amp;R&amp;"Calibri,Bold"&amp;12Page &amp;P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Transfer to Ptshp</vt:lpstr>
      <vt:lpstr>Reorg</vt:lpstr>
      <vt:lpstr>10. Ptshp</vt:lpstr>
      <vt:lpstr>11. Ptshp</vt:lpstr>
      <vt:lpstr>Reorg-Liquidation-Mary-Duke</vt:lpstr>
      <vt:lpstr>Reorg-Liquidation-Mary-Duke (2)</vt:lpstr>
      <vt:lpstr>'10. Ptshp'!Print_Area</vt:lpstr>
      <vt:lpstr>'11. Ptshp'!Print_Area</vt:lpstr>
      <vt:lpstr>Reorg!Print_Area</vt:lpstr>
      <vt:lpstr>'Reorg-Liquidation-Mary-Duke'!Print_Area</vt:lpstr>
      <vt:lpstr>'Reorg-Liquidation-Mary-Duke (2)'!Print_Area</vt:lpstr>
      <vt:lpstr>'Transfer to Ptshp'!Print_Area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2017-03-26T01:19:05Z</cp:lastPrinted>
  <dcterms:created xsi:type="dcterms:W3CDTF">2006-02-07T14:28:43Z</dcterms:created>
  <dcterms:modified xsi:type="dcterms:W3CDTF">2017-03-28T02:23:42Z</dcterms:modified>
</cp:coreProperties>
</file>