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D. CORPORATE TAX --------2017-March-25\4.-Corp-Tax-Tests-2016\"/>
    </mc:Choice>
  </mc:AlternateContent>
  <bookViews>
    <workbookView xWindow="-60" yWindow="-15" windowWidth="23250" windowHeight="12675" activeTab="5"/>
  </bookViews>
  <sheets>
    <sheet name="Transfer to Ptshp" sheetId="8" r:id="rId1"/>
    <sheet name="Reorg" sheetId="11" r:id="rId2"/>
    <sheet name="10. Ptshp" sheetId="9" r:id="rId3"/>
    <sheet name="11. Ptshp" sheetId="10" r:id="rId4"/>
    <sheet name="Reorg-Liquidation-Mary-Duke" sheetId="12" r:id="rId5"/>
    <sheet name="Reorg-Liquidation-Mary-Duke (2)" sheetId="13" r:id="rId6"/>
  </sheets>
  <definedNames>
    <definedName name="OLE_LINK3" localSheetId="1">Reorg!#REF!</definedName>
    <definedName name="OLE_LINK3" localSheetId="0">'Transfer to Ptshp'!#REF!</definedName>
    <definedName name="_xlnm.Print_Area" localSheetId="2">'10. Ptshp'!$A$1:$I$83</definedName>
    <definedName name="_xlnm.Print_Area" localSheetId="3">'11. Ptshp'!$A$1:$I$25</definedName>
    <definedName name="_xlnm.Print_Area" localSheetId="1">Reorg!$A$1:$H$26</definedName>
    <definedName name="_xlnm.Print_Area" localSheetId="4">'Reorg-Liquidation-Mary-Duke'!$A$2:$L$46</definedName>
    <definedName name="_xlnm.Print_Area" localSheetId="5">'Reorg-Liquidation-Mary-Duke (2)'!$A$1:$H$68</definedName>
    <definedName name="_xlnm.Print_Area" localSheetId="0">'Transfer to Ptshp'!$A$1:$G$39</definedName>
  </definedNames>
  <calcPr calcId="171027"/>
</workbook>
</file>

<file path=xl/calcChain.xml><?xml version="1.0" encoding="utf-8"?>
<calcChain xmlns="http://schemas.openxmlformats.org/spreadsheetml/2006/main">
  <c r="F24" i="13" l="1"/>
  <c r="F21" i="13" l="1"/>
  <c r="F23" i="13" s="1"/>
  <c r="F26" i="13" s="1"/>
  <c r="F28" i="13" s="1"/>
  <c r="F30" i="13" l="1"/>
  <c r="E8" i="13"/>
  <c r="F4" i="13"/>
  <c r="E4" i="13"/>
  <c r="F11" i="11" l="1"/>
  <c r="G71" i="9" l="1"/>
  <c r="G73" i="9" s="1"/>
  <c r="Q11" i="12" l="1"/>
  <c r="P11" i="12"/>
  <c r="I9" i="12"/>
  <c r="K5" i="12"/>
  <c r="I5" i="12"/>
  <c r="H281" i="11" l="1"/>
  <c r="H283" i="11" s="1"/>
  <c r="I271" i="11"/>
  <c r="H264" i="11"/>
  <c r="H263" i="11"/>
  <c r="H262" i="11"/>
  <c r="H261" i="11"/>
  <c r="H260" i="11"/>
  <c r="E251" i="11"/>
  <c r="G250" i="11"/>
  <c r="G249" i="11"/>
  <c r="G248" i="11"/>
  <c r="G247" i="11"/>
  <c r="I238" i="11"/>
  <c r="H238" i="11"/>
  <c r="I237" i="11"/>
  <c r="H237" i="11"/>
  <c r="I236" i="11"/>
  <c r="H236" i="11"/>
  <c r="I235" i="11"/>
  <c r="H235" i="11"/>
  <c r="E230" i="11"/>
  <c r="G229" i="11"/>
  <c r="G228" i="11"/>
  <c r="G227" i="11"/>
  <c r="G226" i="11"/>
  <c r="E221" i="11"/>
  <c r="G220" i="11"/>
  <c r="G219" i="11"/>
  <c r="G218" i="11"/>
  <c r="G217" i="11"/>
  <c r="G207" i="11"/>
  <c r="G209" i="11" s="1"/>
  <c r="G211" i="11" s="1"/>
  <c r="H188" i="11"/>
  <c r="H184" i="11"/>
  <c r="H186" i="11" s="1"/>
  <c r="H189" i="11" s="1"/>
  <c r="H177" i="11"/>
  <c r="H172" i="11"/>
  <c r="H173" i="11" s="1"/>
  <c r="H175" i="11" s="1"/>
  <c r="F161" i="11"/>
  <c r="F162" i="11" s="1"/>
  <c r="G153" i="11"/>
  <c r="G152" i="11"/>
  <c r="E151" i="11"/>
  <c r="H143" i="11"/>
  <c r="G142" i="11"/>
  <c r="F133" i="11"/>
  <c r="G125" i="11"/>
  <c r="G117" i="11"/>
  <c r="G115" i="11"/>
  <c r="G111" i="11"/>
  <c r="G110" i="11"/>
  <c r="G109" i="11"/>
  <c r="G105" i="11"/>
  <c r="F94" i="11"/>
  <c r="F96" i="11" s="1"/>
  <c r="E35" i="8"/>
  <c r="E36" i="8" s="1"/>
  <c r="E39" i="8" s="1"/>
  <c r="I18" i="10"/>
  <c r="I20" i="10" s="1"/>
  <c r="I17" i="10"/>
  <c r="I7" i="10"/>
  <c r="I9" i="10"/>
  <c r="I6" i="10"/>
  <c r="G79" i="9"/>
  <c r="G81" i="9" s="1"/>
  <c r="G82" i="9" s="1"/>
  <c r="H62" i="9"/>
  <c r="H64" i="9" s="1"/>
  <c r="H57" i="9"/>
  <c r="H59" i="9" s="1"/>
  <c r="H47" i="9"/>
  <c r="H46" i="9"/>
  <c r="H45" i="9"/>
  <c r="G44" i="9"/>
  <c r="G48" i="9" s="1"/>
  <c r="G51" i="9" s="1"/>
  <c r="G34" i="9"/>
  <c r="G38" i="9" s="1"/>
  <c r="G39" i="9" s="1"/>
  <c r="G40" i="9" s="1"/>
  <c r="G24" i="9"/>
  <c r="G27" i="9" s="1"/>
  <c r="G16" i="9"/>
  <c r="G7" i="9"/>
  <c r="G11" i="9" s="1"/>
  <c r="G352" i="8"/>
  <c r="G354" i="8" s="1"/>
  <c r="H342" i="8"/>
  <c r="G335" i="8"/>
  <c r="G334" i="8"/>
  <c r="G333" i="8"/>
  <c r="G332" i="8"/>
  <c r="G331" i="8"/>
  <c r="D322" i="8"/>
  <c r="F321" i="8"/>
  <c r="F320" i="8"/>
  <c r="F319" i="8"/>
  <c r="F318" i="8"/>
  <c r="H309" i="8"/>
  <c r="G309" i="8"/>
  <c r="H308" i="8"/>
  <c r="G308" i="8"/>
  <c r="H307" i="8"/>
  <c r="G307" i="8"/>
  <c r="H306" i="8"/>
  <c r="G306" i="8"/>
  <c r="D301" i="8"/>
  <c r="F300" i="8"/>
  <c r="F299" i="8"/>
  <c r="F298" i="8"/>
  <c r="F301" i="8" s="1"/>
  <c r="F297" i="8"/>
  <c r="D292" i="8"/>
  <c r="F291" i="8"/>
  <c r="F290" i="8"/>
  <c r="F289" i="8"/>
  <c r="F288" i="8"/>
  <c r="F278" i="8"/>
  <c r="F280" i="8" s="1"/>
  <c r="F282" i="8" s="1"/>
  <c r="G259" i="8"/>
  <c r="G255" i="8"/>
  <c r="G257" i="8" s="1"/>
  <c r="G260" i="8" s="1"/>
  <c r="G248" i="8"/>
  <c r="G243" i="8"/>
  <c r="G244" i="8" s="1"/>
  <c r="G246" i="8" s="1"/>
  <c r="G249" i="8" s="1"/>
  <c r="E232" i="8"/>
  <c r="E233" i="8" s="1"/>
  <c r="F224" i="8"/>
  <c r="F223" i="8"/>
  <c r="F225" i="8"/>
  <c r="D222" i="8"/>
  <c r="G214" i="8"/>
  <c r="F213" i="8"/>
  <c r="E204" i="8"/>
  <c r="F196" i="8"/>
  <c r="F188" i="8"/>
  <c r="F186" i="8"/>
  <c r="F189" i="8"/>
  <c r="F182" i="8"/>
  <c r="F181" i="8"/>
  <c r="F180" i="8"/>
  <c r="F176" i="8"/>
  <c r="E165" i="8"/>
  <c r="E167" i="8" s="1"/>
  <c r="F31" i="8"/>
  <c r="F24" i="8"/>
  <c r="F25" i="8"/>
  <c r="F18" i="8"/>
  <c r="F9" i="8"/>
  <c r="I11" i="10"/>
  <c r="I12" i="10"/>
  <c r="F183" i="8" l="1"/>
  <c r="G336" i="8"/>
  <c r="F322" i="8"/>
  <c r="F325" i="8" s="1"/>
  <c r="I239" i="11"/>
  <c r="G118" i="11"/>
  <c r="G112" i="11"/>
  <c r="G154" i="11"/>
  <c r="G230" i="11"/>
  <c r="H178" i="11"/>
  <c r="H239" i="11"/>
  <c r="G221" i="11"/>
  <c r="G223" i="11" s="1"/>
  <c r="H265" i="11"/>
  <c r="G251" i="11"/>
  <c r="G254" i="11" s="1"/>
  <c r="F163" i="11"/>
  <c r="F164" i="11" s="1"/>
  <c r="H282" i="11"/>
  <c r="G353" i="8"/>
  <c r="F292" i="8"/>
  <c r="F294" i="8" s="1"/>
  <c r="H310" i="8"/>
  <c r="G310" i="8"/>
  <c r="I22" i="10"/>
  <c r="I23" i="10"/>
  <c r="E234" i="8"/>
  <c r="E235" i="8" s="1"/>
  <c r="H49" i="9"/>
  <c r="G20" i="9"/>
  <c r="G12" i="9"/>
  <c r="G21" i="9"/>
</calcChain>
</file>

<file path=xl/sharedStrings.xml><?xml version="1.0" encoding="utf-8"?>
<sst xmlns="http://schemas.openxmlformats.org/spreadsheetml/2006/main" count="697" uniqueCount="340">
  <si>
    <t>A</t>
  </si>
  <si>
    <t>E</t>
  </si>
  <si>
    <t>B</t>
  </si>
  <si>
    <t>C</t>
  </si>
  <si>
    <t>D</t>
  </si>
  <si>
    <t>1. Compute Stockholder's Gain or Loss</t>
  </si>
  <si>
    <t xml:space="preserve">    Value of all consideration received by stockholder:</t>
  </si>
  <si>
    <t xml:space="preserve">         Value of Stock received</t>
  </si>
  <si>
    <t xml:space="preserve">         Liabilities assumed</t>
  </si>
  <si>
    <t xml:space="preserve">    Minus: Cost of all property transferred to corp.</t>
  </si>
  <si>
    <t xml:space="preserve">    Equals Gain Realized</t>
  </si>
  <si>
    <t xml:space="preserve">    Recognized Gain: Lesser of gain realized </t>
  </si>
  <si>
    <t xml:space="preserve">      or boot (include excess debt) received</t>
  </si>
  <si>
    <t>2. Compute Stockholder's Basis in Stock</t>
  </si>
  <si>
    <t xml:space="preserve">    Basis of all  property transferred</t>
  </si>
  <si>
    <t xml:space="preserve">    Plus gain recognized</t>
  </si>
  <si>
    <t xml:space="preserve">    Minus boot received (include all debt transferred)</t>
  </si>
  <si>
    <t xml:space="preserve">    Equals basis of stock received</t>
  </si>
  <si>
    <t>3. Compute Corporation's Gain</t>
  </si>
  <si>
    <t>4. Compute Corporation's Basis in Property</t>
  </si>
  <si>
    <t xml:space="preserve">    Basis of property transferred by stockholder</t>
  </si>
  <si>
    <t xml:space="preserve">        (Property other than cash)</t>
  </si>
  <si>
    <t xml:space="preserve">    Add: Gain recognized by stockholder</t>
  </si>
  <si>
    <t xml:space="preserve">    Equals: basis of property to corporation</t>
  </si>
  <si>
    <t>Owner</t>
  </si>
  <si>
    <t>Asset</t>
  </si>
  <si>
    <t>Selling Price</t>
  </si>
  <si>
    <t>Cost</t>
  </si>
  <si>
    <t>Accum. Depreciation (S/L)</t>
  </si>
  <si>
    <t>Extra Depreciation</t>
  </si>
  <si>
    <t>Adjusted Basis</t>
  </si>
  <si>
    <t>Gain</t>
  </si>
  <si>
    <t>Section 1231 gain- before considering  Sec. 291</t>
  </si>
  <si>
    <t>Section 291 recapture (20% rule)</t>
  </si>
  <si>
    <t>Section 1231 gain- after considering  Sec. 291</t>
  </si>
  <si>
    <t xml:space="preserve">Charlotte Corporation's partial income statement after its first year of operations is as follows: </t>
  </si>
  <si>
    <t>Income before income taxes</t>
  </si>
  <si>
    <t>Federal &amp; state income taxes payable currently</t>
  </si>
  <si>
    <t>Deferred income taxes</t>
  </si>
  <si>
    <t>Income tax expense</t>
  </si>
  <si>
    <t>Net income</t>
  </si>
  <si>
    <t xml:space="preserve">Charlotte estimates its annual warranty expense as a percentage of sales.  </t>
  </si>
  <si>
    <t xml:space="preserve">The amount charged to warranty expense in its accounting records this year was $400,000.  </t>
  </si>
  <si>
    <t xml:space="preserve"> No difference existed between pretax accounting income and </t>
  </si>
  <si>
    <t xml:space="preserve">taxable income except the warranty expense.  </t>
  </si>
  <si>
    <t>Taxable income</t>
  </si>
  <si>
    <t>Total</t>
  </si>
  <si>
    <t>Section 1245 Gain (Ordinary)</t>
  </si>
  <si>
    <t>Section 1231 Gain (Capital)</t>
  </si>
  <si>
    <t>Corp.</t>
  </si>
  <si>
    <t xml:space="preserve">Income from operations </t>
  </si>
  <si>
    <t>Expenses of operations</t>
  </si>
  <si>
    <t>Net Operating Income</t>
  </si>
  <si>
    <t>Dividend Received deduction percentage</t>
  </si>
  <si>
    <t>Gross receipts (Operating Revenues)</t>
  </si>
  <si>
    <t xml:space="preserve">Operating Expenses, not including Cash Contributions </t>
  </si>
  <si>
    <t xml:space="preserve">Cash contributions to qualified charities </t>
  </si>
  <si>
    <t xml:space="preserve">AMT Exemption </t>
  </si>
  <si>
    <t>AMTI</t>
  </si>
  <si>
    <t>Floor</t>
  </si>
  <si>
    <t>Excess over Floor</t>
  </si>
  <si>
    <t>Phase-out Rate</t>
  </si>
  <si>
    <t xml:space="preserve"> Reduction in exemption</t>
  </si>
  <si>
    <t>Unadjusted Exemption Amount</t>
  </si>
  <si>
    <t>Exemption allowed</t>
  </si>
  <si>
    <t>Salary</t>
  </si>
  <si>
    <t>AGI</t>
  </si>
  <si>
    <t>No gain or loss for a corp. upon sale of its capital stock, including treasury stock.</t>
  </si>
  <si>
    <t>Taxable income before losses</t>
  </si>
  <si>
    <t>Taxable income before small bus losses</t>
  </si>
  <si>
    <t>Compute late filing penalty</t>
  </si>
  <si>
    <t>Due date for return</t>
  </si>
  <si>
    <t>Actual filing date</t>
  </si>
  <si>
    <t>Amount Underpaid</t>
  </si>
  <si>
    <t>April 15</t>
  </si>
  <si>
    <t>Rate per month the payment is late</t>
  </si>
  <si>
    <t>May 15</t>
  </si>
  <si>
    <t>One month</t>
  </si>
  <si>
    <t>Penalty per month</t>
  </si>
  <si>
    <t>May 28</t>
  </si>
  <si>
    <t>Two months</t>
  </si>
  <si>
    <t>Number of months</t>
  </si>
  <si>
    <t>Late payment penalty</t>
  </si>
  <si>
    <t>Statute of Limitations</t>
  </si>
  <si>
    <t xml:space="preserve">Dan did not receive control of the corporation. </t>
  </si>
  <si>
    <t>Sec. 351 does not prevent the gain from being recognized</t>
  </si>
  <si>
    <t>Sec. 1244 stock</t>
  </si>
  <si>
    <t>Gross income before considering stock sale</t>
  </si>
  <si>
    <t>Less: Sec. 1244 ordinary loss</t>
  </si>
  <si>
    <t>Less: Additional capital loss</t>
  </si>
  <si>
    <t>Revised taxable income</t>
  </si>
  <si>
    <t>Pixie Corp. provided the following information.</t>
  </si>
  <si>
    <t xml:space="preserve">Compute Pixie's taxable income for the year. </t>
  </si>
  <si>
    <t>Facts</t>
  </si>
  <si>
    <t>Return</t>
  </si>
  <si>
    <t>Sales revenue</t>
  </si>
  <si>
    <t>Cost of sales and other operating expenses</t>
  </si>
  <si>
    <t>Short-term capital gain</t>
  </si>
  <si>
    <t>Long-term capital gain</t>
  </si>
  <si>
    <t>Short-term capital loss</t>
  </si>
  <si>
    <t>Long-term capital loss</t>
  </si>
  <si>
    <t>The corporation's deduction for capital losses is limited to amount of capital gains.</t>
  </si>
  <si>
    <t>Local Corp. provided the following information:</t>
  </si>
  <si>
    <t xml:space="preserve">What is the corporation’s net income before credits? </t>
  </si>
  <si>
    <t>Tax liability</t>
  </si>
  <si>
    <t>Equip.</t>
  </si>
  <si>
    <t>Big Corp.</t>
  </si>
  <si>
    <t>NonRes-Realty</t>
  </si>
  <si>
    <t>Recapture under sec. 1250 (Excess Depreciation)</t>
  </si>
  <si>
    <t>Amount that would be recaptured if 1245 applied</t>
  </si>
  <si>
    <t>Potter Corporation - Dividends Received</t>
  </si>
  <si>
    <t>Dividend income from Cooper Corp. (10% owned)</t>
  </si>
  <si>
    <t>Dividend Received deduction amount - % of dividends</t>
  </si>
  <si>
    <t>Dividend Received deduction amount - % of net income</t>
  </si>
  <si>
    <r>
      <t xml:space="preserve">In </t>
    </r>
    <r>
      <rPr>
        <sz val="10"/>
        <rFont val="Arial"/>
        <family val="2"/>
      </rPr>
      <t>2008, Concord Corp., a domestic corporation, had income, expenses and deductions:</t>
    </r>
  </si>
  <si>
    <t>Net income before deducting charitable contributions</t>
  </si>
  <si>
    <t>Net income (GAAP) before federal income tax</t>
  </si>
  <si>
    <t>What is the amount of Concord’s allowable charitable contribution deduction for 2008?</t>
  </si>
  <si>
    <t>Charitable contribution ded. is limited to 10% of taxable income before charity ded.</t>
  </si>
  <si>
    <t>Which expense is an organizational cost?</t>
  </si>
  <si>
    <t>Tentative AMT is less than regular tax, so there is no AMT liability.</t>
  </si>
  <si>
    <t>Brother Sister Corporations</t>
  </si>
  <si>
    <t>Proof</t>
  </si>
  <si>
    <t>The outstanding stock of Corporations A, B, and C is owned by these unrelated individuals:</t>
  </si>
  <si>
    <t xml:space="preserve">  Individuals </t>
  </si>
  <si>
    <t xml:space="preserve"> -------------- Corporations --------------</t>
  </si>
  <si>
    <t xml:space="preserve">      </t>
  </si>
  <si>
    <t xml:space="preserve">B   </t>
  </si>
  <si>
    <t>ALL</t>
  </si>
  <si>
    <t>AB</t>
  </si>
  <si>
    <t xml:space="preserve">    Bonnie</t>
  </si>
  <si>
    <t xml:space="preserve">    Bart</t>
  </si>
  <si>
    <t xml:space="preserve">    Delaney</t>
  </si>
  <si>
    <t xml:space="preserve">    Danette</t>
  </si>
  <si>
    <t>Each corporation has taxable income of $50,000 for 2008.</t>
  </si>
  <si>
    <t>What is the total federal income tax liability of all three corporations for 2008?</t>
  </si>
  <si>
    <t>A and B are brother sister corporations</t>
  </si>
  <si>
    <t>C is not;.</t>
  </si>
  <si>
    <t>A and B will have combined tax liabilty:</t>
  </si>
  <si>
    <t>C's tax liability at 15%</t>
  </si>
  <si>
    <t>Total income tax liability</t>
  </si>
  <si>
    <t xml:space="preserve">Future, Inc. reported the following results for the year: </t>
  </si>
  <si>
    <t>Solution</t>
  </si>
  <si>
    <t>Net income per books</t>
  </si>
  <si>
    <t>Federal income taxes</t>
  </si>
  <si>
    <t>Life insurance proceeds on death of key employee</t>
  </si>
  <si>
    <t>Tax-exempt interest income</t>
  </si>
  <si>
    <t>Net capital loss</t>
  </si>
  <si>
    <t xml:space="preserve">Future's taxable income for the year was: </t>
  </si>
  <si>
    <t xml:space="preserve">Assuming a 40% income tax rate, what amount </t>
  </si>
  <si>
    <t xml:space="preserve"> was actually paid this year on the corporation's warranty? </t>
  </si>
  <si>
    <t>Warranty Expense per books</t>
  </si>
  <si>
    <t>Difference between books and tax warranty expense</t>
  </si>
  <si>
    <t>Warranty Expense per tax return</t>
  </si>
  <si>
    <t>Tax savings on the extra warranty epense</t>
  </si>
  <si>
    <t>Compute Gain on investment in Partnership</t>
  </si>
  <si>
    <t>Note: "Partner-1" is the person investing in the Partnership.</t>
  </si>
  <si>
    <t>Partner-1's asset had a value of</t>
  </si>
  <si>
    <t>Partner-1's asset had a BASIS of</t>
  </si>
  <si>
    <t>Partnership capital % received by Partner-1</t>
  </si>
  <si>
    <t>Partnership capital % of other partners</t>
  </si>
  <si>
    <t>Partnership debt assumed by Partner-1</t>
  </si>
  <si>
    <t>Partner-1's debt assumed by PARTNERSHIP</t>
  </si>
  <si>
    <t>Partner-1's debt assumed by other PARTNERS</t>
  </si>
  <si>
    <t>Excess of line 8 over lines 2 + 6</t>
  </si>
  <si>
    <t>Partner-1's Gain-Positive Amt. on Line 9</t>
  </si>
  <si>
    <t>Compute Partner-1's Basis in partnership Interest</t>
  </si>
  <si>
    <t>Asset basis before contribution</t>
  </si>
  <si>
    <t>Add:</t>
  </si>
  <si>
    <t xml:space="preserve">Less: </t>
  </si>
  <si>
    <t>Partner-1's Debt assumed by other Ptnrs</t>
  </si>
  <si>
    <t>Partner-1's Basis - Cannot be negative</t>
  </si>
  <si>
    <t>Compute Partnership's basis in Asset</t>
  </si>
  <si>
    <t>Partner-1's assedt basis (before cont.)</t>
  </si>
  <si>
    <t>Add: gain - invest co.(rare)</t>
  </si>
  <si>
    <t>Do not add gain for excess debt</t>
  </si>
  <si>
    <t>XXX</t>
  </si>
  <si>
    <t>Partnership's basis in asset invested</t>
  </si>
  <si>
    <t>Net income of an accrual basis, calendar year partnership with these items?</t>
  </si>
  <si>
    <t>Data</t>
  </si>
  <si>
    <t>Ordinary</t>
  </si>
  <si>
    <t>Separate</t>
  </si>
  <si>
    <t>Net income from opertations</t>
  </si>
  <si>
    <t>Tax exempt interest income</t>
  </si>
  <si>
    <t>Dividends from corporations</t>
  </si>
  <si>
    <t>Net rental income</t>
  </si>
  <si>
    <t>Ordinary income</t>
  </si>
  <si>
    <t>Separate items</t>
  </si>
  <si>
    <t>Fran's share</t>
  </si>
  <si>
    <t>Mr. Rich contributes building lot to partnership</t>
  </si>
  <si>
    <t>BASIS</t>
  </si>
  <si>
    <t>FMV</t>
  </si>
  <si>
    <t>Partnership sells the lot for</t>
  </si>
  <si>
    <t>Total Gain</t>
  </si>
  <si>
    <t>Total gain is ordinary income to the partnership.</t>
  </si>
  <si>
    <t>Mr. Rich reports income of:</t>
  </si>
  <si>
    <t>All of built-in Gain</t>
  </si>
  <si>
    <t>One-half of the gain accruing since acquired by partnership</t>
  </si>
  <si>
    <t>Gain reported by Mr. Rich</t>
  </si>
  <si>
    <t>Limit is basis of partnership capital, plus her share of partnership debt.</t>
  </si>
  <si>
    <t>Adjusted gross income</t>
  </si>
  <si>
    <t>Threshhold for phase-out</t>
  </si>
  <si>
    <t>Amount of AGI above the threshhold</t>
  </si>
  <si>
    <t>Phase-out percentage for income above threshhold</t>
  </si>
  <si>
    <t>Maximum loss write-off for this couple</t>
  </si>
  <si>
    <t>Current distribution to Bill.</t>
  </si>
  <si>
    <t>Proportionate Nonliquidating Distributions</t>
  </si>
  <si>
    <t>Partner's beginning outside basis in the partnership</t>
  </si>
  <si>
    <t>Less: Cash received.</t>
  </si>
  <si>
    <t>Gain recognized (excess of line 2 over line 1)</t>
  </si>
  <si>
    <t>Remaining outside basis [(Line 1) minus (Line 2)]. Min. $0</t>
  </si>
  <si>
    <t>Partner's basis in hot assets distributed (lesser of line 4 or inside basis)</t>
  </si>
  <si>
    <t>Basis available for other property distributed [(Line 4) - (Line 5)]</t>
  </si>
  <si>
    <t>Partnership's inside basis of other property distributed</t>
  </si>
  <si>
    <t>Basis to partner of other property received (lesser of amt-Line 6 or Line 7)</t>
  </si>
  <si>
    <t>Partner's remaining basis in the partnership interest [(Line 6) less (Line 8)]</t>
  </si>
  <si>
    <t>Liquidating Distribution to Bill</t>
  </si>
  <si>
    <t>6</t>
  </si>
  <si>
    <t>7</t>
  </si>
  <si>
    <t>Loss may be recognized if dist. includes only cash, Unreal. Rec. etc. [Ln 6]</t>
  </si>
  <si>
    <t>8</t>
  </si>
  <si>
    <t>Basis to partner of other property received (Line 6)</t>
  </si>
  <si>
    <t>9</t>
  </si>
  <si>
    <t xml:space="preserve">Partner's remaining basis in the partnership interest </t>
  </si>
  <si>
    <t>Bill purchased partnership interest. What is his loss deduction?</t>
  </si>
  <si>
    <t>Jack and Jill - Loss from rental activity. $25,000 exception.</t>
  </si>
  <si>
    <t>Mary Corporation (MaryCorp)</t>
  </si>
  <si>
    <t xml:space="preserve"> Book Value </t>
  </si>
  <si>
    <t xml:space="preserve"> FMV </t>
  </si>
  <si>
    <t>Current Assets</t>
  </si>
  <si>
    <t>Fixed Assets (Basis and FMV)</t>
  </si>
  <si>
    <t xml:space="preserve">   Total Assets</t>
  </si>
  <si>
    <t>Debt</t>
  </si>
  <si>
    <t>Common Stock – Mary’s investment</t>
  </si>
  <si>
    <t>Retained Earnings</t>
  </si>
  <si>
    <t>Owner Equity</t>
  </si>
  <si>
    <t xml:space="preserve">FMV of Mary's stock in Mary Corporation </t>
  </si>
  <si>
    <t>Mary’s total basis in all outstanding Mary Corporation Stock: $2,000,000.</t>
  </si>
  <si>
    <t xml:space="preserve">Mary will liquidate MaryCorp (receive cash of MaryCorp after payment of federal income tax). </t>
  </si>
  <si>
    <t>There is no state income tax. MaryCorp has no carryover of losses, etc.</t>
  </si>
  <si>
    <t>Mary Corp has no transactions this year, other than those identifed in this problem.</t>
  </si>
  <si>
    <t>The corporation will not incur liquidation expenses or other expenses.</t>
  </si>
  <si>
    <t>Refer to information above for the acquisition of MaryCorp assets by Duke Energy Corp.</t>
  </si>
  <si>
    <t>How much total income or gain does Mary recognize on liquidation of MaryCorp?</t>
  </si>
  <si>
    <t>a.</t>
  </si>
  <si>
    <t>b.</t>
  </si>
  <si>
    <t>c.</t>
  </si>
  <si>
    <t>d.</t>
  </si>
  <si>
    <t xml:space="preserve"> Refer to information above for acquisition of MaryCorp assets by Duke Energy Corporation. </t>
  </si>
  <si>
    <t xml:space="preserve">What is Duke Energy's basis in the fixed assets received from MaryCorp? </t>
  </si>
  <si>
    <t>Other</t>
  </si>
  <si>
    <t>Refer to the balance sheet for Mary Corporation above for the next 5 questions.</t>
  </si>
  <si>
    <t>Assume that Duke Energy trades Duke Energy stock worth $10,000,000 to Mary for all</t>
  </si>
  <si>
    <t>of Mary's stock in Mary Corporation, in a transaction that is a tax-free reorganization.</t>
  </si>
  <si>
    <t>How much gain does Mary recognize on the transaction?</t>
  </si>
  <si>
    <t>What is Mary's basis in the Duke Energy stock?</t>
  </si>
  <si>
    <t>What is Duke Energy's basis in the Mary Corporation stock?</t>
  </si>
  <si>
    <t>Duke Energy will liquidate Mary Corporation when its balance sheet is as shown above.</t>
  </si>
  <si>
    <t>How much gain or loss will Mary Corporation recognize on the liquidation?</t>
  </si>
  <si>
    <t>What basis will Duke Energy have in the fixed assets?</t>
  </si>
  <si>
    <t>Deductions</t>
  </si>
  <si>
    <t>Partnership has carryover basis in the land</t>
  </si>
  <si>
    <t>Amount paid for partnership interest</t>
  </si>
  <si>
    <t xml:space="preserve">Initial basis </t>
  </si>
  <si>
    <t>Bill's share of ending debt of partnership</t>
  </si>
  <si>
    <t>Bills share of partnership loss</t>
  </si>
  <si>
    <t>Basis of partnership interest at year-end</t>
  </si>
  <si>
    <t>Bill's deduction in current year</t>
  </si>
  <si>
    <t>Maximum loss write-off if AGI is not above $100,000</t>
  </si>
  <si>
    <t>Reduction in maximum allowable loss of $25,000</t>
  </si>
  <si>
    <t xml:space="preserve">    Minus: Cost of all property transferred to corporation</t>
  </si>
  <si>
    <t xml:space="preserve">         Liabilities assumed by the corporation</t>
  </si>
  <si>
    <t xml:space="preserve">    Basis of property (other than cash)</t>
  </si>
  <si>
    <t xml:space="preserve">         Liabilities assumed by the company</t>
  </si>
  <si>
    <t xml:space="preserve">    Plus gain recognized by stockholder</t>
  </si>
  <si>
    <t>Capital loss</t>
  </si>
  <si>
    <t>Sec. 1244 loss (sale of Sec. 1244 property)</t>
  </si>
  <si>
    <t xml:space="preserve">Retlaw distributed a ranch to Retlaw’s stockholder, Walt Disney. </t>
  </si>
  <si>
    <t>The ranch had a basis of $8,000,000 and FMV of $20,000,000.</t>
  </si>
  <si>
    <t xml:space="preserve">How much gain would Retlaw report as a result of this distribution? </t>
  </si>
  <si>
    <t>Value of property distributed</t>
  </si>
  <si>
    <t>Basis of property distributed</t>
  </si>
  <si>
    <t>Gain on distribution of property</t>
  </si>
  <si>
    <t>See Section 311(b) [or 336 in the case of a liquidation].</t>
  </si>
  <si>
    <t>Continue the preceding question.</t>
  </si>
  <si>
    <t xml:space="preserve">What would Walt Disney have as basis in the ranch? </t>
  </si>
  <si>
    <t>Basis of property received in a distribution under Sec. 301 is FMV.</t>
  </si>
  <si>
    <t>See Section 301(d)</t>
  </si>
  <si>
    <t xml:space="preserve">Retlaw received all of the stock of Flower Corporation in exchange. </t>
  </si>
  <si>
    <t>How much income or gain would Walt Disney recognize on this distribution?</t>
  </si>
  <si>
    <t>Retlaw, Inc. transferred a ranch to Flower Corporation (a new corporation).</t>
  </si>
  <si>
    <t xml:space="preserve">    Basis of all property transferred to the corporation</t>
  </si>
  <si>
    <t>invested by stockholder</t>
  </si>
  <si>
    <t>(§ 355(a)(1)).</t>
  </si>
  <si>
    <t>Retlaw distributed the Flower Corporation stock to Walt Disney, in a spin-off.</t>
  </si>
  <si>
    <t>(§358(a)(1))</t>
  </si>
  <si>
    <r>
      <t xml:space="preserve">In </t>
    </r>
    <r>
      <rPr>
        <sz val="11"/>
        <rFont val="Calibri"/>
        <family val="2"/>
      </rPr>
      <t>2008, Concord Corp., a domestic corporation, had income, expenses and deductions:</t>
    </r>
  </si>
  <si>
    <t>Mr. Rich receives partnership interest of</t>
  </si>
  <si>
    <t>Partnership debt before this investment</t>
  </si>
  <si>
    <t>Solution - see next page</t>
  </si>
  <si>
    <t>Basis of all assets sold</t>
  </si>
  <si>
    <t>Corporate tax rate</t>
  </si>
  <si>
    <t>Selling price for assets of Mary Corporation</t>
  </si>
  <si>
    <t>Gain on sale of assets by Mary Corporation</t>
  </si>
  <si>
    <t>Basis of Mary 's stock</t>
  </si>
  <si>
    <t>Mary 's gain on liquidating distribution</t>
  </si>
  <si>
    <t>Current assets sold for cash, with that cash being distributed</t>
  </si>
  <si>
    <t xml:space="preserve">Total cash distributed from Mary Corporation to Mary </t>
  </si>
  <si>
    <t>This is a taxable exchange. Duke's basis in the assets will be FMV: $6,000,000.</t>
  </si>
  <si>
    <t xml:space="preserve">in a type B reorganization is stockholder's basis of the Target stock surrendered. </t>
  </si>
  <si>
    <t>Gain is recognized as if the corporation sold the asset at FMV.</t>
  </si>
  <si>
    <t>Retlaw had a basis in the ranch of $8,000,000. FMV was $20,000,000.</t>
  </si>
  <si>
    <t xml:space="preserve">No gain or loss is recognized by a corporation receiving </t>
  </si>
  <si>
    <t>property in complete liquidation of its subsidiary corporation.</t>
  </si>
  <si>
    <t xml:space="preserve">Corporation (that receives the property) meets the  </t>
  </si>
  <si>
    <t>80% ownership requirements of section 1504(a)(2);</t>
  </si>
  <si>
    <t>Liquidation is a complete redemption of all subsidiary stock, or</t>
  </si>
  <si>
    <t>part of a series of distributions that will result in a complete redemption.</t>
  </si>
  <si>
    <t>Liquidations to Which Section Applies.</t>
  </si>
  <si>
    <t>332(a)</t>
  </si>
  <si>
    <t>332(b)</t>
  </si>
  <si>
    <t>332(b)(1)</t>
  </si>
  <si>
    <t>332(b)(2)</t>
  </si>
  <si>
    <t xml:space="preserve">In Section 332 liquidation (when parent does not recognize gain), </t>
  </si>
  <si>
    <t>basis of property received is same as in the hands of the subsidiary.</t>
  </si>
  <si>
    <t>334(a)</t>
  </si>
  <si>
    <r>
      <t>Target shareholder's basis</t>
    </r>
    <r>
      <rPr>
        <sz val="12"/>
        <color rgb="FF000000"/>
        <rFont val="Calibri"/>
        <family val="2"/>
      </rPr>
      <t xml:space="preserve"> in stock received from acquiring corporation </t>
    </r>
  </si>
  <si>
    <r>
      <t>Shareholder recognizes no gain or loss on the receipt of stock in a spin-off.</t>
    </r>
    <r>
      <rPr>
        <b/>
        <sz val="12"/>
        <rFont val="Calibri"/>
        <family val="2"/>
      </rPr>
      <t xml:space="preserve"> </t>
    </r>
  </si>
  <si>
    <t>Income tax paid by Mary Corporation</t>
  </si>
  <si>
    <t>Cash received by Mary Corporation -sale of its assets to Duke.</t>
  </si>
  <si>
    <t>After-tax proceeds from sale of asset to Duke</t>
  </si>
  <si>
    <r>
      <rPr>
        <b/>
        <u/>
        <sz val="12"/>
        <color rgb="FF000000"/>
        <rFont val="Calibri"/>
        <family val="2"/>
      </rPr>
      <t>Shareholders of Target corporation will not recognize any gain or loss</t>
    </r>
    <r>
      <rPr>
        <b/>
        <sz val="12"/>
        <color rgb="FF000000"/>
        <rFont val="Calibri"/>
        <family val="2"/>
      </rPr>
      <t xml:space="preserve"> </t>
    </r>
    <r>
      <rPr>
        <sz val="12"/>
        <color rgb="FF000000"/>
        <rFont val="Calibri"/>
        <family val="2"/>
      </rPr>
      <t>on the</t>
    </r>
  </si>
  <si>
    <r>
      <t xml:space="preserve">exchange of their Target stock solely for voting stock of acquiring corp. </t>
    </r>
    <r>
      <rPr>
        <b/>
        <u/>
        <sz val="12"/>
        <color rgb="FF000000"/>
        <rFont val="Calibri"/>
        <family val="2"/>
      </rPr>
      <t>(§354(a)(1)).</t>
    </r>
  </si>
  <si>
    <r>
      <rPr>
        <b/>
        <u/>
        <sz val="12"/>
        <color rgb="FF000000"/>
        <rFont val="Calibri"/>
        <family val="2"/>
      </rPr>
      <t>A Target shareholder's basis</t>
    </r>
    <r>
      <rPr>
        <sz val="12"/>
        <color rgb="FF000000"/>
        <rFont val="Calibri"/>
        <family val="2"/>
      </rPr>
      <t xml:space="preserve"> in the stock of an acquiring corp. received in the </t>
    </r>
  </si>
  <si>
    <r>
      <t xml:space="preserve">exchange ill equal the basis of the Target stock surrendered therefor </t>
    </r>
    <r>
      <rPr>
        <b/>
        <u/>
        <sz val="12"/>
        <color rgb="FF000000"/>
        <rFont val="Calibri"/>
        <family val="2"/>
      </rPr>
      <t>(§358(a)(1)).</t>
    </r>
  </si>
  <si>
    <r>
      <rPr>
        <b/>
        <u/>
        <sz val="12"/>
        <color rgb="FF000000"/>
        <rFont val="Calibri"/>
        <family val="2"/>
      </rPr>
      <t>Acquiring Corporation's basis in each Target share</t>
    </r>
    <r>
      <rPr>
        <sz val="12"/>
        <color rgb="FF000000"/>
        <rFont val="Calibri"/>
        <family val="2"/>
      </rPr>
      <t xml:space="preserve"> received in the exchange will </t>
    </r>
  </si>
  <si>
    <r>
      <t xml:space="preserve">equal the basis of that share in the hands of the Target shareholder </t>
    </r>
    <r>
      <rPr>
        <b/>
        <u/>
        <sz val="12"/>
        <color rgb="FF000000"/>
        <rFont val="Calibri"/>
        <family val="2"/>
      </rPr>
      <t>(§362(b)).</t>
    </r>
  </si>
  <si>
    <r>
      <t xml:space="preserve">Liquidation of a </t>
    </r>
    <r>
      <rPr>
        <b/>
        <u/>
        <sz val="12"/>
        <rFont val="Arial Black"/>
        <family val="2"/>
      </rPr>
      <t>Subsidiary.</t>
    </r>
  </si>
  <si>
    <t xml:space="preserve">Refer to information above for acquisition of MaryCorp assets by Duke Energy. </t>
  </si>
  <si>
    <t xml:space="preserve">Duke Energy will pay $6,000,000 to MaryCorp for all fixed assets of MaryCorp.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</si>
</sst>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/d/yy;@"/>
    <numFmt numFmtId="167" formatCode="0.0%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color indexed="10"/>
      <name val="Arial"/>
      <family val="2"/>
    </font>
    <font>
      <b/>
      <sz val="12"/>
      <name val="Century Schoolbook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000000"/>
      <name val="Arial"/>
      <family val="2"/>
    </font>
    <font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Calibri"/>
      <family val="2"/>
    </font>
    <font>
      <u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color indexed="8"/>
      <name val="Arial"/>
      <family val="2"/>
    </font>
    <font>
      <b/>
      <u/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u/>
      <sz val="12"/>
      <name val="Arial"/>
      <family val="2"/>
    </font>
    <font>
      <b/>
      <u/>
      <sz val="12"/>
      <name val="Arial Black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92">
    <xf numFmtId="0" fontId="0" fillId="0" borderId="0" xfId="0"/>
    <xf numFmtId="0" fontId="3" fillId="0" borderId="1" xfId="0" applyFont="1" applyBorder="1" applyAlignment="1"/>
    <xf numFmtId="0" fontId="3" fillId="0" borderId="2" xfId="0" applyFont="1" applyBorder="1"/>
    <xf numFmtId="0" fontId="3" fillId="0" borderId="0" xfId="0" applyFont="1" applyBorder="1" applyAlignment="1"/>
    <xf numFmtId="0" fontId="3" fillId="0" borderId="3" xfId="0" applyFont="1" applyBorder="1"/>
    <xf numFmtId="0" fontId="2" fillId="2" borderId="0" xfId="0" applyFont="1" applyFill="1" applyBorder="1" applyAlignment="1"/>
    <xf numFmtId="0" fontId="2" fillId="2" borderId="3" xfId="0" applyFont="1" applyFill="1" applyBorder="1"/>
    <xf numFmtId="0" fontId="2" fillId="2" borderId="1" xfId="0" applyFont="1" applyFill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Border="1" applyAlignment="1">
      <alignment horizontal="left" vertical="center" indent="1"/>
    </xf>
    <xf numFmtId="6" fontId="3" fillId="0" borderId="0" xfId="0" applyNumberFormat="1" applyFont="1"/>
    <xf numFmtId="0" fontId="3" fillId="0" borderId="0" xfId="0" applyFont="1" applyBorder="1" applyAlignment="1">
      <alignment horizontal="right" vertical="top"/>
    </xf>
    <xf numFmtId="6" fontId="3" fillId="0" borderId="0" xfId="0" applyNumberFormat="1" applyFont="1" applyBorder="1" applyAlignment="1">
      <alignment horizontal="right" vertical="top"/>
    </xf>
    <xf numFmtId="6" fontId="3" fillId="0" borderId="5" xfId="0" applyNumberFormat="1" applyFont="1" applyBorder="1" applyAlignment="1">
      <alignment horizontal="right" vertical="top"/>
    </xf>
    <xf numFmtId="6" fontId="3" fillId="0" borderId="0" xfId="0" applyNumberFormat="1" applyFont="1" applyBorder="1" applyAlignment="1">
      <alignment horizontal="right" vertical="top" wrapText="1"/>
    </xf>
    <xf numFmtId="3" fontId="3" fillId="0" borderId="0" xfId="0" applyNumberFormat="1" applyFont="1" applyBorder="1" applyAlignment="1">
      <alignment horizontal="right" vertical="top" wrapText="1"/>
    </xf>
    <xf numFmtId="3" fontId="3" fillId="0" borderId="1" xfId="0" applyNumberFormat="1" applyFont="1" applyBorder="1" applyAlignment="1">
      <alignment horizontal="right" vertical="top" wrapText="1"/>
    </xf>
    <xf numFmtId="6" fontId="3" fillId="0" borderId="5" xfId="0" applyNumberFormat="1" applyFont="1" applyBorder="1" applyAlignment="1">
      <alignment horizontal="right" vertical="top" wrapText="1"/>
    </xf>
    <xf numFmtId="6" fontId="2" fillId="0" borderId="0" xfId="0" applyNumberFormat="1" applyFont="1" applyBorder="1"/>
    <xf numFmtId="6" fontId="2" fillId="0" borderId="1" xfId="0" applyNumberFormat="1" applyFont="1" applyBorder="1"/>
    <xf numFmtId="0" fontId="3" fillId="0" borderId="1" xfId="0" applyFont="1" applyBorder="1"/>
    <xf numFmtId="0" fontId="2" fillId="0" borderId="0" xfId="0" applyFont="1" applyBorder="1" applyAlignment="1">
      <alignment horizontal="left" vertical="top" indent="1"/>
    </xf>
    <xf numFmtId="6" fontId="3" fillId="0" borderId="1" xfId="0" applyNumberFormat="1" applyFont="1" applyBorder="1" applyAlignment="1">
      <alignment horizontal="right" vertical="top" wrapText="1"/>
    </xf>
    <xf numFmtId="0" fontId="3" fillId="0" borderId="4" xfId="0" applyFont="1" applyBorder="1"/>
    <xf numFmtId="0" fontId="3" fillId="0" borderId="5" xfId="0" applyFont="1" applyBorder="1"/>
    <xf numFmtId="6" fontId="3" fillId="0" borderId="0" xfId="0" applyNumberFormat="1" applyFont="1" applyBorder="1"/>
    <xf numFmtId="0" fontId="3" fillId="0" borderId="0" xfId="0" applyFont="1" applyBorder="1" applyAlignment="1">
      <alignment horizontal="left" vertical="top" indent="1"/>
    </xf>
    <xf numFmtId="43" fontId="2" fillId="0" borderId="7" xfId="1" applyFont="1" applyBorder="1" applyAlignment="1">
      <alignment horizontal="left" indent="1"/>
    </xf>
    <xf numFmtId="43" fontId="2" fillId="0" borderId="4" xfId="1" applyFont="1" applyBorder="1"/>
    <xf numFmtId="43" fontId="3" fillId="0" borderId="8" xfId="1" applyFont="1" applyBorder="1" applyAlignment="1">
      <alignment horizontal="left" indent="1"/>
    </xf>
    <xf numFmtId="165" fontId="2" fillId="0" borderId="3" xfId="1" applyNumberFormat="1" applyFont="1" applyBorder="1"/>
    <xf numFmtId="165" fontId="2" fillId="0" borderId="6" xfId="1" applyNumberFormat="1" applyFont="1" applyBorder="1"/>
    <xf numFmtId="43" fontId="2" fillId="2" borderId="8" xfId="1" applyFont="1" applyFill="1" applyBorder="1" applyAlignment="1">
      <alignment horizontal="left" indent="1"/>
    </xf>
    <xf numFmtId="43" fontId="2" fillId="2" borderId="9" xfId="1" applyFont="1" applyFill="1" applyBorder="1" applyAlignment="1">
      <alignment horizontal="left" indent="1"/>
    </xf>
    <xf numFmtId="0" fontId="7" fillId="0" borderId="0" xfId="0" applyFont="1" applyAlignment="1">
      <alignment horizontal="left"/>
    </xf>
    <xf numFmtId="165" fontId="2" fillId="0" borderId="1" xfId="1" applyNumberFormat="1" applyFont="1" applyBorder="1" applyAlignment="1">
      <alignment horizontal="left" indent="1"/>
    </xf>
    <xf numFmtId="43" fontId="2" fillId="0" borderId="10" xfId="1" applyFont="1" applyBorder="1" applyAlignment="1">
      <alignment horizontal="left" indent="1"/>
    </xf>
    <xf numFmtId="165" fontId="2" fillId="0" borderId="11" xfId="1" applyNumberFormat="1" applyFont="1" applyBorder="1"/>
    <xf numFmtId="43" fontId="3" fillId="0" borderId="9" xfId="1" applyFont="1" applyBorder="1" applyAlignment="1">
      <alignment horizontal="left" indent="1"/>
    </xf>
    <xf numFmtId="43" fontId="3" fillId="0" borderId="0" xfId="1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/>
    </xf>
    <xf numFmtId="166" fontId="3" fillId="0" borderId="0" xfId="0" applyNumberFormat="1" applyFont="1" applyBorder="1" applyAlignment="1"/>
    <xf numFmtId="164" fontId="3" fillId="0" borderId="0" xfId="2" applyNumberFormat="1" applyFont="1" applyBorder="1"/>
    <xf numFmtId="16" fontId="3" fillId="0" borderId="12" xfId="0" quotePrefix="1" applyNumberFormat="1" applyFont="1" applyBorder="1" applyAlignment="1">
      <alignment horizontal="center"/>
    </xf>
    <xf numFmtId="167" fontId="3" fillId="0" borderId="1" xfId="3" applyNumberFormat="1" applyFont="1" applyBorder="1"/>
    <xf numFmtId="0" fontId="3" fillId="0" borderId="13" xfId="0" quotePrefix="1" applyFont="1" applyBorder="1" applyAlignment="1">
      <alignment horizontal="center"/>
    </xf>
    <xf numFmtId="44" fontId="3" fillId="0" borderId="0" xfId="2" applyNumberFormat="1" applyFont="1" applyBorder="1"/>
    <xf numFmtId="165" fontId="3" fillId="0" borderId="1" xfId="1" applyNumberFormat="1" applyFont="1" applyBorder="1"/>
    <xf numFmtId="0" fontId="3" fillId="0" borderId="14" xfId="0" quotePrefix="1" applyFont="1" applyBorder="1" applyAlignment="1">
      <alignment horizontal="center"/>
    </xf>
    <xf numFmtId="0" fontId="2" fillId="0" borderId="0" xfId="0" applyFont="1" applyBorder="1"/>
    <xf numFmtId="44" fontId="2" fillId="2" borderId="5" xfId="0" applyNumberFormat="1" applyFont="1" applyFill="1" applyBorder="1"/>
    <xf numFmtId="0" fontId="3" fillId="0" borderId="0" xfId="0" applyFont="1" applyFill="1" applyBorder="1" applyAlignment="1">
      <alignment horizontal="left" vertical="center" indent="1"/>
    </xf>
    <xf numFmtId="164" fontId="2" fillId="0" borderId="3" xfId="2" applyNumberFormat="1" applyFont="1" applyBorder="1"/>
    <xf numFmtId="164" fontId="2" fillId="0" borderId="6" xfId="0" applyNumberFormat="1" applyFont="1" applyBorder="1"/>
    <xf numFmtId="164" fontId="2" fillId="2" borderId="6" xfId="2" applyNumberFormat="1" applyFont="1" applyFill="1" applyBorder="1"/>
    <xf numFmtId="164" fontId="2" fillId="2" borderId="3" xfId="0" applyNumberFormat="1" applyFont="1" applyFill="1" applyBorder="1"/>
    <xf numFmtId="164" fontId="2" fillId="0" borderId="0" xfId="0" applyNumberFormat="1" applyFont="1" applyBorder="1"/>
    <xf numFmtId="43" fontId="2" fillId="0" borderId="0" xfId="1" applyFont="1" applyBorder="1" applyAlignment="1">
      <alignment horizontal="left" indent="1"/>
    </xf>
    <xf numFmtId="164" fontId="2" fillId="0" borderId="15" xfId="0" applyNumberFormat="1" applyFont="1" applyBorder="1"/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/>
    <xf numFmtId="164" fontId="2" fillId="0" borderId="5" xfId="0" applyNumberFormat="1" applyFont="1" applyBorder="1"/>
    <xf numFmtId="43" fontId="3" fillId="0" borderId="0" xfId="1" applyFont="1" applyFill="1" applyBorder="1" applyAlignment="1">
      <alignment horizontal="left" indent="1"/>
    </xf>
    <xf numFmtId="6" fontId="2" fillId="0" borderId="5" xfId="0" applyNumberFormat="1" applyFont="1" applyBorder="1"/>
    <xf numFmtId="9" fontId="2" fillId="0" borderId="0" xfId="3" applyFont="1" applyBorder="1"/>
    <xf numFmtId="43" fontId="2" fillId="0" borderId="0" xfId="1" applyFont="1" applyAlignment="1">
      <alignment horizontal="left" vertical="center" indent="1"/>
    </xf>
    <xf numFmtId="0" fontId="2" fillId="0" borderId="0" xfId="0" applyFont="1" applyAlignment="1">
      <alignment vertical="center"/>
    </xf>
    <xf numFmtId="1" fontId="2" fillId="0" borderId="0" xfId="1" applyNumberFormat="1" applyFont="1" applyBorder="1" applyAlignment="1">
      <alignment horizontal="center" vertical="center"/>
    </xf>
    <xf numFmtId="6" fontId="3" fillId="0" borderId="0" xfId="2" applyNumberFormat="1" applyFont="1" applyBorder="1" applyAlignment="1">
      <alignment vertical="center"/>
    </xf>
    <xf numFmtId="6" fontId="2" fillId="0" borderId="1" xfId="2" applyNumberFormat="1" applyFont="1" applyBorder="1" applyAlignment="1">
      <alignment horizontal="center" vertical="center"/>
    </xf>
    <xf numFmtId="43" fontId="3" fillId="0" borderId="0" xfId="1" applyFont="1" applyAlignment="1">
      <alignment horizontal="left" vertical="center" indent="1"/>
    </xf>
    <xf numFmtId="6" fontId="3" fillId="0" borderId="1" xfId="2" applyNumberFormat="1" applyFont="1" applyBorder="1" applyAlignment="1">
      <alignment vertical="center"/>
    </xf>
    <xf numFmtId="43" fontId="2" fillId="0" borderId="0" xfId="1" applyFont="1" applyFill="1" applyAlignment="1">
      <alignment horizontal="left" vertical="center" indent="1"/>
    </xf>
    <xf numFmtId="43" fontId="2" fillId="0" borderId="0" xfId="1" applyFont="1" applyAlignment="1">
      <alignment vertical="center"/>
    </xf>
    <xf numFmtId="43" fontId="2" fillId="0" borderId="0" xfId="1" applyFont="1" applyAlignment="1">
      <alignment horizontal="center" vertical="center"/>
    </xf>
    <xf numFmtId="43" fontId="3" fillId="0" borderId="0" xfId="1" applyFont="1" applyAlignment="1">
      <alignment vertical="center"/>
    </xf>
    <xf numFmtId="6" fontId="3" fillId="0" borderId="0" xfId="0" applyNumberFormat="1" applyFont="1" applyAlignment="1">
      <alignment vertical="center"/>
    </xf>
    <xf numFmtId="6" fontId="3" fillId="0" borderId="0" xfId="1" applyNumberFormat="1" applyFont="1" applyBorder="1" applyAlignment="1">
      <alignment vertical="center"/>
    </xf>
    <xf numFmtId="6" fontId="3" fillId="0" borderId="1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horizontal="left" indent="1"/>
    </xf>
    <xf numFmtId="43" fontId="3" fillId="0" borderId="0" xfId="1" applyFont="1" applyAlignment="1">
      <alignment horizontal="left" indent="1"/>
    </xf>
    <xf numFmtId="9" fontId="3" fillId="0" borderId="1" xfId="3" applyFont="1" applyBorder="1" applyAlignment="1"/>
    <xf numFmtId="6" fontId="3" fillId="0" borderId="5" xfId="2" applyNumberFormat="1" applyFont="1" applyBorder="1" applyAlignment="1"/>
    <xf numFmtId="6" fontId="2" fillId="0" borderId="5" xfId="2" applyNumberFormat="1" applyFont="1" applyBorder="1" applyAlignment="1"/>
    <xf numFmtId="0" fontId="5" fillId="0" borderId="0" xfId="0" applyFont="1" applyAlignment="1">
      <alignment horizontal="left" indent="1"/>
    </xf>
    <xf numFmtId="165" fontId="3" fillId="0" borderId="0" xfId="1" applyNumberFormat="1" applyFont="1" applyFill="1" applyBorder="1" applyAlignment="1">
      <alignment horizontal="left" indent="1"/>
    </xf>
    <xf numFmtId="165" fontId="3" fillId="0" borderId="2" xfId="1" applyNumberFormat="1" applyFont="1" applyBorder="1"/>
    <xf numFmtId="164" fontId="3" fillId="0" borderId="3" xfId="2" applyNumberFormat="1" applyFont="1" applyBorder="1"/>
    <xf numFmtId="165" fontId="3" fillId="0" borderId="6" xfId="1" applyNumberFormat="1" applyFont="1" applyBorder="1"/>
    <xf numFmtId="165" fontId="3" fillId="0" borderId="3" xfId="1" applyNumberFormat="1" applyFont="1" applyBorder="1"/>
    <xf numFmtId="9" fontId="3" fillId="0" borderId="3" xfId="3" applyFont="1" applyBorder="1"/>
    <xf numFmtId="165" fontId="3" fillId="0" borderId="16" xfId="1" applyNumberFormat="1" applyFont="1" applyBorder="1"/>
    <xf numFmtId="164" fontId="3" fillId="0" borderId="6" xfId="2" applyNumberFormat="1" applyFont="1" applyBorder="1"/>
    <xf numFmtId="6" fontId="3" fillId="0" borderId="1" xfId="0" applyNumberFormat="1" applyFont="1" applyBorder="1"/>
    <xf numFmtId="9" fontId="3" fillId="0" borderId="0" xfId="3" applyFont="1" applyBorder="1"/>
    <xf numFmtId="165" fontId="3" fillId="0" borderId="0" xfId="1" applyNumberFormat="1" applyFont="1"/>
    <xf numFmtId="6" fontId="3" fillId="0" borderId="5" xfId="0" applyNumberFormat="1" applyFont="1" applyBorder="1"/>
    <xf numFmtId="165" fontId="3" fillId="0" borderId="5" xfId="0" applyNumberFormat="1" applyFont="1" applyBorder="1"/>
    <xf numFmtId="0" fontId="2" fillId="0" borderId="17" xfId="0" applyFont="1" applyBorder="1" applyAlignment="1">
      <alignment horizontal="left" indent="1"/>
    </xf>
    <xf numFmtId="0" fontId="2" fillId="0" borderId="11" xfId="0" applyFont="1" applyBorder="1"/>
    <xf numFmtId="0" fontId="2" fillId="0" borderId="14" xfId="0" applyFont="1" applyBorder="1" applyAlignment="1">
      <alignment horizontal="left" vertical="top" wrapText="1" indent="1"/>
    </xf>
    <xf numFmtId="0" fontId="2" fillId="0" borderId="6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 indent="1"/>
    </xf>
    <xf numFmtId="9" fontId="3" fillId="0" borderId="6" xfId="0" applyNumberFormat="1" applyFont="1" applyBorder="1" applyAlignment="1">
      <alignment horizontal="center" vertical="top" wrapText="1"/>
    </xf>
    <xf numFmtId="9" fontId="3" fillId="0" borderId="6" xfId="0" quotePrefix="1" applyNumberFormat="1" applyFont="1" applyBorder="1" applyAlignment="1">
      <alignment horizontal="right" vertical="top" wrapText="1"/>
    </xf>
    <xf numFmtId="9" fontId="3" fillId="0" borderId="6" xfId="0" applyNumberFormat="1" applyFont="1" applyBorder="1" applyAlignment="1">
      <alignment horizontal="right" vertical="top" wrapText="1"/>
    </xf>
    <xf numFmtId="0" fontId="3" fillId="0" borderId="6" xfId="0" applyFont="1" applyBorder="1" applyAlignment="1">
      <alignment vertical="top" wrapText="1"/>
    </xf>
    <xf numFmtId="6" fontId="3" fillId="0" borderId="0" xfId="2" applyNumberFormat="1" applyFont="1" applyBorder="1"/>
    <xf numFmtId="38" fontId="3" fillId="0" borderId="0" xfId="2" applyNumberFormat="1" applyFont="1" applyBorder="1"/>
    <xf numFmtId="38" fontId="3" fillId="0" borderId="0" xfId="0" applyNumberFormat="1" applyFont="1"/>
    <xf numFmtId="38" fontId="3" fillId="0" borderId="1" xfId="0" applyNumberFormat="1" applyFont="1" applyBorder="1"/>
    <xf numFmtId="165" fontId="3" fillId="0" borderId="1" xfId="1" applyNumberFormat="1" applyFont="1" applyBorder="1" applyAlignment="1">
      <alignment horizontal="right" vertical="top"/>
    </xf>
    <xf numFmtId="0" fontId="2" fillId="0" borderId="0" xfId="0" applyFont="1" applyAlignment="1">
      <alignment horizontal="left" indent="1"/>
    </xf>
    <xf numFmtId="164" fontId="3" fillId="0" borderId="5" xfId="2" applyNumberFormat="1" applyFont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 indent="1"/>
    </xf>
    <xf numFmtId="0" fontId="10" fillId="0" borderId="0" xfId="0" applyFont="1" applyFill="1" applyBorder="1" applyAlignment="1">
      <alignment horizontal="center" vertical="center"/>
    </xf>
    <xf numFmtId="43" fontId="8" fillId="0" borderId="0" xfId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 indent="1"/>
    </xf>
    <xf numFmtId="164" fontId="8" fillId="0" borderId="0" xfId="2" applyNumberFormat="1" applyFont="1" applyFill="1" applyBorder="1" applyAlignment="1">
      <alignment vertical="center"/>
    </xf>
    <xf numFmtId="43" fontId="4" fillId="0" borderId="0" xfId="1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horizontal="left" vertical="center" indent="1"/>
    </xf>
    <xf numFmtId="165" fontId="8" fillId="0" borderId="0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5" fontId="8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43" fontId="4" fillId="0" borderId="0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indent="1"/>
    </xf>
    <xf numFmtId="164" fontId="4" fillId="0" borderId="0" xfId="2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4" xfId="0" applyFont="1" applyBorder="1"/>
    <xf numFmtId="0" fontId="8" fillId="0" borderId="2" xfId="0" applyFont="1" applyBorder="1"/>
    <xf numFmtId="49" fontId="4" fillId="0" borderId="10" xfId="0" applyNumberFormat="1" applyFont="1" applyBorder="1" applyAlignment="1">
      <alignment horizontal="center"/>
    </xf>
    <xf numFmtId="0" fontId="4" fillId="0" borderId="5" xfId="0" applyFont="1" applyBorder="1"/>
    <xf numFmtId="0" fontId="8" fillId="0" borderId="5" xfId="0" applyFont="1" applyBorder="1"/>
    <xf numFmtId="0" fontId="8" fillId="0" borderId="11" xfId="0" applyFont="1" applyBorder="1"/>
    <xf numFmtId="43" fontId="8" fillId="0" borderId="0" xfId="1" applyFont="1" applyBorder="1"/>
    <xf numFmtId="0" fontId="8" fillId="0" borderId="0" xfId="0" applyFont="1" applyBorder="1"/>
    <xf numFmtId="49" fontId="4" fillId="0" borderId="0" xfId="0" applyNumberFormat="1" applyFont="1" applyBorder="1" applyAlignment="1">
      <alignment horizontal="center"/>
    </xf>
    <xf numFmtId="165" fontId="8" fillId="0" borderId="0" xfId="1" applyNumberFormat="1" applyFont="1" applyBorder="1"/>
    <xf numFmtId="0" fontId="13" fillId="0" borderId="0" xfId="0" applyFont="1"/>
    <xf numFmtId="0" fontId="14" fillId="0" borderId="0" xfId="0" applyFont="1"/>
    <xf numFmtId="0" fontId="15" fillId="0" borderId="18" xfId="0" applyFont="1" applyBorder="1" applyAlignment="1">
      <alignment horizontal="left" indent="1"/>
    </xf>
    <xf numFmtId="0" fontId="16" fillId="0" borderId="19" xfId="0" applyFont="1" applyBorder="1"/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2" fillId="0" borderId="0" xfId="0" applyFont="1"/>
    <xf numFmtId="0" fontId="16" fillId="0" borderId="22" xfId="0" applyFont="1" applyBorder="1" applyAlignment="1">
      <alignment horizontal="left" vertical="center" indent="1"/>
    </xf>
    <xf numFmtId="0" fontId="16" fillId="0" borderId="23" xfId="0" applyFont="1" applyBorder="1" applyAlignment="1">
      <alignment vertical="center"/>
    </xf>
    <xf numFmtId="5" fontId="16" fillId="0" borderId="24" xfId="0" applyNumberFormat="1" applyFont="1" applyBorder="1" applyAlignment="1">
      <alignment horizontal="right" vertical="center"/>
    </xf>
    <xf numFmtId="38" fontId="16" fillId="0" borderId="23" xfId="0" applyNumberFormat="1" applyFont="1" applyBorder="1" applyAlignment="1">
      <alignment vertical="center"/>
    </xf>
    <xf numFmtId="5" fontId="16" fillId="0" borderId="25" xfId="0" applyNumberFormat="1" applyFont="1" applyBorder="1" applyAlignment="1">
      <alignment horizontal="right" vertical="center"/>
    </xf>
    <xf numFmtId="0" fontId="16" fillId="0" borderId="26" xfId="0" applyFont="1" applyBorder="1" applyAlignment="1">
      <alignment horizontal="left" vertical="center" indent="1"/>
    </xf>
    <xf numFmtId="0" fontId="16" fillId="0" borderId="27" xfId="0" applyFont="1" applyBorder="1" applyAlignment="1">
      <alignment vertical="center"/>
    </xf>
    <xf numFmtId="38" fontId="16" fillId="0" borderId="28" xfId="0" applyNumberFormat="1" applyFont="1" applyBorder="1" applyAlignment="1">
      <alignment horizontal="right" vertical="center"/>
    </xf>
    <xf numFmtId="38" fontId="16" fillId="0" borderId="27" xfId="0" applyNumberFormat="1" applyFont="1" applyBorder="1" applyAlignment="1">
      <alignment vertical="center"/>
    </xf>
    <xf numFmtId="38" fontId="16" fillId="0" borderId="29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left" vertical="center" indent="1"/>
    </xf>
    <xf numFmtId="0" fontId="16" fillId="0" borderId="19" xfId="0" applyFont="1" applyBorder="1" applyAlignment="1">
      <alignment vertical="center"/>
    </xf>
    <xf numFmtId="5" fontId="14" fillId="0" borderId="20" xfId="0" applyNumberFormat="1" applyFont="1" applyBorder="1" applyAlignment="1">
      <alignment horizontal="right" vertical="center"/>
    </xf>
    <xf numFmtId="5" fontId="16" fillId="0" borderId="19" xfId="0" applyNumberFormat="1" applyFont="1" applyBorder="1" applyAlignment="1">
      <alignment vertical="center"/>
    </xf>
    <xf numFmtId="5" fontId="14" fillId="0" borderId="21" xfId="0" applyNumberFormat="1" applyFont="1" applyBorder="1" applyAlignment="1">
      <alignment horizontal="right" vertical="center"/>
    </xf>
    <xf numFmtId="0" fontId="16" fillId="0" borderId="30" xfId="0" applyFont="1" applyBorder="1" applyAlignment="1">
      <alignment horizontal="left" vertical="center" indent="1"/>
    </xf>
    <xf numFmtId="0" fontId="16" fillId="0" borderId="0" xfId="0" applyFont="1" applyBorder="1" applyAlignment="1">
      <alignment vertical="center"/>
    </xf>
    <xf numFmtId="38" fontId="16" fillId="0" borderId="31" xfId="0" applyNumberFormat="1" applyFont="1" applyBorder="1" applyAlignment="1">
      <alignment horizontal="right" vertical="center"/>
    </xf>
    <xf numFmtId="38" fontId="16" fillId="0" borderId="0" xfId="0" applyNumberFormat="1" applyFont="1" applyBorder="1" applyAlignment="1">
      <alignment vertical="center"/>
    </xf>
    <xf numFmtId="38" fontId="16" fillId="0" borderId="32" xfId="0" applyNumberFormat="1" applyFont="1" applyBorder="1" applyAlignment="1">
      <alignment horizontal="right" vertical="center"/>
    </xf>
    <xf numFmtId="0" fontId="16" fillId="0" borderId="33" xfId="0" applyFont="1" applyBorder="1" applyAlignment="1">
      <alignment horizontal="left" vertical="center" indent="1"/>
    </xf>
    <xf numFmtId="0" fontId="16" fillId="0" borderId="34" xfId="0" applyFont="1" applyBorder="1" applyAlignment="1">
      <alignment vertical="center"/>
    </xf>
    <xf numFmtId="38" fontId="16" fillId="0" borderId="35" xfId="0" applyNumberFormat="1" applyFont="1" applyBorder="1" applyAlignment="1">
      <alignment horizontal="right" vertical="center"/>
    </xf>
    <xf numFmtId="38" fontId="16" fillId="0" borderId="34" xfId="0" applyNumberFormat="1" applyFont="1" applyBorder="1" applyAlignment="1">
      <alignment vertical="center"/>
    </xf>
    <xf numFmtId="38" fontId="16" fillId="0" borderId="36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 indent="1"/>
    </xf>
    <xf numFmtId="5" fontId="14" fillId="0" borderId="37" xfId="0" applyNumberFormat="1" applyFont="1" applyBorder="1" applyAlignment="1">
      <alignment horizontal="right" vertical="center"/>
    </xf>
    <xf numFmtId="5" fontId="16" fillId="0" borderId="38" xfId="0" applyNumberFormat="1" applyFont="1" applyBorder="1" applyAlignment="1">
      <alignment vertical="center"/>
    </xf>
    <xf numFmtId="5" fontId="14" fillId="0" borderId="39" xfId="0" applyNumberFormat="1" applyFont="1" applyBorder="1" applyAlignment="1">
      <alignment horizontal="right" vertical="center"/>
    </xf>
    <xf numFmtId="6" fontId="12" fillId="0" borderId="0" xfId="4" applyNumberFormat="1" applyFont="1"/>
    <xf numFmtId="164" fontId="12" fillId="0" borderId="0" xfId="4" applyNumberFormat="1" applyFont="1"/>
    <xf numFmtId="5" fontId="16" fillId="0" borderId="32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left" indent="1"/>
    </xf>
    <xf numFmtId="0" fontId="12" fillId="0" borderId="19" xfId="0" applyFont="1" applyBorder="1"/>
    <xf numFmtId="0" fontId="12" fillId="0" borderId="40" xfId="0" applyFont="1" applyBorder="1"/>
    <xf numFmtId="0" fontId="12" fillId="0" borderId="41" xfId="0" applyFont="1" applyBorder="1" applyAlignment="1"/>
    <xf numFmtId="0" fontId="12" fillId="0" borderId="42" xfId="0" applyFont="1" applyBorder="1"/>
    <xf numFmtId="0" fontId="12" fillId="0" borderId="21" xfId="0" applyFont="1" applyBorder="1" applyAlignment="1"/>
    <xf numFmtId="0" fontId="18" fillId="0" borderId="0" xfId="0" applyFont="1"/>
    <xf numFmtId="0" fontId="12" fillId="0" borderId="0" xfId="0" applyFont="1" applyAlignment="1">
      <alignment horizontal="left"/>
    </xf>
    <xf numFmtId="0" fontId="19" fillId="0" borderId="0" xfId="0" applyFont="1"/>
    <xf numFmtId="6" fontId="12" fillId="0" borderId="0" xfId="0" applyNumberFormat="1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0" fontId="20" fillId="0" borderId="0" xfId="0" applyFont="1"/>
    <xf numFmtId="0" fontId="13" fillId="3" borderId="1" xfId="0" applyFont="1" applyFill="1" applyBorder="1" applyAlignment="1">
      <alignment horizontal="center"/>
    </xf>
    <xf numFmtId="0" fontId="21" fillId="0" borderId="0" xfId="0" applyFont="1"/>
    <xf numFmtId="0" fontId="19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vertical="top" wrapText="1"/>
    </xf>
    <xf numFmtId="6" fontId="19" fillId="0" borderId="0" xfId="0" applyNumberFormat="1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3" fillId="0" borderId="0" xfId="0" applyFont="1"/>
    <xf numFmtId="0" fontId="13" fillId="4" borderId="0" xfId="0" applyFont="1" applyFill="1"/>
    <xf numFmtId="0" fontId="14" fillId="4" borderId="0" xfId="0" applyFont="1" applyFill="1"/>
    <xf numFmtId="0" fontId="24" fillId="4" borderId="0" xfId="0" applyFont="1" applyFill="1" applyAlignment="1">
      <alignment horizontal="left"/>
    </xf>
    <xf numFmtId="0" fontId="12" fillId="4" borderId="0" xfId="0" applyFont="1" applyFill="1" applyAlignment="1">
      <alignment horizontal="left"/>
    </xf>
    <xf numFmtId="0" fontId="12" fillId="4" borderId="0" xfId="0" applyFont="1" applyFill="1"/>
    <xf numFmtId="0" fontId="18" fillId="4" borderId="0" xfId="0" applyFont="1" applyFill="1" applyAlignment="1">
      <alignment horizontal="left"/>
    </xf>
    <xf numFmtId="6" fontId="12" fillId="0" borderId="0" xfId="0" applyNumberFormat="1" applyFont="1" applyAlignment="1">
      <alignment vertical="top" wrapText="1"/>
    </xf>
    <xf numFmtId="0" fontId="20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6" fontId="3" fillId="0" borderId="45" xfId="0" applyNumberFormat="1" applyFont="1" applyBorder="1" applyAlignment="1"/>
    <xf numFmtId="6" fontId="3" fillId="0" borderId="48" xfId="0" applyNumberFormat="1" applyFont="1" applyBorder="1" applyAlignment="1"/>
    <xf numFmtId="38" fontId="3" fillId="0" borderId="48" xfId="0" applyNumberFormat="1" applyFont="1" applyBorder="1" applyAlignment="1"/>
    <xf numFmtId="0" fontId="3" fillId="0" borderId="52" xfId="0" applyFont="1" applyBorder="1" applyAlignment="1"/>
    <xf numFmtId="0" fontId="3" fillId="0" borderId="53" xfId="0" applyFont="1" applyBorder="1" applyAlignment="1"/>
    <xf numFmtId="43" fontId="3" fillId="0" borderId="56" xfId="1" applyFont="1" applyBorder="1" applyAlignment="1">
      <alignment horizontal="left" indent="1"/>
    </xf>
    <xf numFmtId="6" fontId="3" fillId="0" borderId="58" xfId="0" applyNumberFormat="1" applyFont="1" applyBorder="1" applyAlignment="1"/>
    <xf numFmtId="6" fontId="3" fillId="0" borderId="51" xfId="0" applyNumberFormat="1" applyFont="1" applyBorder="1" applyAlignment="1"/>
    <xf numFmtId="43" fontId="3" fillId="0" borderId="56" xfId="1" applyFont="1" applyBorder="1" applyAlignment="1">
      <alignment horizontal="left" indent="2"/>
    </xf>
    <xf numFmtId="0" fontId="10" fillId="0" borderId="43" xfId="0" applyFont="1" applyFill="1" applyBorder="1" applyAlignment="1">
      <alignment horizontal="center" vertical="center"/>
    </xf>
    <xf numFmtId="5" fontId="8" fillId="0" borderId="45" xfId="2" applyNumberFormat="1" applyFont="1" applyFill="1" applyBorder="1" applyAlignment="1">
      <alignment vertical="center"/>
    </xf>
    <xf numFmtId="165" fontId="8" fillId="0" borderId="48" xfId="1" applyNumberFormat="1" applyFont="1" applyFill="1" applyBorder="1" applyAlignment="1">
      <alignment vertical="center"/>
    </xf>
    <xf numFmtId="0" fontId="10" fillId="0" borderId="49" xfId="0" applyFont="1" applyFill="1" applyBorder="1" applyAlignment="1">
      <alignment horizontal="center" vertical="center"/>
    </xf>
    <xf numFmtId="5" fontId="8" fillId="0" borderId="51" xfId="2" applyNumberFormat="1" applyFont="1" applyFill="1" applyBorder="1" applyAlignment="1">
      <alignment vertical="center"/>
    </xf>
    <xf numFmtId="43" fontId="8" fillId="0" borderId="59" xfId="1" applyFont="1" applyFill="1" applyBorder="1" applyAlignment="1">
      <alignment horizontal="left" vertical="center" indent="1"/>
    </xf>
    <xf numFmtId="43" fontId="8" fillId="0" borderId="61" xfId="1" applyFont="1" applyFill="1" applyBorder="1" applyAlignment="1">
      <alignment horizontal="left" vertical="center" indent="1"/>
    </xf>
    <xf numFmtId="0" fontId="8" fillId="0" borderId="52" xfId="0" applyFont="1" applyBorder="1" applyAlignment="1">
      <alignment horizontal="left" vertical="center" indent="1"/>
    </xf>
    <xf numFmtId="0" fontId="8" fillId="0" borderId="53" xfId="0" applyFont="1" applyBorder="1" applyAlignment="1">
      <alignment horizontal="left" vertical="center" indent="1"/>
    </xf>
    <xf numFmtId="0" fontId="8" fillId="0" borderId="54" xfId="0" applyFont="1" applyBorder="1" applyAlignment="1">
      <alignment horizontal="left" vertical="center" indent="1"/>
    </xf>
    <xf numFmtId="0" fontId="8" fillId="0" borderId="62" xfId="0" applyFont="1" applyFill="1" applyBorder="1" applyAlignment="1">
      <alignment horizontal="left" vertical="center" indent="1"/>
    </xf>
    <xf numFmtId="0" fontId="8" fillId="0" borderId="34" xfId="0" applyFont="1" applyFill="1" applyBorder="1" applyAlignment="1">
      <alignment horizontal="left" vertical="center" indent="1"/>
    </xf>
    <xf numFmtId="0" fontId="8" fillId="0" borderId="63" xfId="0" applyFont="1" applyFill="1" applyBorder="1" applyAlignment="1">
      <alignment horizontal="left" vertical="center" indent="1"/>
    </xf>
    <xf numFmtId="5" fontId="8" fillId="0" borderId="45" xfId="0" applyNumberFormat="1" applyFont="1" applyFill="1" applyBorder="1" applyAlignment="1">
      <alignment vertical="center"/>
    </xf>
    <xf numFmtId="165" fontId="8" fillId="0" borderId="48" xfId="0" applyNumberFormat="1" applyFont="1" applyFill="1" applyBorder="1" applyAlignment="1">
      <alignment vertical="center"/>
    </xf>
    <xf numFmtId="5" fontId="8" fillId="0" borderId="64" xfId="2" applyNumberFormat="1" applyFont="1" applyFill="1" applyBorder="1" applyAlignment="1">
      <alignment vertical="center"/>
    </xf>
    <xf numFmtId="165" fontId="8" fillId="0" borderId="51" xfId="0" applyNumberFormat="1" applyFont="1" applyFill="1" applyBorder="1" applyAlignment="1">
      <alignment vertical="center"/>
    </xf>
    <xf numFmtId="165" fontId="8" fillId="0" borderId="45" xfId="1" applyNumberFormat="1" applyFont="1" applyFill="1" applyBorder="1" applyAlignment="1">
      <alignment vertical="center"/>
    </xf>
    <xf numFmtId="165" fontId="8" fillId="0" borderId="48" xfId="1" applyNumberFormat="1" applyFont="1" applyFill="1" applyBorder="1" applyAlignment="1">
      <alignment horizontal="right" vertical="center"/>
    </xf>
    <xf numFmtId="165" fontId="8" fillId="0" borderId="51" xfId="1" applyNumberFormat="1" applyFont="1" applyFill="1" applyBorder="1" applyAlignment="1">
      <alignment vertical="center"/>
    </xf>
    <xf numFmtId="43" fontId="8" fillId="0" borderId="55" xfId="1" applyFont="1" applyFill="1" applyBorder="1" applyAlignment="1">
      <alignment horizontal="left" vertical="center" indent="1"/>
    </xf>
    <xf numFmtId="43" fontId="8" fillId="0" borderId="56" xfId="1" applyFont="1" applyFill="1" applyBorder="1" applyAlignment="1">
      <alignment horizontal="left" vertical="center" indent="1"/>
    </xf>
    <xf numFmtId="43" fontId="4" fillId="0" borderId="57" xfId="1" applyFont="1" applyFill="1" applyBorder="1" applyAlignment="1">
      <alignment horizontal="left" vertical="center" indent="1"/>
    </xf>
    <xf numFmtId="6" fontId="8" fillId="0" borderId="47" xfId="0" applyNumberFormat="1" applyFont="1" applyBorder="1" applyAlignment="1">
      <alignment vertical="center"/>
    </xf>
    <xf numFmtId="38" fontId="8" fillId="0" borderId="47" xfId="0" applyNumberFormat="1" applyFont="1" applyBorder="1" applyAlignment="1">
      <alignment horizontal="right" vertical="center" wrapText="1" indent="1"/>
    </xf>
    <xf numFmtId="38" fontId="8" fillId="0" borderId="47" xfId="1" applyNumberFormat="1" applyFont="1" applyBorder="1" applyAlignment="1">
      <alignment vertical="center"/>
    </xf>
    <xf numFmtId="6" fontId="4" fillId="0" borderId="47" xfId="2" applyNumberFormat="1" applyFont="1" applyFill="1" applyBorder="1" applyAlignment="1">
      <alignment horizontal="left" vertical="center" indent="1"/>
    </xf>
    <xf numFmtId="164" fontId="4" fillId="0" borderId="47" xfId="2" applyNumberFormat="1" applyFont="1" applyFill="1" applyBorder="1" applyAlignment="1">
      <alignment horizontal="left" vertical="center" indent="1"/>
    </xf>
    <xf numFmtId="0" fontId="8" fillId="0" borderId="53" xfId="0" applyFont="1" applyFill="1" applyBorder="1" applyAlignment="1">
      <alignment horizontal="left" vertical="center" indent="1"/>
    </xf>
    <xf numFmtId="0" fontId="4" fillId="0" borderId="44" xfId="0" applyFont="1" applyBorder="1" applyAlignment="1">
      <alignment horizontal="center"/>
    </xf>
    <xf numFmtId="165" fontId="8" fillId="0" borderId="45" xfId="1" applyNumberFormat="1" applyFont="1" applyBorder="1"/>
    <xf numFmtId="0" fontId="4" fillId="0" borderId="47" xfId="0" applyFont="1" applyBorder="1" applyAlignment="1">
      <alignment horizontal="center"/>
    </xf>
    <xf numFmtId="165" fontId="8" fillId="0" borderId="48" xfId="1" applyNumberFormat="1" applyFont="1" applyBorder="1"/>
    <xf numFmtId="6" fontId="8" fillId="0" borderId="48" xfId="2" applyNumberFormat="1" applyFont="1" applyBorder="1"/>
    <xf numFmtId="0" fontId="8" fillId="0" borderId="50" xfId="0" applyFont="1" applyBorder="1"/>
    <xf numFmtId="0" fontId="8" fillId="0" borderId="56" xfId="0" applyFont="1" applyBorder="1" applyAlignment="1">
      <alignment horizontal="left" indent="1"/>
    </xf>
    <xf numFmtId="0" fontId="8" fillId="0" borderId="52" xfId="0" applyFont="1" applyBorder="1" applyAlignment="1">
      <alignment horizontal="left" indent="1"/>
    </xf>
    <xf numFmtId="0" fontId="8" fillId="0" borderId="53" xfId="0" applyFont="1" applyBorder="1" applyAlignment="1">
      <alignment horizontal="left" indent="1"/>
    </xf>
    <xf numFmtId="0" fontId="8" fillId="0" borderId="62" xfId="0" applyFont="1" applyBorder="1" applyAlignment="1">
      <alignment horizontal="left" indent="1"/>
    </xf>
    <xf numFmtId="0" fontId="8" fillId="0" borderId="34" xfId="0" applyFont="1" applyBorder="1" applyAlignment="1">
      <alignment horizontal="left" indent="1"/>
    </xf>
    <xf numFmtId="0" fontId="4" fillId="0" borderId="34" xfId="0" applyFont="1" applyBorder="1" applyAlignment="1">
      <alignment horizontal="left" indent="1"/>
    </xf>
    <xf numFmtId="0" fontId="8" fillId="0" borderId="34" xfId="0" applyFont="1" applyBorder="1" applyAlignment="1">
      <alignment horizontal="left" indent="2"/>
    </xf>
    <xf numFmtId="0" fontId="8" fillId="0" borderId="63" xfId="0" applyFont="1" applyBorder="1" applyAlignment="1">
      <alignment horizontal="left" indent="2"/>
    </xf>
    <xf numFmtId="0" fontId="8" fillId="0" borderId="55" xfId="0" applyFont="1" applyBorder="1" applyAlignment="1">
      <alignment horizontal="left" indent="1"/>
    </xf>
    <xf numFmtId="0" fontId="4" fillId="0" borderId="56" xfId="0" applyFont="1" applyBorder="1" applyAlignment="1">
      <alignment horizontal="left" indent="1"/>
    </xf>
    <xf numFmtId="0" fontId="8" fillId="0" borderId="56" xfId="0" applyFont="1" applyBorder="1" applyAlignment="1">
      <alignment horizontal="left" indent="2"/>
    </xf>
    <xf numFmtId="0" fontId="8" fillId="0" borderId="57" xfId="0" applyFont="1" applyBorder="1" applyAlignment="1">
      <alignment horizontal="left" indent="3"/>
    </xf>
    <xf numFmtId="0" fontId="8" fillId="0" borderId="57" xfId="0" applyFont="1" applyBorder="1" applyAlignment="1">
      <alignment horizontal="left" indent="1"/>
    </xf>
    <xf numFmtId="0" fontId="8" fillId="0" borderId="63" xfId="0" applyFont="1" applyBorder="1" applyAlignment="1">
      <alignment horizontal="left" indent="1"/>
    </xf>
    <xf numFmtId="0" fontId="8" fillId="0" borderId="54" xfId="0" applyFont="1" applyBorder="1" applyAlignment="1">
      <alignment horizontal="left" indent="1"/>
    </xf>
    <xf numFmtId="9" fontId="8" fillId="0" borderId="51" xfId="3" applyFont="1" applyBorder="1"/>
    <xf numFmtId="0" fontId="8" fillId="0" borderId="0" xfId="0" applyFont="1" applyBorder="1" applyAlignment="1">
      <alignment horizontal="left" indent="1"/>
    </xf>
    <xf numFmtId="0" fontId="4" fillId="0" borderId="0" xfId="0" applyFont="1" applyFill="1" applyBorder="1" applyAlignment="1">
      <alignment horizontal="center" vertical="center"/>
    </xf>
    <xf numFmtId="9" fontId="8" fillId="0" borderId="0" xfId="3" applyFont="1" applyBorder="1"/>
    <xf numFmtId="0" fontId="0" fillId="0" borderId="0" xfId="0" applyBorder="1" applyAlignment="1">
      <alignment vertical="center"/>
    </xf>
    <xf numFmtId="165" fontId="8" fillId="0" borderId="45" xfId="3" applyNumberFormat="1" applyFont="1" applyBorder="1"/>
    <xf numFmtId="0" fontId="8" fillId="0" borderId="52" xfId="0" applyFont="1" applyBorder="1"/>
    <xf numFmtId="0" fontId="8" fillId="0" borderId="53" xfId="0" applyFont="1" applyBorder="1"/>
    <xf numFmtId="0" fontId="4" fillId="0" borderId="53" xfId="0" applyFont="1" applyBorder="1"/>
    <xf numFmtId="0" fontId="8" fillId="0" borderId="54" xfId="0" applyFont="1" applyBorder="1"/>
    <xf numFmtId="6" fontId="4" fillId="0" borderId="58" xfId="2" applyNumberFormat="1" applyFont="1" applyBorder="1" applyAlignment="1">
      <alignment vertical="center"/>
    </xf>
    <xf numFmtId="165" fontId="8" fillId="0" borderId="51" xfId="1" applyNumberFormat="1" applyFont="1" applyBorder="1"/>
    <xf numFmtId="165" fontId="8" fillId="0" borderId="51" xfId="1" applyNumberFormat="1" applyFont="1" applyBorder="1" applyAlignment="1">
      <alignment vertical="center"/>
    </xf>
    <xf numFmtId="0" fontId="8" fillId="0" borderId="55" xfId="0" applyFont="1" applyBorder="1" applyAlignment="1">
      <alignment horizontal="left" vertical="center" indent="1"/>
    </xf>
    <xf numFmtId="6" fontId="8" fillId="0" borderId="48" xfId="0" applyNumberFormat="1" applyFont="1" applyBorder="1" applyAlignment="1">
      <alignment vertical="center"/>
    </xf>
    <xf numFmtId="38" fontId="8" fillId="0" borderId="48" xfId="1" applyNumberFormat="1" applyFont="1" applyBorder="1" applyAlignment="1">
      <alignment vertical="center"/>
    </xf>
    <xf numFmtId="43" fontId="4" fillId="0" borderId="56" xfId="1" applyFont="1" applyFill="1" applyBorder="1" applyAlignment="1">
      <alignment horizontal="left" vertical="center" indent="1"/>
    </xf>
    <xf numFmtId="0" fontId="8" fillId="0" borderId="48" xfId="0" applyFont="1" applyBorder="1" applyAlignment="1">
      <alignment vertical="center"/>
    </xf>
    <xf numFmtId="0" fontId="8" fillId="0" borderId="54" xfId="0" applyFont="1" applyFill="1" applyBorder="1" applyAlignment="1">
      <alignment horizontal="left" vertical="center" indent="1"/>
    </xf>
    <xf numFmtId="164" fontId="4" fillId="0" borderId="50" xfId="2" applyNumberFormat="1" applyFont="1" applyFill="1" applyBorder="1" applyAlignment="1">
      <alignment horizontal="left" vertical="center" indent="1"/>
    </xf>
    <xf numFmtId="0" fontId="8" fillId="0" borderId="51" xfId="0" applyFont="1" applyBorder="1" applyAlignment="1">
      <alignment vertical="center"/>
    </xf>
    <xf numFmtId="0" fontId="8" fillId="0" borderId="56" xfId="0" applyFont="1" applyBorder="1" applyAlignment="1">
      <alignment horizontal="left" vertical="center" indent="1"/>
    </xf>
    <xf numFmtId="6" fontId="4" fillId="0" borderId="54" xfId="0" applyNumberFormat="1" applyFont="1" applyBorder="1" applyAlignment="1">
      <alignment horizontal="left" vertical="center" indent="1"/>
    </xf>
    <xf numFmtId="0" fontId="8" fillId="0" borderId="62" xfId="0" applyFont="1" applyBorder="1" applyAlignment="1">
      <alignment horizontal="left" vertical="center" indent="1"/>
    </xf>
    <xf numFmtId="0" fontId="8" fillId="0" borderId="34" xfId="0" applyFont="1" applyBorder="1" applyAlignment="1">
      <alignment horizontal="left" vertical="center" indent="1"/>
    </xf>
    <xf numFmtId="0" fontId="4" fillId="0" borderId="63" xfId="0" applyFont="1" applyBorder="1" applyAlignment="1">
      <alignment horizontal="left" vertical="center" indent="1"/>
    </xf>
    <xf numFmtId="165" fontId="8" fillId="0" borderId="58" xfId="1" applyNumberFormat="1" applyFont="1" applyBorder="1" applyAlignment="1">
      <alignment vertical="center"/>
    </xf>
    <xf numFmtId="0" fontId="8" fillId="0" borderId="56" xfId="0" applyFont="1" applyBorder="1" applyAlignment="1">
      <alignment horizontal="left" vertical="center" indent="2"/>
    </xf>
    <xf numFmtId="0" fontId="8" fillId="0" borderId="57" xfId="0" applyFont="1" applyBorder="1" applyAlignment="1">
      <alignment horizontal="left" vertical="center" indent="2"/>
    </xf>
    <xf numFmtId="0" fontId="8" fillId="0" borderId="63" xfId="0" applyFont="1" applyBorder="1" applyAlignment="1">
      <alignment horizontal="left" vertical="center" indent="1"/>
    </xf>
    <xf numFmtId="165" fontId="8" fillId="0" borderId="64" xfId="1" applyNumberFormat="1" applyFont="1" applyBorder="1" applyAlignment="1">
      <alignment vertical="center"/>
    </xf>
    <xf numFmtId="0" fontId="3" fillId="0" borderId="56" xfId="0" applyFont="1" applyBorder="1" applyAlignment="1">
      <alignment horizontal="left" vertical="center" indent="1"/>
    </xf>
    <xf numFmtId="0" fontId="8" fillId="0" borderId="57" xfId="0" applyFont="1" applyBorder="1" applyAlignment="1">
      <alignment horizontal="left" vertical="center" indent="1"/>
    </xf>
    <xf numFmtId="6" fontId="8" fillId="0" borderId="45" xfId="2" applyNumberFormat="1" applyFont="1" applyBorder="1"/>
    <xf numFmtId="9" fontId="8" fillId="0" borderId="70" xfId="3" applyFont="1" applyBorder="1" applyAlignment="1">
      <alignment vertical="center"/>
    </xf>
    <xf numFmtId="165" fontId="8" fillId="0" borderId="68" xfId="1" applyNumberFormat="1" applyFont="1" applyBorder="1" applyAlignment="1">
      <alignment vertical="center"/>
    </xf>
    <xf numFmtId="49" fontId="4" fillId="0" borderId="43" xfId="0" applyNumberFormat="1" applyFont="1" applyBorder="1" applyAlignment="1">
      <alignment horizontal="center"/>
    </xf>
    <xf numFmtId="5" fontId="8" fillId="0" borderId="45" xfId="2" applyNumberFormat="1" applyFont="1" applyBorder="1"/>
    <xf numFmtId="49" fontId="4" fillId="0" borderId="46" xfId="0" applyNumberFormat="1" applyFont="1" applyBorder="1" applyAlignment="1">
      <alignment horizontal="center"/>
    </xf>
    <xf numFmtId="49" fontId="4" fillId="0" borderId="49" xfId="0" applyNumberFormat="1" applyFont="1" applyBorder="1" applyAlignment="1">
      <alignment horizontal="center"/>
    </xf>
    <xf numFmtId="43" fontId="8" fillId="0" borderId="59" xfId="1" applyFont="1" applyBorder="1"/>
    <xf numFmtId="43" fontId="8" fillId="0" borderId="60" xfId="1" applyFont="1" applyBorder="1"/>
    <xf numFmtId="43" fontId="8" fillId="0" borderId="61" xfId="1" applyFont="1" applyBorder="1"/>
    <xf numFmtId="0" fontId="8" fillId="0" borderId="62" xfId="0" applyFont="1" applyBorder="1"/>
    <xf numFmtId="0" fontId="8" fillId="0" borderId="34" xfId="0" applyFont="1" applyBorder="1"/>
    <xf numFmtId="0" fontId="8" fillId="0" borderId="63" xfId="0" applyFont="1" applyBorder="1"/>
    <xf numFmtId="37" fontId="8" fillId="0" borderId="51" xfId="1" applyNumberFormat="1" applyFont="1" applyBorder="1"/>
    <xf numFmtId="0" fontId="3" fillId="0" borderId="45" xfId="0" applyFont="1" applyBorder="1"/>
    <xf numFmtId="0" fontId="3" fillId="0" borderId="48" xfId="0" applyFont="1" applyBorder="1"/>
    <xf numFmtId="5" fontId="2" fillId="0" borderId="48" xfId="2" applyNumberFormat="1" applyFont="1" applyBorder="1"/>
    <xf numFmtId="165" fontId="2" fillId="0" borderId="48" xfId="1" applyNumberFormat="1" applyFont="1" applyBorder="1"/>
    <xf numFmtId="43" fontId="2" fillId="0" borderId="52" xfId="1" applyFont="1" applyBorder="1"/>
    <xf numFmtId="43" fontId="2" fillId="0" borderId="62" xfId="1" applyFont="1" applyBorder="1"/>
    <xf numFmtId="0" fontId="3" fillId="0" borderId="34" xfId="0" applyFont="1" applyBorder="1" applyAlignment="1"/>
    <xf numFmtId="0" fontId="3" fillId="0" borderId="58" xfId="0" applyFont="1" applyBorder="1"/>
    <xf numFmtId="43" fontId="3" fillId="0" borderId="57" xfId="1" applyFont="1" applyBorder="1" applyAlignment="1">
      <alignment horizontal="left" indent="1"/>
    </xf>
    <xf numFmtId="0" fontId="2" fillId="0" borderId="66" xfId="0" applyFont="1" applyBorder="1" applyAlignment="1"/>
    <xf numFmtId="0" fontId="3" fillId="0" borderId="54" xfId="0" applyFont="1" applyBorder="1" applyAlignment="1"/>
    <xf numFmtId="0" fontId="2" fillId="0" borderId="23" xfId="0" applyFont="1" applyBorder="1" applyAlignment="1"/>
    <xf numFmtId="0" fontId="3" fillId="0" borderId="63" xfId="0" applyFont="1" applyBorder="1" applyAlignment="1"/>
    <xf numFmtId="165" fontId="2" fillId="0" borderId="51" xfId="1" applyNumberFormat="1" applyFont="1" applyBorder="1"/>
    <xf numFmtId="43" fontId="3" fillId="0" borderId="56" xfId="1" applyFont="1" applyBorder="1" applyAlignment="1">
      <alignment horizontal="left" indent="3"/>
    </xf>
    <xf numFmtId="0" fontId="3" fillId="0" borderId="27" xfId="0" applyFont="1" applyBorder="1" applyAlignment="1"/>
    <xf numFmtId="0" fontId="3" fillId="0" borderId="72" xfId="0" applyFont="1" applyBorder="1" applyAlignment="1"/>
    <xf numFmtId="5" fontId="2" fillId="0" borderId="67" xfId="0" applyNumberFormat="1" applyFont="1" applyBorder="1"/>
    <xf numFmtId="165" fontId="2" fillId="0" borderId="70" xfId="1" applyNumberFormat="1" applyFont="1" applyBorder="1"/>
    <xf numFmtId="0" fontId="2" fillId="0" borderId="74" xfId="0" applyFont="1" applyBorder="1" applyAlignment="1"/>
    <xf numFmtId="5" fontId="2" fillId="0" borderId="68" xfId="0" applyNumberFormat="1" applyFont="1" applyBorder="1"/>
    <xf numFmtId="43" fontId="2" fillId="0" borderId="55" xfId="1" applyFont="1" applyBorder="1" applyAlignment="1">
      <alignment horizontal="left"/>
    </xf>
    <xf numFmtId="43" fontId="3" fillId="0" borderId="56" xfId="1" applyFont="1" applyBorder="1" applyAlignment="1">
      <alignment horizontal="left"/>
    </xf>
    <xf numFmtId="43" fontId="2" fillId="0" borderId="43" xfId="1" applyFont="1" applyBorder="1" applyAlignment="1">
      <alignment horizontal="left"/>
    </xf>
    <xf numFmtId="43" fontId="2" fillId="0" borderId="65" xfId="1" applyFont="1" applyBorder="1" applyAlignment="1">
      <alignment horizontal="left"/>
    </xf>
    <xf numFmtId="43" fontId="3" fillId="0" borderId="71" xfId="1" applyFont="1" applyBorder="1" applyAlignment="1">
      <alignment horizontal="left"/>
    </xf>
    <xf numFmtId="43" fontId="2" fillId="0" borderId="10" xfId="1" applyFont="1" applyBorder="1" applyAlignment="1">
      <alignment horizontal="left"/>
    </xf>
    <xf numFmtId="37" fontId="2" fillId="0" borderId="48" xfId="1" applyNumberFormat="1" applyFont="1" applyBorder="1"/>
    <xf numFmtId="37" fontId="2" fillId="0" borderId="68" xfId="1" applyNumberFormat="1" applyFont="1" applyBorder="1"/>
    <xf numFmtId="37" fontId="2" fillId="0" borderId="51" xfId="1" applyNumberFormat="1" applyFont="1" applyBorder="1"/>
    <xf numFmtId="43" fontId="2" fillId="0" borderId="59" xfId="1" applyFont="1" applyBorder="1"/>
    <xf numFmtId="165" fontId="8" fillId="0" borderId="58" xfId="1" applyNumberFormat="1" applyFont="1" applyBorder="1"/>
    <xf numFmtId="5" fontId="8" fillId="0" borderId="64" xfId="1" applyNumberFormat="1" applyFont="1" applyBorder="1"/>
    <xf numFmtId="0" fontId="3" fillId="5" borderId="54" xfId="0" applyFont="1" applyFill="1" applyBorder="1" applyAlignment="1"/>
    <xf numFmtId="6" fontId="2" fillId="5" borderId="51" xfId="0" applyNumberFormat="1" applyFont="1" applyFill="1" applyBorder="1" applyAlignment="1"/>
    <xf numFmtId="43" fontId="3" fillId="0" borderId="55" xfId="1" applyFont="1" applyBorder="1" applyAlignment="1">
      <alignment horizontal="left"/>
    </xf>
    <xf numFmtId="43" fontId="2" fillId="5" borderId="57" xfId="1" applyFont="1" applyFill="1" applyBorder="1" applyAlignment="1">
      <alignment horizontal="left"/>
    </xf>
    <xf numFmtId="0" fontId="4" fillId="0" borderId="11" xfId="0" applyFont="1" applyBorder="1"/>
    <xf numFmtId="0" fontId="4" fillId="0" borderId="6" xfId="0" applyFont="1" applyBorder="1" applyAlignment="1">
      <alignment horizontal="center" vertical="top" wrapText="1"/>
    </xf>
    <xf numFmtId="9" fontId="8" fillId="0" borderId="6" xfId="0" quotePrefix="1" applyNumberFormat="1" applyFont="1" applyBorder="1" applyAlignment="1">
      <alignment horizontal="right" vertical="top" wrapText="1"/>
    </xf>
    <xf numFmtId="9" fontId="8" fillId="0" borderId="6" xfId="0" applyNumberFormat="1" applyFont="1" applyBorder="1" applyAlignment="1">
      <alignment horizontal="right" vertical="top" wrapText="1"/>
    </xf>
    <xf numFmtId="0" fontId="8" fillId="0" borderId="0" xfId="0" applyFont="1" applyBorder="1" applyAlignment="1">
      <alignment horizontal="right" vertical="top"/>
    </xf>
    <xf numFmtId="6" fontId="8" fillId="0" borderId="0" xfId="0" applyNumberFormat="1" applyFont="1" applyBorder="1" applyAlignment="1">
      <alignment horizontal="right" vertical="top"/>
    </xf>
    <xf numFmtId="165" fontId="8" fillId="0" borderId="1" xfId="1" applyNumberFormat="1" applyFont="1" applyBorder="1" applyAlignment="1">
      <alignment horizontal="right" vertical="top"/>
    </xf>
    <xf numFmtId="6" fontId="8" fillId="0" borderId="5" xfId="0" applyNumberFormat="1" applyFont="1" applyBorder="1" applyAlignment="1">
      <alignment horizontal="right" vertical="top"/>
    </xf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 indent="1"/>
    </xf>
    <xf numFmtId="0" fontId="28" fillId="0" borderId="0" xfId="0" applyFont="1" applyBorder="1" applyAlignment="1">
      <alignment horizontal="left" indent="1"/>
    </xf>
    <xf numFmtId="0" fontId="27" fillId="0" borderId="0" xfId="0" applyFont="1" applyBorder="1"/>
    <xf numFmtId="0" fontId="27" fillId="0" borderId="0" xfId="0" applyFont="1" applyBorder="1" applyAlignment="1">
      <alignment horizontal="left" vertical="center" indent="1"/>
    </xf>
    <xf numFmtId="0" fontId="27" fillId="0" borderId="0" xfId="0" applyFont="1" applyBorder="1" applyAlignment="1">
      <alignment horizontal="left"/>
    </xf>
    <xf numFmtId="166" fontId="27" fillId="0" borderId="0" xfId="0" applyNumberFormat="1" applyFont="1" applyBorder="1" applyAlignment="1"/>
    <xf numFmtId="164" fontId="27" fillId="0" borderId="0" xfId="2" applyNumberFormat="1" applyFont="1" applyBorder="1"/>
    <xf numFmtId="16" fontId="27" fillId="0" borderId="12" xfId="0" quotePrefix="1" applyNumberFormat="1" applyFont="1" applyBorder="1" applyAlignment="1">
      <alignment horizontal="center"/>
    </xf>
    <xf numFmtId="167" fontId="27" fillId="0" borderId="1" xfId="3" applyNumberFormat="1" applyFont="1" applyBorder="1"/>
    <xf numFmtId="0" fontId="27" fillId="0" borderId="13" xfId="0" quotePrefix="1" applyFont="1" applyBorder="1" applyAlignment="1">
      <alignment horizontal="center"/>
    </xf>
    <xf numFmtId="44" fontId="27" fillId="0" borderId="0" xfId="2" applyNumberFormat="1" applyFont="1" applyBorder="1"/>
    <xf numFmtId="165" fontId="27" fillId="0" borderId="1" xfId="1" applyNumberFormat="1" applyFont="1" applyBorder="1"/>
    <xf numFmtId="0" fontId="27" fillId="0" borderId="14" xfId="0" quotePrefix="1" applyFont="1" applyBorder="1" applyAlignment="1">
      <alignment horizontal="center"/>
    </xf>
    <xf numFmtId="0" fontId="28" fillId="0" borderId="0" xfId="0" applyFont="1" applyBorder="1"/>
    <xf numFmtId="44" fontId="28" fillId="2" borderId="5" xfId="0" applyNumberFormat="1" applyFont="1" applyFill="1" applyBorder="1"/>
    <xf numFmtId="0" fontId="27" fillId="0" borderId="0" xfId="0" applyFont="1" applyFill="1" applyBorder="1" applyAlignment="1">
      <alignment horizontal="left" vertical="center" indent="1"/>
    </xf>
    <xf numFmtId="165" fontId="28" fillId="0" borderId="1" xfId="1" applyNumberFormat="1" applyFont="1" applyBorder="1" applyAlignment="1">
      <alignment horizontal="left" indent="1"/>
    </xf>
    <xf numFmtId="0" fontId="27" fillId="0" borderId="1" xfId="0" applyFont="1" applyBorder="1" applyAlignment="1"/>
    <xf numFmtId="43" fontId="28" fillId="0" borderId="7" xfId="1" applyFont="1" applyBorder="1" applyAlignment="1">
      <alignment horizontal="left" indent="1"/>
    </xf>
    <xf numFmtId="43" fontId="28" fillId="0" borderId="4" xfId="1" applyFont="1" applyBorder="1"/>
    <xf numFmtId="0" fontId="27" fillId="0" borderId="2" xfId="0" applyFont="1" applyBorder="1"/>
    <xf numFmtId="43" fontId="27" fillId="0" borderId="8" xfId="1" applyFont="1" applyBorder="1" applyAlignment="1">
      <alignment horizontal="left" indent="1"/>
    </xf>
    <xf numFmtId="0" fontId="27" fillId="0" borderId="0" xfId="0" applyFont="1" applyBorder="1" applyAlignment="1"/>
    <xf numFmtId="0" fontId="27" fillId="0" borderId="3" xfId="0" applyFont="1" applyBorder="1"/>
    <xf numFmtId="164" fontId="28" fillId="0" borderId="3" xfId="2" applyNumberFormat="1" applyFont="1" applyBorder="1"/>
    <xf numFmtId="165" fontId="28" fillId="0" borderId="3" xfId="1" applyNumberFormat="1" applyFont="1" applyBorder="1"/>
    <xf numFmtId="165" fontId="28" fillId="0" borderId="6" xfId="1" applyNumberFormat="1" applyFont="1" applyBorder="1"/>
    <xf numFmtId="164" fontId="28" fillId="0" borderId="6" xfId="0" applyNumberFormat="1" applyFont="1" applyBorder="1"/>
    <xf numFmtId="43" fontId="28" fillId="2" borderId="8" xfId="1" applyFont="1" applyFill="1" applyBorder="1" applyAlignment="1">
      <alignment horizontal="left" indent="1"/>
    </xf>
    <xf numFmtId="0" fontId="28" fillId="2" borderId="0" xfId="0" applyFont="1" applyFill="1" applyBorder="1" applyAlignment="1"/>
    <xf numFmtId="0" fontId="28" fillId="2" borderId="3" xfId="0" applyFont="1" applyFill="1" applyBorder="1"/>
    <xf numFmtId="43" fontId="28" fillId="2" borderId="9" xfId="1" applyFont="1" applyFill="1" applyBorder="1" applyAlignment="1">
      <alignment horizontal="left" indent="1"/>
    </xf>
    <xf numFmtId="0" fontId="28" fillId="2" borderId="1" xfId="0" applyFont="1" applyFill="1" applyBorder="1" applyAlignment="1"/>
    <xf numFmtId="164" fontId="28" fillId="2" borderId="6" xfId="2" applyNumberFormat="1" applyFont="1" applyFill="1" applyBorder="1"/>
    <xf numFmtId="0" fontId="28" fillId="0" borderId="4" xfId="0" applyFont="1" applyBorder="1" applyAlignment="1"/>
    <xf numFmtId="164" fontId="28" fillId="2" borderId="3" xfId="0" applyNumberFormat="1" applyFont="1" applyFill="1" applyBorder="1"/>
    <xf numFmtId="43" fontId="28" fillId="0" borderId="10" xfId="1" applyFont="1" applyBorder="1" applyAlignment="1">
      <alignment horizontal="left" indent="1"/>
    </xf>
    <xf numFmtId="0" fontId="28" fillId="0" borderId="5" xfId="0" applyFont="1" applyBorder="1" applyAlignment="1"/>
    <xf numFmtId="165" fontId="28" fillId="0" borderId="11" xfId="1" applyNumberFormat="1" applyFont="1" applyBorder="1"/>
    <xf numFmtId="43" fontId="27" fillId="0" borderId="9" xfId="1" applyFont="1" applyBorder="1" applyAlignment="1">
      <alignment horizontal="left" indent="1"/>
    </xf>
    <xf numFmtId="43" fontId="27" fillId="0" borderId="0" xfId="1" applyFont="1" applyBorder="1" applyAlignment="1">
      <alignment horizontal="left" indent="1"/>
    </xf>
    <xf numFmtId="164" fontId="28" fillId="0" borderId="0" xfId="0" applyNumberFormat="1" applyFont="1" applyBorder="1"/>
    <xf numFmtId="43" fontId="28" fillId="0" borderId="0" xfId="1" applyFont="1" applyBorder="1" applyAlignment="1">
      <alignment horizontal="left" indent="1"/>
    </xf>
    <xf numFmtId="164" fontId="28" fillId="0" borderId="15" xfId="0" applyNumberFormat="1" applyFont="1" applyBorder="1"/>
    <xf numFmtId="0" fontId="28" fillId="0" borderId="1" xfId="0" applyFont="1" applyBorder="1" applyAlignment="1">
      <alignment horizontal="center"/>
    </xf>
    <xf numFmtId="164" fontId="27" fillId="0" borderId="1" xfId="0" applyNumberFormat="1" applyFont="1" applyBorder="1"/>
    <xf numFmtId="0" fontId="27" fillId="0" borderId="1" xfId="0" applyFont="1" applyBorder="1"/>
    <xf numFmtId="164" fontId="28" fillId="0" borderId="5" xfId="0" applyNumberFormat="1" applyFont="1" applyBorder="1"/>
    <xf numFmtId="43" fontId="27" fillId="0" borderId="0" xfId="1" applyFont="1" applyFill="1" applyBorder="1" applyAlignment="1">
      <alignment horizontal="left" indent="1"/>
    </xf>
    <xf numFmtId="6" fontId="28" fillId="0" borderId="0" xfId="0" applyNumberFormat="1" applyFont="1" applyBorder="1"/>
    <xf numFmtId="6" fontId="28" fillId="0" borderId="1" xfId="0" applyNumberFormat="1" applyFont="1" applyBorder="1"/>
    <xf numFmtId="6" fontId="28" fillId="0" borderId="5" xfId="0" applyNumberFormat="1" applyFont="1" applyBorder="1"/>
    <xf numFmtId="9" fontId="28" fillId="0" borderId="0" xfId="3" applyFont="1" applyBorder="1"/>
    <xf numFmtId="43" fontId="28" fillId="0" borderId="0" xfId="1" applyFont="1" applyAlignment="1">
      <alignment horizontal="left" vertical="center" indent="1"/>
    </xf>
    <xf numFmtId="0" fontId="28" fillId="0" borderId="0" xfId="0" applyFont="1" applyAlignment="1">
      <alignment vertical="center"/>
    </xf>
    <xf numFmtId="1" fontId="28" fillId="0" borderId="0" xfId="1" applyNumberFormat="1" applyFont="1" applyBorder="1" applyAlignment="1">
      <alignment horizontal="center" vertical="center"/>
    </xf>
    <xf numFmtId="6" fontId="27" fillId="0" borderId="0" xfId="2" applyNumberFormat="1" applyFont="1" applyBorder="1" applyAlignment="1">
      <alignment vertical="center"/>
    </xf>
    <xf numFmtId="6" fontId="28" fillId="0" borderId="1" xfId="2" applyNumberFormat="1" applyFont="1" applyBorder="1" applyAlignment="1">
      <alignment horizontal="center" vertical="center"/>
    </xf>
    <xf numFmtId="43" fontId="27" fillId="0" borderId="0" xfId="1" applyFont="1" applyAlignment="1">
      <alignment horizontal="left" vertical="center" indent="1"/>
    </xf>
    <xf numFmtId="6" fontId="27" fillId="0" borderId="1" xfId="2" applyNumberFormat="1" applyFont="1" applyBorder="1" applyAlignment="1">
      <alignment vertical="center"/>
    </xf>
    <xf numFmtId="43" fontId="28" fillId="0" borderId="0" xfId="1" applyFont="1" applyFill="1" applyAlignment="1">
      <alignment horizontal="left" vertical="center" indent="1"/>
    </xf>
    <xf numFmtId="43" fontId="28" fillId="0" borderId="0" xfId="1" applyFont="1" applyAlignment="1">
      <alignment vertical="center"/>
    </xf>
    <xf numFmtId="43" fontId="28" fillId="0" borderId="0" xfId="1" applyFont="1" applyAlignment="1">
      <alignment horizontal="center" vertical="center"/>
    </xf>
    <xf numFmtId="43" fontId="27" fillId="0" borderId="0" xfId="1" applyFont="1" applyAlignment="1">
      <alignment vertical="center"/>
    </xf>
    <xf numFmtId="6" fontId="27" fillId="0" borderId="0" xfId="0" applyNumberFormat="1" applyFont="1" applyAlignment="1">
      <alignment vertical="center"/>
    </xf>
    <xf numFmtId="6" fontId="27" fillId="0" borderId="0" xfId="1" applyNumberFormat="1" applyFont="1" applyBorder="1" applyAlignment="1">
      <alignment vertical="center"/>
    </xf>
    <xf numFmtId="6" fontId="27" fillId="0" borderId="1" xfId="1" applyNumberFormat="1" applyFont="1" applyBorder="1" applyAlignment="1">
      <alignment vertical="center"/>
    </xf>
    <xf numFmtId="0" fontId="28" fillId="0" borderId="0" xfId="0" applyFont="1" applyBorder="1" applyAlignment="1">
      <alignment horizontal="left" vertical="top" indent="1"/>
    </xf>
    <xf numFmtId="3" fontId="27" fillId="0" borderId="0" xfId="0" applyNumberFormat="1" applyFont="1" applyBorder="1" applyAlignment="1">
      <alignment horizontal="right" vertical="top" wrapText="1"/>
    </xf>
    <xf numFmtId="165" fontId="27" fillId="0" borderId="0" xfId="1" applyNumberFormat="1" applyFont="1" applyBorder="1" applyAlignment="1">
      <alignment horizontal="left" indent="1"/>
    </xf>
    <xf numFmtId="43" fontId="27" fillId="0" borderId="0" xfId="1" applyFont="1" applyAlignment="1">
      <alignment horizontal="left" indent="1"/>
    </xf>
    <xf numFmtId="6" fontId="27" fillId="0" borderId="0" xfId="0" applyNumberFormat="1" applyFont="1" applyBorder="1" applyAlignment="1">
      <alignment horizontal="right" vertical="top" wrapText="1"/>
    </xf>
    <xf numFmtId="3" fontId="27" fillId="0" borderId="1" xfId="0" applyNumberFormat="1" applyFont="1" applyBorder="1" applyAlignment="1">
      <alignment horizontal="right" vertical="top" wrapText="1"/>
    </xf>
    <xf numFmtId="6" fontId="27" fillId="0" borderId="1" xfId="0" applyNumberFormat="1" applyFont="1" applyBorder="1" applyAlignment="1">
      <alignment horizontal="right" vertical="top" wrapText="1"/>
    </xf>
    <xf numFmtId="6" fontId="27" fillId="0" borderId="5" xfId="0" applyNumberFormat="1" applyFont="1" applyBorder="1" applyAlignment="1">
      <alignment horizontal="right" vertical="top" wrapText="1"/>
    </xf>
    <xf numFmtId="9" fontId="27" fillId="0" borderId="1" xfId="3" applyFont="1" applyBorder="1" applyAlignment="1"/>
    <xf numFmtId="6" fontId="27" fillId="0" borderId="5" xfId="2" applyNumberFormat="1" applyFont="1" applyBorder="1" applyAlignment="1"/>
    <xf numFmtId="6" fontId="28" fillId="0" borderId="5" xfId="2" applyNumberFormat="1" applyFont="1" applyBorder="1" applyAlignment="1"/>
    <xf numFmtId="0" fontId="29" fillId="0" borderId="0" xfId="0" applyFont="1" applyAlignment="1">
      <alignment horizontal="left" indent="1"/>
    </xf>
    <xf numFmtId="165" fontId="27" fillId="0" borderId="0" xfId="1" applyNumberFormat="1" applyFont="1" applyFill="1" applyBorder="1" applyAlignment="1">
      <alignment horizontal="left" indent="1"/>
    </xf>
    <xf numFmtId="0" fontId="27" fillId="0" borderId="4" xfId="0" applyFont="1" applyBorder="1"/>
    <xf numFmtId="165" fontId="27" fillId="0" borderId="2" xfId="1" applyNumberFormat="1" applyFont="1" applyBorder="1"/>
    <xf numFmtId="164" fontId="27" fillId="0" borderId="3" xfId="2" applyNumberFormat="1" applyFont="1" applyBorder="1"/>
    <xf numFmtId="165" fontId="27" fillId="0" borderId="6" xfId="1" applyNumberFormat="1" applyFont="1" applyBorder="1"/>
    <xf numFmtId="165" fontId="27" fillId="0" borderId="3" xfId="1" applyNumberFormat="1" applyFont="1" applyBorder="1"/>
    <xf numFmtId="9" fontId="27" fillId="0" borderId="3" xfId="3" applyFont="1" applyBorder="1"/>
    <xf numFmtId="165" fontId="27" fillId="0" borderId="16" xfId="1" applyNumberFormat="1" applyFont="1" applyBorder="1"/>
    <xf numFmtId="164" fontId="27" fillId="0" borderId="6" xfId="2" applyNumberFormat="1" applyFont="1" applyBorder="1"/>
    <xf numFmtId="6" fontId="27" fillId="0" borderId="0" xfId="0" applyNumberFormat="1" applyFont="1"/>
    <xf numFmtId="6" fontId="27" fillId="0" borderId="1" xfId="0" applyNumberFormat="1" applyFont="1" applyBorder="1"/>
    <xf numFmtId="9" fontId="27" fillId="0" borderId="0" xfId="3" applyFont="1" applyBorder="1"/>
    <xf numFmtId="165" fontId="27" fillId="0" borderId="0" xfId="1" applyNumberFormat="1" applyFont="1"/>
    <xf numFmtId="6" fontId="27" fillId="0" borderId="5" xfId="0" applyNumberFormat="1" applyFont="1" applyBorder="1"/>
    <xf numFmtId="165" fontId="27" fillId="0" borderId="5" xfId="0" applyNumberFormat="1" applyFont="1" applyBorder="1"/>
    <xf numFmtId="0" fontId="27" fillId="0" borderId="5" xfId="0" applyFont="1" applyBorder="1"/>
    <xf numFmtId="0" fontId="28" fillId="0" borderId="17" xfId="0" applyFont="1" applyBorder="1" applyAlignment="1">
      <alignment horizontal="left" indent="1"/>
    </xf>
    <xf numFmtId="0" fontId="28" fillId="0" borderId="11" xfId="0" applyFont="1" applyBorder="1"/>
    <xf numFmtId="0" fontId="28" fillId="0" borderId="14" xfId="0" applyFont="1" applyBorder="1" applyAlignment="1">
      <alignment horizontal="left" vertical="top" wrapText="1" indent="1"/>
    </xf>
    <xf numFmtId="0" fontId="28" fillId="0" borderId="6" xfId="0" applyFont="1" applyBorder="1" applyAlignment="1">
      <alignment horizontal="center" vertical="top" wrapText="1"/>
    </xf>
    <xf numFmtId="0" fontId="27" fillId="0" borderId="14" xfId="0" applyFont="1" applyBorder="1" applyAlignment="1">
      <alignment horizontal="left" vertical="top" wrapText="1" indent="1"/>
    </xf>
    <xf numFmtId="9" fontId="27" fillId="0" borderId="6" xfId="0" applyNumberFormat="1" applyFont="1" applyBorder="1" applyAlignment="1">
      <alignment horizontal="center" vertical="top" wrapText="1"/>
    </xf>
    <xf numFmtId="9" fontId="27" fillId="0" borderId="6" xfId="0" quotePrefix="1" applyNumberFormat="1" applyFont="1" applyBorder="1" applyAlignment="1">
      <alignment horizontal="right" vertical="top" wrapText="1"/>
    </xf>
    <xf numFmtId="9" fontId="27" fillId="0" borderId="6" xfId="0" applyNumberFormat="1" applyFont="1" applyBorder="1" applyAlignment="1">
      <alignment horizontal="right" vertical="top" wrapText="1"/>
    </xf>
    <xf numFmtId="0" fontId="27" fillId="0" borderId="6" xfId="0" applyFont="1" applyBorder="1" applyAlignment="1">
      <alignment vertical="top" wrapText="1"/>
    </xf>
    <xf numFmtId="6" fontId="27" fillId="0" borderId="0" xfId="2" applyNumberFormat="1" applyFont="1" applyBorder="1"/>
    <xf numFmtId="38" fontId="27" fillId="0" borderId="0" xfId="2" applyNumberFormat="1" applyFont="1" applyBorder="1"/>
    <xf numFmtId="38" fontId="27" fillId="0" borderId="0" xfId="0" applyNumberFormat="1" applyFont="1"/>
    <xf numFmtId="38" fontId="27" fillId="0" borderId="1" xfId="0" applyNumberFormat="1" applyFont="1" applyBorder="1"/>
    <xf numFmtId="6" fontId="27" fillId="0" borderId="0" xfId="0" applyNumberFormat="1" applyFont="1" applyBorder="1"/>
    <xf numFmtId="0" fontId="27" fillId="0" borderId="0" xfId="0" applyFont="1" applyBorder="1" applyAlignment="1">
      <alignment horizontal="left" vertical="top" indent="1"/>
    </xf>
    <xf numFmtId="0" fontId="27" fillId="0" borderId="0" xfId="0" applyFont="1" applyBorder="1" applyAlignment="1">
      <alignment horizontal="right" vertical="top"/>
    </xf>
    <xf numFmtId="6" fontId="27" fillId="0" borderId="0" xfId="0" applyNumberFormat="1" applyFont="1" applyBorder="1" applyAlignment="1">
      <alignment horizontal="right" vertical="top"/>
    </xf>
    <xf numFmtId="165" fontId="27" fillId="0" borderId="1" xfId="1" applyNumberFormat="1" applyFont="1" applyBorder="1" applyAlignment="1">
      <alignment horizontal="right" vertical="top"/>
    </xf>
    <xf numFmtId="0" fontId="28" fillId="0" borderId="0" xfId="0" applyFont="1" applyAlignment="1">
      <alignment horizontal="left" indent="1"/>
    </xf>
    <xf numFmtId="0" fontId="28" fillId="0" borderId="0" xfId="0" applyFont="1"/>
    <xf numFmtId="164" fontId="27" fillId="0" borderId="5" xfId="2" applyNumberFormat="1" applyFont="1" applyBorder="1"/>
    <xf numFmtId="0" fontId="10" fillId="0" borderId="76" xfId="0" applyFont="1" applyFill="1" applyBorder="1" applyAlignment="1">
      <alignment horizontal="center" vertical="center"/>
    </xf>
    <xf numFmtId="43" fontId="8" fillId="0" borderId="77" xfId="1" applyFont="1" applyFill="1" applyBorder="1" applyAlignment="1">
      <alignment horizontal="left" vertical="center" indent="1"/>
    </xf>
    <xf numFmtId="0" fontId="8" fillId="0" borderId="23" xfId="0" applyFont="1" applyFill="1" applyBorder="1" applyAlignment="1">
      <alignment horizontal="left" vertical="center" indent="1"/>
    </xf>
    <xf numFmtId="0" fontId="8" fillId="0" borderId="66" xfId="0" applyFont="1" applyBorder="1" applyAlignment="1">
      <alignment horizontal="left" vertical="center" indent="1"/>
    </xf>
    <xf numFmtId="9" fontId="8" fillId="0" borderId="58" xfId="3" applyFont="1" applyFill="1" applyBorder="1" applyAlignment="1">
      <alignment vertical="center"/>
    </xf>
    <xf numFmtId="0" fontId="10" fillId="0" borderId="78" xfId="0" applyFont="1" applyFill="1" applyBorder="1" applyAlignment="1">
      <alignment horizontal="center" vertical="center"/>
    </xf>
    <xf numFmtId="43" fontId="8" fillId="0" borderId="79" xfId="1" applyFont="1" applyFill="1" applyBorder="1" applyAlignment="1">
      <alignment horizontal="left" vertical="center" indent="1"/>
    </xf>
    <xf numFmtId="0" fontId="8" fillId="0" borderId="38" xfId="0" applyFont="1" applyFill="1" applyBorder="1" applyAlignment="1">
      <alignment horizontal="left" vertical="center" indent="1"/>
    </xf>
    <xf numFmtId="0" fontId="8" fillId="0" borderId="80" xfId="0" applyFont="1" applyBorder="1" applyAlignment="1">
      <alignment horizontal="left" vertical="center" indent="1"/>
    </xf>
    <xf numFmtId="5" fontId="8" fillId="0" borderId="81" xfId="2" applyNumberFormat="1" applyFont="1" applyFill="1" applyBorder="1" applyAlignment="1">
      <alignment vertical="center"/>
    </xf>
    <xf numFmtId="0" fontId="10" fillId="0" borderId="82" xfId="0" applyFont="1" applyFill="1" applyBorder="1" applyAlignment="1">
      <alignment horizontal="center" vertical="center"/>
    </xf>
    <xf numFmtId="43" fontId="8" fillId="0" borderId="83" xfId="1" applyFont="1" applyFill="1" applyBorder="1" applyAlignment="1">
      <alignment horizontal="left" vertical="center" indent="1"/>
    </xf>
    <xf numFmtId="0" fontId="8" fillId="0" borderId="27" xfId="0" applyFont="1" applyFill="1" applyBorder="1" applyAlignment="1">
      <alignment horizontal="left" vertical="center" indent="1"/>
    </xf>
    <xf numFmtId="0" fontId="8" fillId="0" borderId="72" xfId="0" applyFont="1" applyBorder="1" applyAlignment="1">
      <alignment horizontal="left" vertical="center" indent="1"/>
    </xf>
    <xf numFmtId="9" fontId="8" fillId="0" borderId="70" xfId="3" applyFont="1" applyFill="1" applyBorder="1" applyAlignment="1">
      <alignment vertical="center"/>
    </xf>
    <xf numFmtId="165" fontId="8" fillId="0" borderId="58" xfId="1" applyNumberFormat="1" applyFont="1" applyFill="1" applyBorder="1" applyAlignment="1">
      <alignment vertical="center"/>
    </xf>
    <xf numFmtId="0" fontId="10" fillId="0" borderId="84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left" vertical="center" indent="1"/>
    </xf>
    <xf numFmtId="0" fontId="8" fillId="0" borderId="87" xfId="0" applyFont="1" applyBorder="1" applyAlignment="1">
      <alignment horizontal="left" vertical="center" indent="1"/>
    </xf>
    <xf numFmtId="43" fontId="8" fillId="0" borderId="88" xfId="1" applyFont="1" applyFill="1" applyBorder="1" applyAlignment="1">
      <alignment vertical="center"/>
    </xf>
    <xf numFmtId="43" fontId="8" fillId="0" borderId="79" xfId="1" applyFont="1" applyFill="1" applyBorder="1" applyAlignment="1">
      <alignment horizontal="left" vertical="center" indent="3"/>
    </xf>
    <xf numFmtId="43" fontId="8" fillId="0" borderId="81" xfId="1" applyFont="1" applyFill="1" applyBorder="1" applyAlignment="1">
      <alignment vertical="center"/>
    </xf>
    <xf numFmtId="37" fontId="8" fillId="0" borderId="58" xfId="1" applyNumberFormat="1" applyFont="1" applyFill="1" applyBorder="1" applyAlignment="1">
      <alignment vertical="center"/>
    </xf>
    <xf numFmtId="165" fontId="8" fillId="0" borderId="81" xfId="1" applyNumberFormat="1" applyFont="1" applyFill="1" applyBorder="1" applyAlignment="1">
      <alignment vertical="center"/>
    </xf>
    <xf numFmtId="43" fontId="8" fillId="0" borderId="79" xfId="1" applyFont="1" applyFill="1" applyBorder="1" applyAlignment="1">
      <alignment horizontal="left" vertical="center" indent="2"/>
    </xf>
    <xf numFmtId="43" fontId="8" fillId="0" borderId="85" xfId="1" applyFont="1" applyFill="1" applyBorder="1" applyAlignment="1">
      <alignment horizontal="left" vertical="center" indent="2"/>
    </xf>
    <xf numFmtId="43" fontId="8" fillId="0" borderId="77" xfId="1" applyFont="1" applyFill="1" applyBorder="1" applyAlignment="1">
      <alignment horizontal="left" vertical="center" indent="3"/>
    </xf>
    <xf numFmtId="5" fontId="8" fillId="0" borderId="70" xfId="2" applyNumberFormat="1" applyFont="1" applyFill="1" applyBorder="1" applyAlignment="1">
      <alignment vertical="center"/>
    </xf>
    <xf numFmtId="43" fontId="8" fillId="0" borderId="58" xfId="1" applyFont="1" applyFill="1" applyBorder="1" applyAlignment="1">
      <alignment vertical="center"/>
    </xf>
    <xf numFmtId="9" fontId="8" fillId="0" borderId="88" xfId="3" applyFont="1" applyFill="1" applyBorder="1" applyAlignment="1">
      <alignment vertical="center"/>
    </xf>
    <xf numFmtId="9" fontId="8" fillId="0" borderId="81" xfId="3" applyFont="1" applyFill="1" applyBorder="1" applyAlignment="1">
      <alignment vertical="center"/>
    </xf>
    <xf numFmtId="43" fontId="8" fillId="0" borderId="83" xfId="1" applyFont="1" applyFill="1" applyBorder="1" applyAlignment="1">
      <alignment horizontal="left" vertical="center" indent="3"/>
    </xf>
    <xf numFmtId="43" fontId="8" fillId="0" borderId="70" xfId="1" applyFont="1" applyFill="1" applyBorder="1" applyAlignment="1">
      <alignment vertical="center"/>
    </xf>
    <xf numFmtId="43" fontId="8" fillId="0" borderId="85" xfId="1" applyFont="1" applyFill="1" applyBorder="1" applyAlignment="1">
      <alignment horizontal="left" vertical="center" indent="4"/>
    </xf>
    <xf numFmtId="165" fontId="8" fillId="0" borderId="88" xfId="1" applyNumberFormat="1" applyFont="1" applyFill="1" applyBorder="1" applyAlignment="1">
      <alignment vertical="center"/>
    </xf>
    <xf numFmtId="43" fontId="8" fillId="0" borderId="79" xfId="1" applyFont="1" applyFill="1" applyBorder="1" applyAlignment="1">
      <alignment horizontal="left" vertical="center" indent="4"/>
    </xf>
    <xf numFmtId="6" fontId="8" fillId="0" borderId="89" xfId="0" applyNumberFormat="1" applyFont="1" applyBorder="1" applyAlignment="1">
      <alignment horizontal="right" vertical="center" wrapText="1" indent="1"/>
    </xf>
    <xf numFmtId="6" fontId="8" fillId="0" borderId="89" xfId="0" applyNumberFormat="1" applyFont="1" applyBorder="1" applyAlignment="1">
      <alignment vertical="center"/>
    </xf>
    <xf numFmtId="6" fontId="8" fillId="0" borderId="58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8" fillId="0" borderId="74" xfId="0" applyFont="1" applyBorder="1" applyAlignment="1">
      <alignment horizontal="left" vertical="center" indent="1"/>
    </xf>
    <xf numFmtId="0" fontId="4" fillId="0" borderId="90" xfId="0" applyFont="1" applyBorder="1" applyAlignment="1">
      <alignment horizontal="right" vertical="center" indent="2"/>
    </xf>
    <xf numFmtId="164" fontId="4" fillId="0" borderId="90" xfId="2" applyNumberFormat="1" applyFont="1" applyFill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9" fontId="8" fillId="0" borderId="50" xfId="3" applyFont="1" applyBorder="1" applyAlignment="1">
      <alignment vertical="center"/>
    </xf>
    <xf numFmtId="6" fontId="8" fillId="5" borderId="45" xfId="0" applyNumberFormat="1" applyFont="1" applyFill="1" applyBorder="1" applyAlignment="1">
      <alignment vertical="center"/>
    </xf>
    <xf numFmtId="6" fontId="4" fillId="5" borderId="64" xfId="0" applyNumberFormat="1" applyFont="1" applyFill="1" applyBorder="1" applyAlignment="1">
      <alignment vertical="center"/>
    </xf>
    <xf numFmtId="6" fontId="4" fillId="5" borderId="69" xfId="0" applyNumberFormat="1" applyFont="1" applyFill="1" applyBorder="1" applyAlignment="1">
      <alignment vertical="center"/>
    </xf>
    <xf numFmtId="0" fontId="31" fillId="0" borderId="4" xfId="0" applyFont="1" applyBorder="1"/>
    <xf numFmtId="0" fontId="31" fillId="0" borderId="5" xfId="0" applyFont="1" applyBorder="1"/>
    <xf numFmtId="0" fontId="30" fillId="0" borderId="0" xfId="0" applyFont="1"/>
    <xf numFmtId="0" fontId="13" fillId="5" borderId="1" xfId="0" applyFont="1" applyFill="1" applyBorder="1" applyAlignment="1">
      <alignment horizontal="center"/>
    </xf>
    <xf numFmtId="43" fontId="2" fillId="6" borderId="71" xfId="1" applyFont="1" applyFill="1" applyBorder="1" applyAlignment="1">
      <alignment horizontal="left"/>
    </xf>
    <xf numFmtId="0" fontId="2" fillId="6" borderId="27" xfId="0" applyFont="1" applyFill="1" applyBorder="1" applyAlignment="1"/>
    <xf numFmtId="0" fontId="2" fillId="6" borderId="72" xfId="0" applyFont="1" applyFill="1" applyBorder="1" applyAlignment="1"/>
    <xf numFmtId="0" fontId="2" fillId="6" borderId="67" xfId="0" applyFont="1" applyFill="1" applyBorder="1"/>
    <xf numFmtId="43" fontId="2" fillId="6" borderId="9" xfId="1" applyFont="1" applyFill="1" applyBorder="1" applyAlignment="1">
      <alignment horizontal="left"/>
    </xf>
    <xf numFmtId="0" fontId="2" fillId="6" borderId="1" xfId="0" applyFont="1" applyFill="1" applyBorder="1" applyAlignment="1"/>
    <xf numFmtId="0" fontId="2" fillId="6" borderId="73" xfId="0" applyFont="1" applyFill="1" applyBorder="1" applyAlignment="1"/>
    <xf numFmtId="5" fontId="2" fillId="6" borderId="64" xfId="2" applyNumberFormat="1" applyFont="1" applyFill="1" applyBorder="1"/>
    <xf numFmtId="43" fontId="2" fillId="6" borderId="8" xfId="1" applyFont="1" applyFill="1" applyBorder="1" applyAlignment="1">
      <alignment horizontal="left" indent="1"/>
    </xf>
    <xf numFmtId="0" fontId="2" fillId="6" borderId="0" xfId="0" applyFont="1" applyFill="1" applyBorder="1" applyAlignment="1"/>
    <xf numFmtId="0" fontId="2" fillId="6" borderId="75" xfId="0" applyFont="1" applyFill="1" applyBorder="1" applyAlignment="1"/>
    <xf numFmtId="0" fontId="2" fillId="6" borderId="69" xfId="0" applyFont="1" applyFill="1" applyBorder="1"/>
    <xf numFmtId="43" fontId="2" fillId="6" borderId="9" xfId="1" applyFont="1" applyFill="1" applyBorder="1" applyAlignment="1">
      <alignment horizontal="left" indent="1"/>
    </xf>
    <xf numFmtId="43" fontId="2" fillId="6" borderId="10" xfId="1" applyFont="1" applyFill="1" applyBorder="1" applyAlignment="1">
      <alignment horizontal="left" indent="1"/>
    </xf>
    <xf numFmtId="0" fontId="2" fillId="6" borderId="5" xfId="0" applyFont="1" applyFill="1" applyBorder="1" applyAlignment="1"/>
    <xf numFmtId="0" fontId="2" fillId="6" borderId="74" xfId="0" applyFont="1" applyFill="1" applyBorder="1" applyAlignment="1"/>
    <xf numFmtId="5" fontId="2" fillId="6" borderId="68" xfId="0" applyNumberFormat="1" applyFont="1" applyFill="1" applyBorder="1"/>
    <xf numFmtId="5" fontId="2" fillId="6" borderId="64" xfId="0" applyNumberFormat="1" applyFont="1" applyFill="1" applyBorder="1"/>
    <xf numFmtId="6" fontId="4" fillId="6" borderId="64" xfId="2" applyNumberFormat="1" applyFont="1" applyFill="1" applyBorder="1" applyAlignment="1">
      <alignment vertical="center"/>
    </xf>
    <xf numFmtId="6" fontId="4" fillId="6" borderId="91" xfId="0" applyNumberFormat="1" applyFont="1" applyFill="1" applyBorder="1" applyAlignment="1">
      <alignment vertical="center"/>
    </xf>
    <xf numFmtId="49" fontId="4" fillId="6" borderId="46" xfId="0" applyNumberFormat="1" applyFont="1" applyFill="1" applyBorder="1" applyAlignment="1">
      <alignment horizontal="center"/>
    </xf>
    <xf numFmtId="43" fontId="4" fillId="6" borderId="60" xfId="1" applyFont="1" applyFill="1" applyBorder="1"/>
    <xf numFmtId="0" fontId="4" fillId="6" borderId="34" xfId="0" applyFont="1" applyFill="1" applyBorder="1"/>
    <xf numFmtId="0" fontId="4" fillId="6" borderId="53" xfId="0" applyFont="1" applyFill="1" applyBorder="1"/>
    <xf numFmtId="37" fontId="4" fillId="6" borderId="58" xfId="1" applyNumberFormat="1" applyFont="1" applyFill="1" applyBorder="1"/>
    <xf numFmtId="43" fontId="8" fillId="6" borderId="60" xfId="1" applyFont="1" applyFill="1" applyBorder="1"/>
    <xf numFmtId="0" fontId="8" fillId="6" borderId="34" xfId="0" applyFont="1" applyFill="1" applyBorder="1"/>
    <xf numFmtId="0" fontId="8" fillId="6" borderId="53" xfId="0" applyFont="1" applyFill="1" applyBorder="1"/>
    <xf numFmtId="165" fontId="4" fillId="6" borderId="51" xfId="1" applyNumberFormat="1" applyFont="1" applyFill="1" applyBorder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43" fontId="32" fillId="0" borderId="55" xfId="1" applyFont="1" applyBorder="1" applyAlignment="1">
      <alignment horizontal="left"/>
    </xf>
    <xf numFmtId="0" fontId="32" fillId="0" borderId="52" xfId="0" applyFont="1" applyBorder="1" applyAlignment="1"/>
    <xf numFmtId="6" fontId="32" fillId="0" borderId="45" xfId="0" applyNumberFormat="1" applyFont="1" applyBorder="1" applyAlignment="1"/>
    <xf numFmtId="43" fontId="32" fillId="0" borderId="56" xfId="1" applyFont="1" applyBorder="1" applyAlignment="1">
      <alignment horizontal="left"/>
    </xf>
    <xf numFmtId="0" fontId="32" fillId="0" borderId="53" xfId="0" applyFont="1" applyBorder="1" applyAlignment="1"/>
    <xf numFmtId="6" fontId="32" fillId="0" borderId="51" xfId="0" applyNumberFormat="1" applyFont="1" applyBorder="1" applyAlignment="1"/>
    <xf numFmtId="43" fontId="35" fillId="5" borderId="57" xfId="1" applyFont="1" applyFill="1" applyBorder="1" applyAlignment="1">
      <alignment horizontal="left"/>
    </xf>
    <xf numFmtId="0" fontId="32" fillId="5" borderId="54" xfId="0" applyFont="1" applyFill="1" applyBorder="1" applyAlignment="1"/>
    <xf numFmtId="6" fontId="35" fillId="5" borderId="51" xfId="0" applyNumberFormat="1" applyFont="1" applyFill="1" applyBorder="1" applyAlignment="1"/>
    <xf numFmtId="0" fontId="32" fillId="0" borderId="0" xfId="0" applyFont="1" applyAlignment="1">
      <alignment horizontal="left" inden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3" fillId="0" borderId="18" xfId="0" applyFont="1" applyBorder="1" applyAlignment="1">
      <alignment horizontal="left" indent="1"/>
    </xf>
    <xf numFmtId="0" fontId="23" fillId="0" borderId="20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left" vertical="center" indent="1"/>
    </xf>
    <xf numFmtId="5" fontId="19" fillId="0" borderId="24" xfId="0" applyNumberFormat="1" applyFont="1" applyBorder="1" applyAlignment="1">
      <alignment horizontal="right" vertical="center"/>
    </xf>
    <xf numFmtId="5" fontId="19" fillId="0" borderId="25" xfId="0" applyNumberFormat="1" applyFont="1" applyBorder="1" applyAlignment="1">
      <alignment horizontal="right" vertical="center"/>
    </xf>
    <xf numFmtId="0" fontId="19" fillId="0" borderId="26" xfId="0" applyFont="1" applyBorder="1" applyAlignment="1">
      <alignment horizontal="left" vertical="center" indent="1"/>
    </xf>
    <xf numFmtId="38" fontId="19" fillId="0" borderId="28" xfId="0" applyNumberFormat="1" applyFont="1" applyBorder="1" applyAlignment="1">
      <alignment horizontal="right" vertical="center"/>
    </xf>
    <xf numFmtId="38" fontId="19" fillId="0" borderId="29" xfId="0" applyNumberFormat="1" applyFont="1" applyBorder="1" applyAlignment="1">
      <alignment horizontal="right" vertical="center"/>
    </xf>
    <xf numFmtId="0" fontId="13" fillId="0" borderId="18" xfId="0" applyFont="1" applyBorder="1" applyAlignment="1">
      <alignment horizontal="left" vertical="center" indent="1"/>
    </xf>
    <xf numFmtId="5" fontId="13" fillId="0" borderId="20" xfId="0" applyNumberFormat="1" applyFont="1" applyBorder="1" applyAlignment="1">
      <alignment horizontal="right" vertical="center"/>
    </xf>
    <xf numFmtId="5" fontId="13" fillId="0" borderId="21" xfId="0" applyNumberFormat="1" applyFont="1" applyBorder="1" applyAlignment="1">
      <alignment horizontal="right" vertical="center"/>
    </xf>
    <xf numFmtId="0" fontId="19" fillId="0" borderId="30" xfId="0" applyFont="1" applyBorder="1" applyAlignment="1">
      <alignment horizontal="left" vertical="center" indent="1"/>
    </xf>
    <xf numFmtId="38" fontId="19" fillId="0" borderId="31" xfId="0" applyNumberFormat="1" applyFont="1" applyBorder="1" applyAlignment="1">
      <alignment horizontal="right" vertical="center"/>
    </xf>
    <xf numFmtId="38" fontId="19" fillId="0" borderId="32" xfId="0" applyNumberFormat="1" applyFont="1" applyBorder="1" applyAlignment="1">
      <alignment horizontal="right" vertical="center"/>
    </xf>
    <xf numFmtId="0" fontId="19" fillId="0" borderId="33" xfId="0" applyFont="1" applyBorder="1" applyAlignment="1">
      <alignment horizontal="left" vertical="center" indent="1"/>
    </xf>
    <xf numFmtId="38" fontId="19" fillId="0" borderId="35" xfId="0" applyNumberFormat="1" applyFont="1" applyBorder="1" applyAlignment="1">
      <alignment horizontal="right" vertical="center"/>
    </xf>
    <xf numFmtId="38" fontId="19" fillId="0" borderId="36" xfId="0" applyNumberFormat="1" applyFont="1" applyBorder="1" applyAlignment="1">
      <alignment horizontal="right" vertical="center"/>
    </xf>
    <xf numFmtId="5" fontId="13" fillId="0" borderId="37" xfId="0" applyNumberFormat="1" applyFont="1" applyBorder="1" applyAlignment="1">
      <alignment horizontal="right" vertical="center"/>
    </xf>
    <xf numFmtId="5" fontId="13" fillId="0" borderId="39" xfId="0" applyNumberFormat="1" applyFont="1" applyBorder="1" applyAlignment="1">
      <alignment horizontal="right" vertical="center"/>
    </xf>
    <xf numFmtId="5" fontId="19" fillId="0" borderId="32" xfId="0" applyNumberFormat="1" applyFont="1" applyBorder="1" applyAlignment="1">
      <alignment horizontal="right" vertical="center"/>
    </xf>
    <xf numFmtId="0" fontId="13" fillId="0" borderId="18" xfId="0" applyFont="1" applyBorder="1" applyAlignment="1">
      <alignment horizontal="left" indent="1"/>
    </xf>
    <xf numFmtId="0" fontId="19" fillId="0" borderId="41" xfId="0" applyFont="1" applyBorder="1" applyAlignment="1"/>
    <xf numFmtId="0" fontId="19" fillId="0" borderId="21" xfId="0" applyFont="1" applyBorder="1" applyAlignment="1"/>
    <xf numFmtId="0" fontId="13" fillId="0" borderId="0" xfId="0" applyFont="1" applyAlignment="1">
      <alignment vertical="top" wrapText="1"/>
    </xf>
    <xf numFmtId="0" fontId="22" fillId="4" borderId="0" xfId="0" applyFont="1" applyFill="1" applyAlignment="1">
      <alignment horizontal="left"/>
    </xf>
    <xf numFmtId="0" fontId="19" fillId="4" borderId="0" xfId="0" applyFont="1" applyFill="1"/>
    <xf numFmtId="0" fontId="13" fillId="4" borderId="0" xfId="0" applyFont="1" applyFill="1" applyAlignment="1">
      <alignment horizontal="left"/>
    </xf>
    <xf numFmtId="6" fontId="19" fillId="0" borderId="0" xfId="0" applyNumberFormat="1" applyFont="1" applyAlignment="1">
      <alignment vertical="top" wrapText="1"/>
    </xf>
    <xf numFmtId="0" fontId="19" fillId="0" borderId="0" xfId="0" applyFont="1" applyAlignment="1">
      <alignment vertical="top" wrapText="1"/>
    </xf>
    <xf numFmtId="0" fontId="3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34" fillId="0" borderId="0" xfId="0" applyFont="1" applyAlignment="1">
      <alignment horizontal="left" vertical="center"/>
    </xf>
    <xf numFmtId="0" fontId="39" fillId="6" borderId="0" xfId="0" applyFont="1" applyFill="1" applyAlignment="1">
      <alignment horizontal="left" vertical="center"/>
    </xf>
    <xf numFmtId="6" fontId="16" fillId="6" borderId="0" xfId="0" applyNumberFormat="1" applyFont="1" applyFill="1" applyAlignment="1">
      <alignment horizontal="left" vertical="center" wrapText="1"/>
    </xf>
    <xf numFmtId="0" fontId="16" fillId="6" borderId="0" xfId="0" applyFont="1" applyFill="1" applyAlignment="1">
      <alignment vertical="center"/>
    </xf>
    <xf numFmtId="0" fontId="30" fillId="6" borderId="0" xfId="0" applyFont="1" applyFill="1" applyAlignment="1">
      <alignment horizontal="left" vertical="center"/>
    </xf>
    <xf numFmtId="0" fontId="30" fillId="6" borderId="0" xfId="0" applyFont="1" applyFill="1" applyAlignment="1">
      <alignment horizontal="left" vertical="center" indent="1"/>
    </xf>
    <xf numFmtId="0" fontId="36" fillId="0" borderId="0" xfId="0" applyFont="1"/>
    <xf numFmtId="0" fontId="16" fillId="0" borderId="0" xfId="0" applyFont="1" applyAlignment="1">
      <alignment horizontal="left"/>
    </xf>
    <xf numFmtId="0" fontId="41" fillId="0" borderId="0" xfId="0" applyFont="1"/>
    <xf numFmtId="0" fontId="9" fillId="0" borderId="0" xfId="6" applyFont="1" applyFill="1" applyBorder="1" applyAlignment="1">
      <alignment horizontal="left" vertical="center"/>
    </xf>
    <xf numFmtId="6" fontId="9" fillId="0" borderId="0" xfId="7" applyNumberFormat="1" applyFont="1" applyFill="1" applyBorder="1" applyAlignment="1">
      <alignment vertical="center"/>
    </xf>
    <xf numFmtId="38" fontId="9" fillId="0" borderId="0" xfId="8" applyNumberFormat="1" applyFont="1" applyFill="1" applyBorder="1" applyAlignment="1">
      <alignment vertical="center"/>
    </xf>
    <xf numFmtId="0" fontId="30" fillId="5" borderId="0" xfId="6" applyFont="1" applyFill="1" applyBorder="1" applyAlignment="1">
      <alignment horizontal="left" vertical="center"/>
    </xf>
    <xf numFmtId="0" fontId="9" fillId="5" borderId="0" xfId="6" applyFont="1" applyFill="1" applyBorder="1" applyAlignment="1">
      <alignment horizontal="left" vertical="center"/>
    </xf>
    <xf numFmtId="6" fontId="30" fillId="5" borderId="19" xfId="7" applyNumberFormat="1" applyFont="1" applyFill="1" applyBorder="1" applyAlignment="1">
      <alignment vertical="center"/>
    </xf>
    <xf numFmtId="9" fontId="30" fillId="5" borderId="0" xfId="5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38" fontId="9" fillId="0" borderId="92" xfId="7" applyNumberFormat="1" applyFont="1" applyFill="1" applyBorder="1" applyAlignment="1">
      <alignment vertical="center"/>
    </xf>
    <xf numFmtId="38" fontId="9" fillId="0" borderId="93" xfId="7" applyNumberFormat="1" applyFont="1" applyFill="1" applyBorder="1" applyAlignment="1">
      <alignment vertical="center"/>
    </xf>
    <xf numFmtId="6" fontId="30" fillId="5" borderId="93" xfId="6" applyNumberFormat="1" applyFont="1" applyFill="1" applyBorder="1" applyAlignment="1">
      <alignment vertical="center"/>
    </xf>
    <xf numFmtId="0" fontId="17" fillId="0" borderId="0" xfId="0" applyFont="1" applyAlignment="1">
      <alignment vertical="top" wrapText="1"/>
    </xf>
    <xf numFmtId="6" fontId="16" fillId="0" borderId="0" xfId="0" applyNumberFormat="1" applyFont="1" applyAlignment="1">
      <alignment horizontal="left" vertical="top" wrapText="1"/>
    </xf>
    <xf numFmtId="0" fontId="17" fillId="0" borderId="0" xfId="0" applyFont="1"/>
    <xf numFmtId="0" fontId="13" fillId="0" borderId="33" xfId="0" applyFont="1" applyBorder="1" applyAlignment="1">
      <alignment horizontal="left" vertical="center" indent="2"/>
    </xf>
    <xf numFmtId="0" fontId="2" fillId="0" borderId="10" xfId="0" applyFont="1" applyBorder="1"/>
    <xf numFmtId="0" fontId="2" fillId="0" borderId="5" xfId="0" applyFont="1" applyBorder="1"/>
    <xf numFmtId="0" fontId="2" fillId="0" borderId="11" xfId="0" applyFont="1" applyBorder="1"/>
    <xf numFmtId="0" fontId="28" fillId="0" borderId="10" xfId="0" applyFont="1" applyBorder="1"/>
    <xf numFmtId="0" fontId="28" fillId="0" borderId="5" xfId="0" applyFont="1" applyBorder="1"/>
    <xf numFmtId="0" fontId="28" fillId="0" borderId="11" xfId="0" applyFont="1" applyBorder="1"/>
    <xf numFmtId="0" fontId="4" fillId="0" borderId="46" xfId="0" applyFont="1" applyBorder="1" applyAlignment="1">
      <alignment horizontal="left" vertical="center" indent="1"/>
    </xf>
    <xf numFmtId="0" fontId="11" fillId="0" borderId="47" xfId="0" applyFont="1" applyBorder="1" applyAlignment="1">
      <alignment horizontal="left" vertical="center" indent="1"/>
    </xf>
    <xf numFmtId="43" fontId="4" fillId="0" borderId="49" xfId="1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8" fillId="0" borderId="76" xfId="0" applyFont="1" applyBorder="1" applyAlignment="1">
      <alignment horizontal="left" vertical="center" indent="1"/>
    </xf>
    <xf numFmtId="0" fontId="0" fillId="0" borderId="89" xfId="0" applyBorder="1" applyAlignment="1">
      <alignment horizontal="left" vertical="center" indent="1"/>
    </xf>
    <xf numFmtId="0" fontId="8" fillId="0" borderId="46" xfId="0" applyFont="1" applyBorder="1" applyAlignment="1">
      <alignment horizontal="left" vertical="center" indent="1"/>
    </xf>
    <xf numFmtId="0" fontId="0" fillId="0" borderId="47" xfId="0" applyBorder="1" applyAlignment="1">
      <alignment horizontal="left" vertical="center" indent="1"/>
    </xf>
    <xf numFmtId="43" fontId="8" fillId="0" borderId="46" xfId="1" applyFont="1" applyFill="1" applyBorder="1" applyAlignment="1">
      <alignment horizontal="left" vertical="center" indent="2"/>
    </xf>
    <xf numFmtId="0" fontId="8" fillId="0" borderId="47" xfId="0" applyFont="1" applyFill="1" applyBorder="1" applyAlignment="1">
      <alignment horizontal="left" vertical="center" indent="2"/>
    </xf>
    <xf numFmtId="0" fontId="0" fillId="0" borderId="47" xfId="0" applyBorder="1" applyAlignment="1">
      <alignment horizontal="left" vertical="center" indent="2"/>
    </xf>
    <xf numFmtId="43" fontId="4" fillId="0" borderId="0" xfId="1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43" fontId="8" fillId="0" borderId="43" xfId="1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43" fontId="8" fillId="0" borderId="46" xfId="1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30" fillId="6" borderId="0" xfId="0" applyFont="1" applyFill="1" applyAlignment="1">
      <alignment horizontal="left" vertical="center" indent="3"/>
    </xf>
    <xf numFmtId="0" fontId="30" fillId="6" borderId="0" xfId="0" applyFont="1" applyFill="1" applyAlignment="1">
      <alignment horizontal="left" vertical="center" indent="1"/>
    </xf>
    <xf numFmtId="0" fontId="30" fillId="6" borderId="0" xfId="0" applyFont="1" applyFill="1" applyAlignment="1">
      <alignment horizontal="left" vertical="center"/>
    </xf>
    <xf numFmtId="0" fontId="41" fillId="0" borderId="0" xfId="0" applyFont="1" applyAlignment="1">
      <alignment horizontal="left" vertical="top" wrapText="1"/>
    </xf>
    <xf numFmtId="0" fontId="39" fillId="6" borderId="0" xfId="0" applyFont="1" applyFill="1" applyAlignment="1">
      <alignment horizontal="left" vertical="center"/>
    </xf>
  </cellXfs>
  <cellStyles count="10">
    <cellStyle name="Comma 2" xfId="1"/>
    <cellStyle name="Comma 3" xfId="8"/>
    <cellStyle name="Currency" xfId="4" builtinId="4"/>
    <cellStyle name="Currency 2" xfId="2"/>
    <cellStyle name="Currency 3" xfId="7"/>
    <cellStyle name="Normal" xfId="0" builtinId="0"/>
    <cellStyle name="Normal 3" xfId="6"/>
    <cellStyle name="Percent" xfId="5" builtinId="5"/>
    <cellStyle name="Percent 2" xfId="3"/>
    <cellStyle name="Percent 3" xfId="9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V354"/>
  <sheetViews>
    <sheetView showGridLines="0" topLeftCell="A13" zoomScale="200" zoomScaleNormal="200" workbookViewId="0">
      <selection activeCell="C2" sqref="C2"/>
    </sheetView>
  </sheetViews>
  <sheetFormatPr defaultRowHeight="12.75" x14ac:dyDescent="0.2"/>
  <cols>
    <col min="1" max="1" width="4.7109375" style="150" customWidth="1"/>
    <col min="2" max="2" width="4.140625" style="150" customWidth="1"/>
    <col min="3" max="3" width="28.140625" style="12" customWidth="1"/>
    <col min="4" max="4" width="11.42578125" style="11" customWidth="1"/>
    <col min="5" max="5" width="11.85546875" style="11" customWidth="1"/>
    <col min="6" max="6" width="11.28515625" style="11" customWidth="1"/>
    <col min="7" max="7" width="11.42578125" style="11" bestFit="1" customWidth="1"/>
    <col min="8" max="8" width="12.28515625" style="11" customWidth="1"/>
    <col min="9" max="9" width="9.42578125" style="11" customWidth="1"/>
  </cols>
  <sheetData>
    <row r="2" spans="1:256" s="11" customFormat="1" x14ac:dyDescent="0.2">
      <c r="A2" s="150">
        <v>1</v>
      </c>
      <c r="B2" s="150" t="s">
        <v>4</v>
      </c>
      <c r="C2" s="39" t="s">
        <v>67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11" customFormat="1" ht="6.75" customHeight="1" thickBot="1" x14ac:dyDescent="0.25">
      <c r="A3" s="150"/>
      <c r="B3" s="150"/>
      <c r="C3" s="12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s="11" customFormat="1" ht="15.95" customHeight="1" x14ac:dyDescent="0.2">
      <c r="A4" s="150">
        <v>2</v>
      </c>
      <c r="B4" s="150" t="s">
        <v>2</v>
      </c>
      <c r="C4" s="362" t="s">
        <v>5</v>
      </c>
      <c r="D4" s="346"/>
      <c r="E4" s="345"/>
      <c r="F4" s="341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s="11" customFormat="1" ht="15.95" customHeight="1" x14ac:dyDescent="0.2">
      <c r="A5" s="150"/>
      <c r="B5" s="150"/>
      <c r="C5" s="363" t="s">
        <v>6</v>
      </c>
      <c r="D5" s="347"/>
      <c r="E5" s="239"/>
      <c r="F5" s="342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11" customFormat="1" ht="15.95" customHeight="1" x14ac:dyDescent="0.2">
      <c r="A6" s="150"/>
      <c r="B6" s="150"/>
      <c r="C6" s="363" t="s">
        <v>7</v>
      </c>
      <c r="D6" s="347"/>
      <c r="E6" s="239"/>
      <c r="F6" s="343">
        <v>150000</v>
      </c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11" customFormat="1" ht="15.95" customHeight="1" x14ac:dyDescent="0.2">
      <c r="A7" s="150"/>
      <c r="B7" s="150"/>
      <c r="C7" s="363" t="s">
        <v>273</v>
      </c>
      <c r="D7" s="347"/>
      <c r="E7" s="239"/>
      <c r="F7" s="344">
        <v>200000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11" customFormat="1" ht="15.95" customHeight="1" thickBot="1" x14ac:dyDescent="0.25">
      <c r="A8" s="150"/>
      <c r="B8" s="150"/>
      <c r="C8" s="363" t="s">
        <v>270</v>
      </c>
      <c r="D8" s="347"/>
      <c r="E8" s="239"/>
      <c r="F8" s="359">
        <v>-180000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11" customFormat="1" ht="15.95" customHeight="1" thickBot="1" x14ac:dyDescent="0.25">
      <c r="A9" s="150"/>
      <c r="B9" s="150"/>
      <c r="C9" s="363" t="s">
        <v>10</v>
      </c>
      <c r="D9" s="347"/>
      <c r="E9" s="239"/>
      <c r="F9" s="361">
        <f>SUM(F6:F8)</f>
        <v>170000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11" customFormat="1" ht="15.95" customHeight="1" x14ac:dyDescent="0.2">
      <c r="A10" s="150"/>
      <c r="B10" s="150"/>
      <c r="C10" s="556" t="s">
        <v>11</v>
      </c>
      <c r="D10" s="557"/>
      <c r="E10" s="558"/>
      <c r="F10" s="559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11" customFormat="1" ht="15.95" customHeight="1" thickBot="1" x14ac:dyDescent="0.25">
      <c r="A11" s="150"/>
      <c r="B11" s="150"/>
      <c r="C11" s="560" t="s">
        <v>12</v>
      </c>
      <c r="D11" s="561"/>
      <c r="E11" s="562"/>
      <c r="F11" s="563">
        <v>20000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11" customFormat="1" ht="15.95" customHeight="1" thickBot="1" x14ac:dyDescent="0.25">
      <c r="A12" s="150"/>
      <c r="B12" s="150"/>
      <c r="C12" s="40"/>
      <c r="D12" s="1"/>
      <c r="E12" s="1"/>
      <c r="F12" s="1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s="11" customFormat="1" ht="15.95" customHeight="1" x14ac:dyDescent="0.2">
      <c r="A13" s="150">
        <v>3</v>
      </c>
      <c r="B13" s="150"/>
      <c r="C13" s="364" t="s">
        <v>5</v>
      </c>
      <c r="D13" s="371"/>
      <c r="E13" s="345"/>
      <c r="F13" s="341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11" customFormat="1" ht="15.95" customHeight="1" x14ac:dyDescent="0.2">
      <c r="A14" s="150"/>
      <c r="B14" s="150"/>
      <c r="C14" s="363" t="s">
        <v>6</v>
      </c>
      <c r="D14" s="347"/>
      <c r="E14" s="239"/>
      <c r="F14" s="342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11" customFormat="1" ht="15.95" customHeight="1" x14ac:dyDescent="0.2">
      <c r="A15" s="150"/>
      <c r="B15" s="150"/>
      <c r="C15" s="363" t="s">
        <v>7</v>
      </c>
      <c r="D15" s="347"/>
      <c r="E15" s="239"/>
      <c r="F15" s="343">
        <v>22000</v>
      </c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s="11" customFormat="1" ht="15.95" customHeight="1" x14ac:dyDescent="0.2">
      <c r="A16" s="150"/>
      <c r="B16" s="150"/>
      <c r="C16" s="363" t="s">
        <v>271</v>
      </c>
      <c r="D16" s="347"/>
      <c r="E16" s="239"/>
      <c r="F16" s="344">
        <v>3000</v>
      </c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s="11" customFormat="1" ht="15.95" customHeight="1" thickBot="1" x14ac:dyDescent="0.25">
      <c r="A17" s="150"/>
      <c r="B17" s="150"/>
      <c r="C17" s="363" t="s">
        <v>270</v>
      </c>
      <c r="D17" s="347"/>
      <c r="E17" s="239"/>
      <c r="F17" s="354">
        <v>-16000</v>
      </c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11" customFormat="1" ht="15.95" customHeight="1" thickBot="1" x14ac:dyDescent="0.25">
      <c r="A18" s="150"/>
      <c r="B18" s="150"/>
      <c r="C18" s="243" t="s">
        <v>10</v>
      </c>
      <c r="D18" s="347"/>
      <c r="E18" s="239"/>
      <c r="F18" s="358">
        <f>SUM(F15:F17)</f>
        <v>9000</v>
      </c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s="11" customFormat="1" ht="15.95" customHeight="1" x14ac:dyDescent="0.2">
      <c r="A19" s="150"/>
      <c r="B19" s="150"/>
      <c r="C19" s="564" t="s">
        <v>11</v>
      </c>
      <c r="D19" s="565"/>
      <c r="E19" s="566"/>
      <c r="F19" s="567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s="11" customFormat="1" ht="15.95" customHeight="1" thickBot="1" x14ac:dyDescent="0.25">
      <c r="A20" s="150"/>
      <c r="B20" s="150"/>
      <c r="C20" s="568" t="s">
        <v>12</v>
      </c>
      <c r="D20" s="561"/>
      <c r="E20" s="562"/>
      <c r="F20" s="563">
        <v>3000</v>
      </c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s="11" customFormat="1" ht="15.95" customHeight="1" x14ac:dyDescent="0.2">
      <c r="A21" s="150"/>
      <c r="B21" s="150"/>
      <c r="C21" s="365" t="s">
        <v>13</v>
      </c>
      <c r="D21" s="352"/>
      <c r="E21" s="350"/>
      <c r="F21" s="348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s="11" customFormat="1" ht="15.95" customHeight="1" x14ac:dyDescent="0.2">
      <c r="A22" s="150"/>
      <c r="B22" s="150"/>
      <c r="C22" s="363" t="s">
        <v>291</v>
      </c>
      <c r="D22" s="347"/>
      <c r="E22" s="239"/>
      <c r="F22" s="343">
        <v>16000</v>
      </c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s="11" customFormat="1" ht="15.95" customHeight="1" x14ac:dyDescent="0.2">
      <c r="A23" s="150"/>
      <c r="B23" s="150"/>
      <c r="C23" s="363" t="s">
        <v>274</v>
      </c>
      <c r="D23" s="347"/>
      <c r="E23" s="239"/>
      <c r="F23" s="368">
        <v>0</v>
      </c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s="11" customFormat="1" ht="15.95" customHeight="1" thickBot="1" x14ac:dyDescent="0.25">
      <c r="A24" s="150"/>
      <c r="B24" s="150"/>
      <c r="C24" s="366" t="s">
        <v>16</v>
      </c>
      <c r="D24" s="356"/>
      <c r="E24" s="357"/>
      <c r="F24" s="359">
        <f>-F16</f>
        <v>-3000</v>
      </c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11" customFormat="1" ht="15.95" customHeight="1" thickBot="1" x14ac:dyDescent="0.25">
      <c r="A25" s="150"/>
      <c r="B25" s="150"/>
      <c r="C25" s="569" t="s">
        <v>17</v>
      </c>
      <c r="D25" s="570"/>
      <c r="E25" s="571"/>
      <c r="F25" s="572">
        <f>SUM(F22:F24)</f>
        <v>13000</v>
      </c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s="11" customFormat="1" ht="15.95" customHeight="1" thickBot="1" x14ac:dyDescent="0.25">
      <c r="A26" s="150"/>
      <c r="B26" s="150"/>
      <c r="C26" s="367" t="s">
        <v>18</v>
      </c>
      <c r="D26" s="9"/>
      <c r="E26" s="360"/>
      <c r="F26" s="369">
        <v>0</v>
      </c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s="11" customFormat="1" ht="15.95" customHeight="1" x14ac:dyDescent="0.2">
      <c r="A27" s="150"/>
      <c r="B27" s="150" t="s">
        <v>4</v>
      </c>
      <c r="C27" s="365" t="s">
        <v>19</v>
      </c>
      <c r="D27" s="352"/>
      <c r="E27" s="350"/>
      <c r="F27" s="348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s="11" customFormat="1" ht="15.95" customHeight="1" x14ac:dyDescent="0.2">
      <c r="A28" s="150"/>
      <c r="B28" s="150"/>
      <c r="C28" s="363" t="s">
        <v>272</v>
      </c>
      <c r="D28" s="347"/>
      <c r="E28" s="239"/>
      <c r="F28" s="343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s="11" customFormat="1" ht="15.95" customHeight="1" x14ac:dyDescent="0.2">
      <c r="A29" s="150"/>
      <c r="B29" s="150"/>
      <c r="C29" s="355" t="s">
        <v>292</v>
      </c>
      <c r="D29" s="347"/>
      <c r="E29" s="239"/>
      <c r="F29" s="343">
        <v>16000</v>
      </c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s="11" customFormat="1" ht="15.95" customHeight="1" thickBot="1" x14ac:dyDescent="0.25">
      <c r="A30" s="150"/>
      <c r="B30" s="150"/>
      <c r="C30" s="240" t="s">
        <v>22</v>
      </c>
      <c r="D30" s="347"/>
      <c r="E30" s="239"/>
      <c r="F30" s="370">
        <v>0</v>
      </c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s="11" customFormat="1" ht="15.95" customHeight="1" thickBot="1" x14ac:dyDescent="0.25">
      <c r="A31" s="150"/>
      <c r="B31" s="150"/>
      <c r="C31" s="349" t="s">
        <v>23</v>
      </c>
      <c r="D31" s="353"/>
      <c r="E31" s="351"/>
      <c r="F31" s="573">
        <f>SUM(F28:F30)</f>
        <v>16000</v>
      </c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s="11" customFormat="1" ht="15.95" customHeight="1" thickBot="1" x14ac:dyDescent="0.25">
      <c r="A32" s="150"/>
      <c r="B32" s="150"/>
      <c r="C32" s="1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s="11" customFormat="1" ht="15.95" customHeight="1" x14ac:dyDescent="0.2">
      <c r="A33" s="150">
        <v>4</v>
      </c>
      <c r="B33" s="150" t="s">
        <v>4</v>
      </c>
      <c r="C33" s="376" t="s">
        <v>65</v>
      </c>
      <c r="D33" s="238"/>
      <c r="E33" s="235">
        <v>150000</v>
      </c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s="11" customFormat="1" ht="15.95" customHeight="1" thickBot="1" x14ac:dyDescent="0.25">
      <c r="A34" s="150"/>
      <c r="B34" s="150"/>
      <c r="C34" s="240" t="s">
        <v>260</v>
      </c>
      <c r="D34" s="239"/>
      <c r="E34" s="242">
        <v>-30000</v>
      </c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s="11" customFormat="1" ht="15.95" customHeight="1" x14ac:dyDescent="0.2">
      <c r="A35" s="150"/>
      <c r="B35" s="150"/>
      <c r="C35" s="363" t="s">
        <v>68</v>
      </c>
      <c r="D35" s="239"/>
      <c r="E35" s="241">
        <f>+E34+E33</f>
        <v>120000</v>
      </c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s="11" customFormat="1" ht="15.95" customHeight="1" x14ac:dyDescent="0.2">
      <c r="A36" s="150"/>
      <c r="B36" s="150"/>
      <c r="C36" s="363" t="s">
        <v>69</v>
      </c>
      <c r="D36" s="239"/>
      <c r="E36" s="236">
        <f>SUM(E35:E35)</f>
        <v>120000</v>
      </c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s="11" customFormat="1" ht="15.95" customHeight="1" x14ac:dyDescent="0.2">
      <c r="A37" s="150"/>
      <c r="B37" s="150"/>
      <c r="C37" s="363" t="s">
        <v>276</v>
      </c>
      <c r="D37" s="239"/>
      <c r="E37" s="237">
        <v>-50000</v>
      </c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s="11" customFormat="1" ht="15.95" customHeight="1" x14ac:dyDescent="0.2">
      <c r="A38" s="150"/>
      <c r="B38" s="150"/>
      <c r="C38" s="363" t="s">
        <v>275</v>
      </c>
      <c r="D38" s="239"/>
      <c r="E38" s="237">
        <v>-3000</v>
      </c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s="11" customFormat="1" ht="15.95" customHeight="1" thickBot="1" x14ac:dyDescent="0.25">
      <c r="A39" s="150"/>
      <c r="B39" s="150"/>
      <c r="C39" s="377" t="s">
        <v>66</v>
      </c>
      <c r="D39" s="374"/>
      <c r="E39" s="375">
        <f>SUM(E36:E38)</f>
        <v>67000</v>
      </c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158" spans="1:256" s="11" customFormat="1" x14ac:dyDescent="0.2">
      <c r="A158" s="150">
        <v>1</v>
      </c>
      <c r="B158" s="150" t="s">
        <v>4</v>
      </c>
      <c r="C158" s="12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</row>
    <row r="159" spans="1:256" s="11" customFormat="1" x14ac:dyDescent="0.2">
      <c r="A159" s="150">
        <v>2</v>
      </c>
      <c r="B159" s="150" t="s">
        <v>0</v>
      </c>
      <c r="C159" s="12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</row>
    <row r="160" spans="1:256" s="11" customFormat="1" x14ac:dyDescent="0.2">
      <c r="A160" s="150">
        <v>3</v>
      </c>
      <c r="B160" s="150" t="s">
        <v>3</v>
      </c>
      <c r="C160" s="45" t="s">
        <v>70</v>
      </c>
      <c r="D160" s="10"/>
      <c r="E160" s="10"/>
      <c r="F160" s="10"/>
      <c r="G160" s="1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</row>
    <row r="161" spans="1:256" s="11" customFormat="1" x14ac:dyDescent="0.2">
      <c r="A161" s="150"/>
      <c r="B161" s="150"/>
      <c r="C161" s="14" t="s">
        <v>71</v>
      </c>
      <c r="D161" s="46"/>
      <c r="E161" s="47">
        <v>39553</v>
      </c>
      <c r="F161" s="10"/>
      <c r="G161" s="10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</row>
    <row r="162" spans="1:256" s="11" customFormat="1" ht="13.5" thickBot="1" x14ac:dyDescent="0.25">
      <c r="A162" s="150"/>
      <c r="B162" s="150"/>
      <c r="C162" s="14" t="s">
        <v>72</v>
      </c>
      <c r="D162" s="10"/>
      <c r="E162" s="47">
        <v>39593</v>
      </c>
      <c r="F162" s="10"/>
      <c r="G162" s="10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</row>
    <row r="163" spans="1:256" s="11" customFormat="1" x14ac:dyDescent="0.2">
      <c r="A163" s="150"/>
      <c r="B163" s="150"/>
      <c r="C163" s="14" t="s">
        <v>73</v>
      </c>
      <c r="D163" s="10"/>
      <c r="E163" s="48">
        <v>2500</v>
      </c>
      <c r="F163" s="10"/>
      <c r="G163" s="49" t="s">
        <v>74</v>
      </c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</row>
    <row r="164" spans="1:256" s="11" customFormat="1" ht="13.5" thickBot="1" x14ac:dyDescent="0.25">
      <c r="A164" s="150"/>
      <c r="B164" s="150"/>
      <c r="C164" s="14" t="s">
        <v>75</v>
      </c>
      <c r="D164" s="10"/>
      <c r="E164" s="50">
        <v>0.05</v>
      </c>
      <c r="F164" s="10"/>
      <c r="G164" s="51" t="s">
        <v>76</v>
      </c>
      <c r="H164" s="11" t="s">
        <v>77</v>
      </c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</row>
    <row r="165" spans="1:256" s="11" customFormat="1" x14ac:dyDescent="0.2">
      <c r="A165" s="150"/>
      <c r="B165" s="150"/>
      <c r="C165" s="14" t="s">
        <v>78</v>
      </c>
      <c r="D165" s="10"/>
      <c r="E165" s="52">
        <f>+E164*E163</f>
        <v>125</v>
      </c>
      <c r="F165" s="10"/>
      <c r="G165" s="51" t="s">
        <v>79</v>
      </c>
      <c r="H165" s="11" t="s">
        <v>80</v>
      </c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</row>
    <row r="166" spans="1:256" s="11" customFormat="1" ht="13.5" thickBot="1" x14ac:dyDescent="0.25">
      <c r="A166" s="150"/>
      <c r="B166" s="150"/>
      <c r="C166" s="14" t="s">
        <v>81</v>
      </c>
      <c r="D166" s="10"/>
      <c r="E166" s="53">
        <v>2</v>
      </c>
      <c r="F166" s="10"/>
      <c r="G166" s="54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</row>
    <row r="167" spans="1:256" s="11" customFormat="1" ht="13.5" thickBot="1" x14ac:dyDescent="0.25">
      <c r="A167" s="150"/>
      <c r="B167" s="150"/>
      <c r="C167" s="45" t="s">
        <v>82</v>
      </c>
      <c r="D167" s="55"/>
      <c r="E167" s="56">
        <f>+E166*E165</f>
        <v>250</v>
      </c>
      <c r="F167" s="10"/>
      <c r="G167" s="10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</row>
    <row r="168" spans="1:256" s="11" customFormat="1" ht="7.5" customHeight="1" x14ac:dyDescent="0.2">
      <c r="A168" s="150"/>
      <c r="B168" s="150"/>
      <c r="C168" s="12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</row>
    <row r="169" spans="1:256" s="11" customFormat="1" x14ac:dyDescent="0.2">
      <c r="A169" s="150">
        <v>4</v>
      </c>
      <c r="B169" s="150" t="s">
        <v>4</v>
      </c>
      <c r="C169" s="57" t="s">
        <v>83</v>
      </c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</row>
    <row r="170" spans="1:256" s="11" customFormat="1" ht="8.25" customHeight="1" thickBot="1" x14ac:dyDescent="0.25">
      <c r="A170" s="150"/>
      <c r="B170" s="150"/>
      <c r="C170" s="40"/>
      <c r="D170" s="1"/>
      <c r="E170" s="1"/>
      <c r="F170" s="1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</row>
    <row r="171" spans="1:256" s="11" customFormat="1" x14ac:dyDescent="0.2">
      <c r="A171" s="150"/>
      <c r="B171" s="150"/>
      <c r="C171" s="32" t="s">
        <v>5</v>
      </c>
      <c r="D171" s="33"/>
      <c r="E171" s="33"/>
      <c r="F171" s="2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</row>
    <row r="172" spans="1:256" s="11" customFormat="1" x14ac:dyDescent="0.2">
      <c r="A172" s="150"/>
      <c r="B172" s="150"/>
      <c r="C172" s="34" t="s">
        <v>6</v>
      </c>
      <c r="D172" s="3"/>
      <c r="E172" s="3"/>
      <c r="F172" s="4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</row>
    <row r="173" spans="1:256" s="11" customFormat="1" x14ac:dyDescent="0.2">
      <c r="A173" s="150"/>
      <c r="B173" s="150"/>
      <c r="C173" s="34" t="s">
        <v>7</v>
      </c>
      <c r="D173" s="3"/>
      <c r="E173" s="3"/>
      <c r="F173" s="58">
        <v>50000</v>
      </c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</row>
    <row r="174" spans="1:256" s="11" customFormat="1" x14ac:dyDescent="0.2">
      <c r="A174" s="150"/>
      <c r="B174" s="150"/>
      <c r="C174" s="34" t="s">
        <v>8</v>
      </c>
      <c r="D174" s="3"/>
      <c r="E174" s="3"/>
      <c r="F174" s="35">
        <v>100000</v>
      </c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</row>
    <row r="175" spans="1:256" s="11" customFormat="1" ht="13.5" thickBot="1" x14ac:dyDescent="0.25">
      <c r="A175" s="150"/>
      <c r="B175" s="150"/>
      <c r="C175" s="34" t="s">
        <v>9</v>
      </c>
      <c r="D175" s="3"/>
      <c r="E175" s="3"/>
      <c r="F175" s="36">
        <v>-75000</v>
      </c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</row>
    <row r="176" spans="1:256" s="11" customFormat="1" ht="13.5" thickBot="1" x14ac:dyDescent="0.25">
      <c r="A176" s="150"/>
      <c r="B176" s="150"/>
      <c r="C176" s="34" t="s">
        <v>10</v>
      </c>
      <c r="D176" s="3"/>
      <c r="E176" s="3"/>
      <c r="F176" s="59">
        <f>SUM(F173:F175)</f>
        <v>75000</v>
      </c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</row>
    <row r="177" spans="1:256" s="11" customFormat="1" x14ac:dyDescent="0.2">
      <c r="A177" s="150"/>
      <c r="B177" s="150"/>
      <c r="C177" s="37" t="s">
        <v>11</v>
      </c>
      <c r="D177" s="5"/>
      <c r="E177" s="5"/>
      <c r="F177" s="6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</row>
    <row r="178" spans="1:256" s="11" customFormat="1" ht="13.5" thickBot="1" x14ac:dyDescent="0.25">
      <c r="A178" s="150">
        <v>5</v>
      </c>
      <c r="B178" s="150" t="s">
        <v>2</v>
      </c>
      <c r="C178" s="38" t="s">
        <v>12</v>
      </c>
      <c r="D178" s="7"/>
      <c r="E178" s="7"/>
      <c r="F178" s="60">
        <v>25000</v>
      </c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</row>
    <row r="179" spans="1:256" s="11" customFormat="1" x14ac:dyDescent="0.2">
      <c r="A179" s="150"/>
      <c r="B179" s="150"/>
      <c r="C179" s="32" t="s">
        <v>13</v>
      </c>
      <c r="D179" s="8"/>
      <c r="E179" s="8"/>
      <c r="F179" s="2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</row>
    <row r="180" spans="1:256" s="11" customFormat="1" x14ac:dyDescent="0.2">
      <c r="A180" s="150"/>
      <c r="B180" s="150"/>
      <c r="C180" s="34" t="s">
        <v>14</v>
      </c>
      <c r="D180" s="3"/>
      <c r="E180" s="3"/>
      <c r="F180" s="58">
        <f>-F175</f>
        <v>75000</v>
      </c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</row>
    <row r="181" spans="1:256" s="11" customFormat="1" x14ac:dyDescent="0.2">
      <c r="A181" s="150"/>
      <c r="B181" s="150"/>
      <c r="C181" s="34" t="s">
        <v>15</v>
      </c>
      <c r="D181" s="3"/>
      <c r="E181" s="3"/>
      <c r="F181" s="35">
        <f>+F178</f>
        <v>25000</v>
      </c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</row>
    <row r="182" spans="1:256" s="11" customFormat="1" ht="13.5" thickBot="1" x14ac:dyDescent="0.25">
      <c r="A182" s="150"/>
      <c r="B182" s="150"/>
      <c r="C182" s="34" t="s">
        <v>16</v>
      </c>
      <c r="D182" s="3"/>
      <c r="E182" s="3"/>
      <c r="F182" s="36">
        <f>-F174</f>
        <v>-100000</v>
      </c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</row>
    <row r="183" spans="1:256" s="11" customFormat="1" ht="13.5" thickBot="1" x14ac:dyDescent="0.25">
      <c r="A183" s="150">
        <v>6</v>
      </c>
      <c r="B183" s="150" t="s">
        <v>0</v>
      </c>
      <c r="C183" s="37" t="s">
        <v>17</v>
      </c>
      <c r="D183" s="5"/>
      <c r="E183" s="5"/>
      <c r="F183" s="61">
        <f>SUM(F180:F182)</f>
        <v>0</v>
      </c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</row>
    <row r="184" spans="1:256" s="11" customFormat="1" ht="13.5" thickBot="1" x14ac:dyDescent="0.25">
      <c r="A184" s="150">
        <v>7</v>
      </c>
      <c r="B184" s="150" t="s">
        <v>0</v>
      </c>
      <c r="C184" s="41" t="s">
        <v>18</v>
      </c>
      <c r="D184" s="9"/>
      <c r="E184" s="9"/>
      <c r="F184" s="42">
        <v>0</v>
      </c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</row>
    <row r="185" spans="1:256" s="11" customFormat="1" x14ac:dyDescent="0.2">
      <c r="A185" s="150"/>
      <c r="B185" s="150"/>
      <c r="C185" s="32" t="s">
        <v>19</v>
      </c>
      <c r="D185" s="8"/>
      <c r="E185" s="8"/>
      <c r="F185" s="2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</row>
    <row r="186" spans="1:256" s="11" customFormat="1" x14ac:dyDescent="0.2">
      <c r="A186" s="150"/>
      <c r="B186" s="150"/>
      <c r="C186" s="34" t="s">
        <v>20</v>
      </c>
      <c r="D186" s="3"/>
      <c r="E186" s="3"/>
      <c r="F186" s="58">
        <f>-F175</f>
        <v>75000</v>
      </c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</row>
    <row r="187" spans="1:256" s="11" customFormat="1" x14ac:dyDescent="0.2">
      <c r="A187" s="150"/>
      <c r="B187" s="150"/>
      <c r="C187" s="34" t="s">
        <v>21</v>
      </c>
      <c r="D187" s="3"/>
      <c r="E187" s="3"/>
      <c r="F187" s="4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</row>
    <row r="188" spans="1:256" s="11" customFormat="1" ht="13.5" thickBot="1" x14ac:dyDescent="0.25">
      <c r="A188" s="150"/>
      <c r="B188" s="150"/>
      <c r="C188" s="34" t="s">
        <v>22</v>
      </c>
      <c r="D188" s="3"/>
      <c r="E188" s="3"/>
      <c r="F188" s="36">
        <f>+F178</f>
        <v>25000</v>
      </c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</row>
    <row r="189" spans="1:256" s="11" customFormat="1" ht="13.5" thickBot="1" x14ac:dyDescent="0.25">
      <c r="A189" s="150">
        <v>8</v>
      </c>
      <c r="B189" s="150" t="s">
        <v>1</v>
      </c>
      <c r="C189" s="43" t="s">
        <v>23</v>
      </c>
      <c r="D189" s="1"/>
      <c r="E189" s="1"/>
      <c r="F189" s="59">
        <f>SUM(F186:F188)</f>
        <v>100000</v>
      </c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</row>
    <row r="190" spans="1:256" s="11" customFormat="1" ht="13.5" thickBot="1" x14ac:dyDescent="0.25">
      <c r="A190" s="150"/>
      <c r="B190" s="150"/>
      <c r="C190" s="12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</row>
    <row r="191" spans="1:256" s="11" customFormat="1" x14ac:dyDescent="0.2">
      <c r="A191" s="150">
        <v>9</v>
      </c>
      <c r="B191" s="150" t="s">
        <v>3</v>
      </c>
      <c r="C191" s="32" t="s">
        <v>5</v>
      </c>
      <c r="D191" s="33"/>
      <c r="E191" s="33"/>
      <c r="F191" s="2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</row>
    <row r="192" spans="1:256" s="11" customFormat="1" x14ac:dyDescent="0.2">
      <c r="A192" s="150"/>
      <c r="B192" s="150"/>
      <c r="C192" s="34" t="s">
        <v>6</v>
      </c>
      <c r="D192" s="3"/>
      <c r="E192" s="3"/>
      <c r="F192" s="4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</row>
    <row r="193" spans="1:256" s="11" customFormat="1" x14ac:dyDescent="0.2">
      <c r="A193" s="150"/>
      <c r="B193" s="150"/>
      <c r="C193" s="34" t="s">
        <v>7</v>
      </c>
      <c r="D193" s="3"/>
      <c r="E193" s="3"/>
      <c r="F193" s="58">
        <v>1180000</v>
      </c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</row>
    <row r="194" spans="1:256" s="11" customFormat="1" x14ac:dyDescent="0.2">
      <c r="A194" s="150"/>
      <c r="B194" s="150"/>
      <c r="C194" s="34" t="s">
        <v>8</v>
      </c>
      <c r="D194" s="3"/>
      <c r="E194" s="3"/>
      <c r="F194" s="35">
        <v>20000</v>
      </c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</row>
    <row r="195" spans="1:256" s="11" customFormat="1" ht="13.5" thickBot="1" x14ac:dyDescent="0.25">
      <c r="A195" s="150"/>
      <c r="B195" s="150"/>
      <c r="C195" s="34" t="s">
        <v>9</v>
      </c>
      <c r="D195" s="3"/>
      <c r="E195" s="3"/>
      <c r="F195" s="36">
        <v>-800000</v>
      </c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</row>
    <row r="196" spans="1:256" s="11" customFormat="1" ht="13.5" thickBot="1" x14ac:dyDescent="0.25">
      <c r="A196" s="150"/>
      <c r="B196" s="150"/>
      <c r="C196" s="43" t="s">
        <v>10</v>
      </c>
      <c r="D196" s="1"/>
      <c r="E196" s="1"/>
      <c r="F196" s="59">
        <f>SUM(F193:F195)</f>
        <v>400000</v>
      </c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</row>
    <row r="197" spans="1:256" s="11" customFormat="1" x14ac:dyDescent="0.2">
      <c r="A197" s="150"/>
      <c r="B197" s="150"/>
      <c r="C197" s="44" t="s">
        <v>84</v>
      </c>
      <c r="D197" s="3"/>
      <c r="E197" s="3"/>
      <c r="F197" s="62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</row>
    <row r="198" spans="1:256" s="11" customFormat="1" x14ac:dyDescent="0.2">
      <c r="A198" s="150"/>
      <c r="B198" s="150"/>
      <c r="C198" s="44" t="s">
        <v>85</v>
      </c>
      <c r="D198" s="3"/>
      <c r="E198" s="3"/>
      <c r="F198" s="62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</row>
    <row r="199" spans="1:256" s="11" customFormat="1" x14ac:dyDescent="0.2">
      <c r="A199" s="150"/>
      <c r="B199" s="150"/>
      <c r="C199" s="44"/>
      <c r="D199" s="3"/>
      <c r="E199" s="3"/>
      <c r="F199" s="62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</row>
    <row r="200" spans="1:256" s="11" customFormat="1" x14ac:dyDescent="0.2">
      <c r="A200" s="150">
        <v>10</v>
      </c>
      <c r="B200" s="150"/>
      <c r="C200" s="63" t="s">
        <v>86</v>
      </c>
      <c r="D200" s="3"/>
      <c r="E200" s="62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</row>
    <row r="201" spans="1:256" s="11" customFormat="1" x14ac:dyDescent="0.2">
      <c r="A201" s="150"/>
      <c r="B201" s="150"/>
      <c r="C201" s="44" t="s">
        <v>87</v>
      </c>
      <c r="D201" s="3"/>
      <c r="E201" s="62">
        <v>150000</v>
      </c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</row>
    <row r="202" spans="1:256" s="11" customFormat="1" x14ac:dyDescent="0.2">
      <c r="A202" s="150"/>
      <c r="B202" s="150"/>
      <c r="C202" s="44" t="s">
        <v>88</v>
      </c>
      <c r="D202" s="3"/>
      <c r="E202" s="62">
        <v>-50000</v>
      </c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</row>
    <row r="203" spans="1:256" s="11" customFormat="1" ht="13.5" thickBot="1" x14ac:dyDescent="0.25">
      <c r="A203" s="150"/>
      <c r="B203" s="150"/>
      <c r="C203" s="44" t="s">
        <v>89</v>
      </c>
      <c r="D203" s="3"/>
      <c r="E203" s="62">
        <v>-3000</v>
      </c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</row>
    <row r="204" spans="1:256" s="11" customFormat="1" ht="14.25" thickTop="1" thickBot="1" x14ac:dyDescent="0.25">
      <c r="A204" s="150"/>
      <c r="B204" s="150" t="s">
        <v>4</v>
      </c>
      <c r="C204" s="44" t="s">
        <v>90</v>
      </c>
      <c r="D204" s="3"/>
      <c r="E204" s="64">
        <f>SUM(E201:E203)</f>
        <v>97000</v>
      </c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</row>
    <row r="205" spans="1:256" s="11" customFormat="1" ht="13.5" thickTop="1" x14ac:dyDescent="0.2">
      <c r="A205" s="150"/>
      <c r="B205" s="150"/>
      <c r="C205" s="12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</row>
    <row r="206" spans="1:256" s="11" customFormat="1" x14ac:dyDescent="0.2">
      <c r="A206" s="150">
        <v>11</v>
      </c>
      <c r="B206" s="150" t="s">
        <v>3</v>
      </c>
      <c r="C206" s="12" t="s">
        <v>91</v>
      </c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</row>
    <row r="207" spans="1:256" s="11" customFormat="1" ht="13.5" thickBot="1" x14ac:dyDescent="0.25">
      <c r="A207" s="150"/>
      <c r="B207" s="150"/>
      <c r="C207" s="12" t="s">
        <v>92</v>
      </c>
      <c r="F207" s="65" t="s">
        <v>93</v>
      </c>
      <c r="G207" s="65" t="s">
        <v>94</v>
      </c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</row>
    <row r="208" spans="1:256" s="11" customFormat="1" x14ac:dyDescent="0.2">
      <c r="A208" s="150"/>
      <c r="B208" s="150"/>
      <c r="C208" s="44" t="s">
        <v>95</v>
      </c>
      <c r="D208" s="3"/>
      <c r="F208" s="62">
        <v>400000</v>
      </c>
      <c r="G208" s="62">
        <v>400000</v>
      </c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</row>
    <row r="209" spans="1:256" s="11" customFormat="1" x14ac:dyDescent="0.2">
      <c r="A209" s="150"/>
      <c r="B209" s="150"/>
      <c r="C209" s="44" t="s">
        <v>96</v>
      </c>
      <c r="D209" s="3"/>
      <c r="F209" s="62">
        <v>300000</v>
      </c>
      <c r="G209" s="62">
        <v>300000</v>
      </c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</row>
    <row r="210" spans="1:256" s="11" customFormat="1" x14ac:dyDescent="0.2">
      <c r="A210" s="150"/>
      <c r="B210" s="150"/>
      <c r="C210" s="44" t="s">
        <v>97</v>
      </c>
      <c r="D210" s="3"/>
      <c r="E210" s="62">
        <v>10000</v>
      </c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</row>
    <row r="211" spans="1:256" s="11" customFormat="1" x14ac:dyDescent="0.2">
      <c r="A211" s="150"/>
      <c r="B211" s="150"/>
      <c r="C211" s="44" t="s">
        <v>98</v>
      </c>
      <c r="D211" s="3"/>
      <c r="E211" s="62">
        <v>12000</v>
      </c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</row>
    <row r="212" spans="1:256" s="11" customFormat="1" x14ac:dyDescent="0.2">
      <c r="A212" s="150"/>
      <c r="B212" s="150"/>
      <c r="C212" s="44" t="s">
        <v>99</v>
      </c>
      <c r="D212" s="3"/>
      <c r="E212" s="62">
        <v>-20000</v>
      </c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</row>
    <row r="213" spans="1:256" s="11" customFormat="1" ht="13.5" thickBot="1" x14ac:dyDescent="0.25">
      <c r="A213" s="150"/>
      <c r="B213" s="150"/>
      <c r="C213" s="44" t="s">
        <v>100</v>
      </c>
      <c r="D213" s="3"/>
      <c r="E213" s="62">
        <v>-5000</v>
      </c>
      <c r="F213" s="66">
        <f>SUM(E210:E213)</f>
        <v>-3000</v>
      </c>
      <c r="G213" s="25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</row>
    <row r="214" spans="1:256" s="11" customFormat="1" ht="13.5" thickBot="1" x14ac:dyDescent="0.25">
      <c r="A214" s="150"/>
      <c r="B214" s="150"/>
      <c r="C214" s="12" t="s">
        <v>45</v>
      </c>
      <c r="G214" s="67">
        <f>+G208-G209</f>
        <v>100000</v>
      </c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</row>
    <row r="215" spans="1:256" s="11" customFormat="1" x14ac:dyDescent="0.2">
      <c r="A215" s="150"/>
      <c r="B215" s="150"/>
      <c r="C215" s="68" t="s">
        <v>101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</row>
    <row r="217" spans="1:256" s="11" customFormat="1" x14ac:dyDescent="0.2">
      <c r="A217" s="150">
        <v>12</v>
      </c>
      <c r="B217" s="150"/>
      <c r="C217" s="12" t="s">
        <v>102</v>
      </c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</row>
    <row r="218" spans="1:256" s="11" customFormat="1" x14ac:dyDescent="0.2">
      <c r="A218" s="150"/>
      <c r="B218" s="150"/>
      <c r="C218" s="12" t="s">
        <v>103</v>
      </c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</row>
    <row r="219" spans="1:256" s="11" customFormat="1" x14ac:dyDescent="0.2">
      <c r="A219" s="150"/>
      <c r="B219" s="150"/>
      <c r="C219" s="44" t="s">
        <v>95</v>
      </c>
      <c r="D219" s="23">
        <v>400000</v>
      </c>
      <c r="F219" s="62"/>
      <c r="G219" s="62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</row>
    <row r="220" spans="1:256" s="11" customFormat="1" x14ac:dyDescent="0.2">
      <c r="A220" s="150"/>
      <c r="B220" s="150"/>
      <c r="C220" s="44" t="s">
        <v>96</v>
      </c>
      <c r="D220" s="23">
        <v>-350000</v>
      </c>
      <c r="F220" s="62"/>
      <c r="G220" s="62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</row>
    <row r="221" spans="1:256" s="11" customFormat="1" ht="13.5" thickBot="1" x14ac:dyDescent="0.25">
      <c r="A221" s="150"/>
      <c r="B221" s="150"/>
      <c r="C221" s="44" t="s">
        <v>98</v>
      </c>
      <c r="D221" s="24">
        <v>10000</v>
      </c>
      <c r="F221" s="62"/>
      <c r="G221" s="62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</row>
    <row r="222" spans="1:256" s="11" customFormat="1" ht="13.5" thickBot="1" x14ac:dyDescent="0.25">
      <c r="A222" s="150"/>
      <c r="B222" s="150"/>
      <c r="C222" s="44"/>
      <c r="D222" s="69">
        <f>SUM(D219:D221)</f>
        <v>60000</v>
      </c>
      <c r="E222" s="23"/>
      <c r="F222" s="23"/>
      <c r="G222" s="6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</row>
    <row r="223" spans="1:256" s="11" customFormat="1" x14ac:dyDescent="0.2">
      <c r="A223" s="150"/>
      <c r="B223" s="150"/>
      <c r="C223" s="12"/>
      <c r="D223" s="23">
        <v>50000</v>
      </c>
      <c r="E223" s="70">
        <v>0.15</v>
      </c>
      <c r="F223" s="23">
        <f>+E223*D223</f>
        <v>7500</v>
      </c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</row>
    <row r="224" spans="1:256" s="11" customFormat="1" ht="13.5" thickBot="1" x14ac:dyDescent="0.25">
      <c r="A224" s="150"/>
      <c r="B224" s="150"/>
      <c r="C224" s="12"/>
      <c r="D224" s="23">
        <v>10000</v>
      </c>
      <c r="E224" s="70">
        <v>0.25</v>
      </c>
      <c r="F224" s="24">
        <f>+E224*D224</f>
        <v>2500</v>
      </c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</row>
    <row r="225" spans="1:256" s="11" customFormat="1" ht="13.5" thickBot="1" x14ac:dyDescent="0.25">
      <c r="A225" s="150"/>
      <c r="B225" s="150"/>
      <c r="C225" s="12" t="s">
        <v>104</v>
      </c>
      <c r="D225" s="23"/>
      <c r="E225" s="23"/>
      <c r="F225" s="69">
        <f>SUM(F223:F224)</f>
        <v>10000</v>
      </c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</row>
    <row r="226" spans="1:256" s="11" customFormat="1" x14ac:dyDescent="0.2">
      <c r="A226" s="150"/>
      <c r="B226" s="150"/>
      <c r="C226" s="12"/>
      <c r="D226" s="23"/>
      <c r="E226" s="23"/>
      <c r="F226" s="23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</row>
    <row r="227" spans="1:256" s="11" customFormat="1" x14ac:dyDescent="0.2">
      <c r="A227" s="150">
        <v>13</v>
      </c>
      <c r="B227" s="150" t="s">
        <v>0</v>
      </c>
      <c r="C227" s="71" t="s">
        <v>25</v>
      </c>
      <c r="D227" s="72"/>
      <c r="E227" s="73" t="s">
        <v>105</v>
      </c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</row>
    <row r="228" spans="1:256" s="11" customFormat="1" ht="13.5" thickBot="1" x14ac:dyDescent="0.25">
      <c r="A228" s="150"/>
      <c r="B228" s="150"/>
      <c r="C228" s="71" t="s">
        <v>24</v>
      </c>
      <c r="D228" s="74"/>
      <c r="E228" s="75" t="s">
        <v>49</v>
      </c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</row>
    <row r="229" spans="1:256" s="11" customFormat="1" x14ac:dyDescent="0.2">
      <c r="A229" s="150"/>
      <c r="B229" s="150"/>
      <c r="C229" s="76" t="s">
        <v>26</v>
      </c>
      <c r="D229" s="74"/>
      <c r="E229" s="74">
        <v>60000</v>
      </c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</row>
    <row r="230" spans="1:256" s="11" customFormat="1" x14ac:dyDescent="0.2">
      <c r="A230" s="150"/>
      <c r="B230" s="150"/>
      <c r="C230" s="76" t="s">
        <v>27</v>
      </c>
      <c r="D230" s="74">
        <v>70000</v>
      </c>
      <c r="E230" s="74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</row>
    <row r="231" spans="1:256" s="11" customFormat="1" ht="13.5" thickBot="1" x14ac:dyDescent="0.25">
      <c r="A231" s="150"/>
      <c r="B231" s="150"/>
      <c r="C231" s="76" t="s">
        <v>28</v>
      </c>
      <c r="D231" s="77">
        <v>-30000</v>
      </c>
      <c r="E231" s="74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</row>
    <row r="232" spans="1:256" s="11" customFormat="1" ht="13.5" thickBot="1" x14ac:dyDescent="0.25">
      <c r="A232" s="150"/>
      <c r="B232" s="150"/>
      <c r="C232" s="76" t="s">
        <v>30</v>
      </c>
      <c r="D232" s="74"/>
      <c r="E232" s="77">
        <f>SUM(D230:D231)</f>
        <v>40000</v>
      </c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</row>
    <row r="233" spans="1:256" s="11" customFormat="1" x14ac:dyDescent="0.2">
      <c r="A233" s="150"/>
      <c r="B233" s="150"/>
      <c r="C233" s="78" t="s">
        <v>31</v>
      </c>
      <c r="D233" s="74"/>
      <c r="E233" s="74">
        <f>+E229-E232</f>
        <v>20000</v>
      </c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</row>
    <row r="234" spans="1:256" s="11" customFormat="1" x14ac:dyDescent="0.2">
      <c r="A234" s="150"/>
      <c r="B234" s="150"/>
      <c r="C234" s="76" t="s">
        <v>47</v>
      </c>
      <c r="D234" s="74"/>
      <c r="E234" s="74">
        <f>+E233</f>
        <v>20000</v>
      </c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</row>
    <row r="235" spans="1:256" s="11" customFormat="1" x14ac:dyDescent="0.2">
      <c r="A235" s="150"/>
      <c r="B235" s="150"/>
      <c r="C235" s="76" t="s">
        <v>48</v>
      </c>
      <c r="D235" s="74"/>
      <c r="E235" s="74">
        <f>MAX(0,(+E233-E234))</f>
        <v>0</v>
      </c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</row>
    <row r="236" spans="1:256" s="11" customFormat="1" x14ac:dyDescent="0.2">
      <c r="A236" s="150"/>
      <c r="B236" s="150"/>
      <c r="C236" s="12"/>
      <c r="D236" s="23"/>
      <c r="E236" s="23"/>
      <c r="F236" s="23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</row>
    <row r="237" spans="1:256" s="11" customFormat="1" x14ac:dyDescent="0.2">
      <c r="A237" s="150">
        <v>14</v>
      </c>
      <c r="B237" s="150" t="s">
        <v>3</v>
      </c>
      <c r="C237" s="71" t="s">
        <v>24</v>
      </c>
      <c r="D237" s="79"/>
      <c r="F237" s="72"/>
      <c r="G237" s="73" t="s">
        <v>106</v>
      </c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</row>
    <row r="238" spans="1:256" s="11" customFormat="1" x14ac:dyDescent="0.2">
      <c r="A238" s="150"/>
      <c r="B238" s="150"/>
      <c r="C238" s="71" t="s">
        <v>25</v>
      </c>
      <c r="D238" s="79"/>
      <c r="F238" s="72"/>
      <c r="G238" s="80" t="s">
        <v>107</v>
      </c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</row>
    <row r="239" spans="1:256" s="11" customFormat="1" x14ac:dyDescent="0.2">
      <c r="A239" s="150"/>
      <c r="B239" s="150"/>
      <c r="C239" s="76" t="s">
        <v>26</v>
      </c>
      <c r="D239" s="81"/>
      <c r="F239" s="82"/>
      <c r="G239" s="74">
        <v>700000</v>
      </c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</row>
    <row r="240" spans="1:256" s="11" customFormat="1" x14ac:dyDescent="0.2">
      <c r="A240" s="150"/>
      <c r="B240" s="150"/>
      <c r="C240" s="76" t="s">
        <v>27</v>
      </c>
      <c r="D240" s="81"/>
      <c r="F240" s="74">
        <v>1000000</v>
      </c>
      <c r="G240" s="82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</row>
    <row r="241" spans="1:256" s="11" customFormat="1" x14ac:dyDescent="0.2">
      <c r="A241" s="150"/>
      <c r="B241" s="150"/>
      <c r="C241" s="76" t="s">
        <v>28</v>
      </c>
      <c r="D241" s="81"/>
      <c r="F241" s="83">
        <v>-400000</v>
      </c>
      <c r="G241" s="82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</row>
    <row r="242" spans="1:256" s="11" customFormat="1" ht="13.5" thickBot="1" x14ac:dyDescent="0.25">
      <c r="A242" s="150"/>
      <c r="B242" s="150"/>
      <c r="C242" s="76" t="s">
        <v>29</v>
      </c>
      <c r="D242" s="81"/>
      <c r="F242" s="84">
        <v>0</v>
      </c>
      <c r="G242" s="8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  <c r="GT242"/>
      <c r="GU242"/>
      <c r="GV242"/>
      <c r="GW242"/>
      <c r="GX242"/>
      <c r="GY242"/>
      <c r="GZ242"/>
      <c r="HA242"/>
      <c r="HB242"/>
      <c r="HC242"/>
      <c r="HD242"/>
      <c r="HE242"/>
      <c r="HF242"/>
      <c r="HG242"/>
      <c r="HH242"/>
      <c r="HI242"/>
      <c r="HJ242"/>
      <c r="HK242"/>
      <c r="HL242"/>
      <c r="HM242"/>
      <c r="HN242"/>
      <c r="HO242"/>
      <c r="HP242"/>
      <c r="HQ242"/>
      <c r="HR242"/>
      <c r="HS242"/>
      <c r="HT242"/>
      <c r="HU242"/>
      <c r="HV242"/>
      <c r="HW242"/>
      <c r="HX242"/>
      <c r="HY242"/>
      <c r="HZ242"/>
      <c r="IA242"/>
      <c r="IB242"/>
      <c r="IC242"/>
      <c r="ID242"/>
      <c r="IE242"/>
      <c r="IF242"/>
      <c r="IG242"/>
      <c r="IH242"/>
      <c r="II242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</row>
    <row r="243" spans="1:256" s="11" customFormat="1" ht="13.5" thickBot="1" x14ac:dyDescent="0.25">
      <c r="A243" s="150"/>
      <c r="B243" s="150"/>
      <c r="C243" s="76" t="s">
        <v>30</v>
      </c>
      <c r="D243" s="81"/>
      <c r="F243" s="82"/>
      <c r="G243" s="84">
        <f>SUM(F240:F242)</f>
        <v>600000</v>
      </c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</row>
    <row r="244" spans="1:256" s="11" customFormat="1" x14ac:dyDescent="0.2">
      <c r="A244" s="150"/>
      <c r="B244" s="150"/>
      <c r="C244" s="76" t="s">
        <v>31</v>
      </c>
      <c r="D244" s="81"/>
      <c r="F244" s="82"/>
      <c r="G244" s="83">
        <f>+G239-G243</f>
        <v>100000</v>
      </c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</row>
    <row r="245" spans="1:256" s="11" customFormat="1" ht="13.5" thickBot="1" x14ac:dyDescent="0.25">
      <c r="A245" s="150"/>
      <c r="B245" s="150"/>
      <c r="C245" s="76" t="s">
        <v>108</v>
      </c>
      <c r="D245" s="81"/>
      <c r="F245" s="82"/>
      <c r="G245" s="84">
        <v>0</v>
      </c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</row>
    <row r="246" spans="1:256" s="11" customFormat="1" x14ac:dyDescent="0.2">
      <c r="A246" s="150"/>
      <c r="B246" s="150"/>
      <c r="C246" s="76" t="s">
        <v>32</v>
      </c>
      <c r="D246" s="81"/>
      <c r="F246" s="82"/>
      <c r="G246" s="83">
        <f>SUM(G244:G245)</f>
        <v>100000</v>
      </c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</row>
    <row r="247" spans="1:256" s="11" customFormat="1" x14ac:dyDescent="0.2">
      <c r="A247" s="150"/>
      <c r="B247" s="150"/>
      <c r="C247" s="76" t="s">
        <v>109</v>
      </c>
      <c r="D247" s="81"/>
      <c r="F247" s="82"/>
      <c r="G247" s="83">
        <v>100000</v>
      </c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</row>
    <row r="248" spans="1:256" s="11" customFormat="1" x14ac:dyDescent="0.2">
      <c r="A248" s="150"/>
      <c r="B248" s="150"/>
      <c r="C248" s="76" t="s">
        <v>33</v>
      </c>
      <c r="D248" s="81"/>
      <c r="F248" s="82"/>
      <c r="G248" s="83">
        <f>+G247*0.2</f>
        <v>20000</v>
      </c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</row>
    <row r="249" spans="1:256" s="11" customFormat="1" x14ac:dyDescent="0.2">
      <c r="A249" s="150"/>
      <c r="B249" s="150"/>
      <c r="C249" s="76" t="s">
        <v>34</v>
      </c>
      <c r="D249" s="81"/>
      <c r="F249" s="82"/>
      <c r="G249" s="83">
        <f>+G246-G248</f>
        <v>80000</v>
      </c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</row>
    <row r="250" spans="1:256" s="11" customFormat="1" x14ac:dyDescent="0.2">
      <c r="A250" s="150"/>
      <c r="B250" s="150"/>
      <c r="C250" s="12"/>
      <c r="D250" s="23"/>
      <c r="E250" s="23"/>
      <c r="F250" s="23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</row>
    <row r="251" spans="1:256" s="11" customFormat="1" x14ac:dyDescent="0.2">
      <c r="A251" s="150"/>
      <c r="B251" s="150"/>
      <c r="C251" s="12"/>
      <c r="D251" s="23"/>
      <c r="E251" s="23"/>
      <c r="F251" s="23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</row>
    <row r="252" spans="1:256" s="11" customFormat="1" x14ac:dyDescent="0.2">
      <c r="A252" s="150">
        <v>15</v>
      </c>
      <c r="B252" s="150" t="s">
        <v>0</v>
      </c>
      <c r="C252" s="26" t="s">
        <v>110</v>
      </c>
      <c r="D252" s="3"/>
      <c r="E252" s="3"/>
      <c r="F252" s="20"/>
      <c r="G252" s="20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</row>
    <row r="253" spans="1:256" s="11" customFormat="1" x14ac:dyDescent="0.2">
      <c r="A253" s="150"/>
      <c r="B253" s="150"/>
      <c r="C253" s="85" t="s">
        <v>50</v>
      </c>
      <c r="D253" s="86"/>
      <c r="E253" s="86"/>
      <c r="F253" s="86"/>
      <c r="G253" s="19">
        <v>210000</v>
      </c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</row>
    <row r="254" spans="1:256" s="11" customFormat="1" ht="13.5" thickBot="1" x14ac:dyDescent="0.25">
      <c r="A254" s="150"/>
      <c r="B254" s="150"/>
      <c r="C254" s="85" t="s">
        <v>51</v>
      </c>
      <c r="D254" s="86"/>
      <c r="E254" s="86"/>
      <c r="F254" s="86"/>
      <c r="G254" s="21">
        <v>230000</v>
      </c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</row>
    <row r="255" spans="1:256" s="11" customFormat="1" x14ac:dyDescent="0.2">
      <c r="A255" s="150"/>
      <c r="B255" s="150"/>
      <c r="C255" s="85" t="s">
        <v>52</v>
      </c>
      <c r="D255" s="86"/>
      <c r="E255" s="86"/>
      <c r="F255" s="86"/>
      <c r="G255" s="19">
        <f>+G253-G254</f>
        <v>-20000</v>
      </c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  <c r="GT255"/>
      <c r="GU255"/>
      <c r="GV255"/>
      <c r="GW255"/>
      <c r="GX255"/>
      <c r="GY255"/>
      <c r="GZ255"/>
      <c r="HA255"/>
      <c r="HB255"/>
      <c r="HC255"/>
      <c r="HD255"/>
      <c r="HE255"/>
      <c r="HF255"/>
      <c r="HG255"/>
      <c r="HH255"/>
      <c r="HI255"/>
      <c r="HJ255"/>
      <c r="HK255"/>
      <c r="HL255"/>
      <c r="HM255"/>
      <c r="HN255"/>
      <c r="HO255"/>
      <c r="HP255"/>
      <c r="HQ255"/>
      <c r="HR255"/>
      <c r="HS255"/>
      <c r="HT255"/>
      <c r="HU255"/>
      <c r="HV255"/>
      <c r="HW255"/>
      <c r="HX255"/>
      <c r="HY255"/>
      <c r="HZ255"/>
      <c r="IA255"/>
      <c r="IB255"/>
      <c r="IC255"/>
      <c r="ID255"/>
      <c r="IE255"/>
      <c r="IF255"/>
      <c r="IG255"/>
      <c r="IH255"/>
      <c r="II25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</row>
    <row r="256" spans="1:256" s="11" customFormat="1" ht="13.5" thickBot="1" x14ac:dyDescent="0.25">
      <c r="A256" s="150"/>
      <c r="B256" s="150"/>
      <c r="C256" s="85" t="s">
        <v>111</v>
      </c>
      <c r="D256" s="86"/>
      <c r="E256" s="86"/>
      <c r="F256" s="86"/>
      <c r="G256" s="27">
        <v>150000</v>
      </c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</row>
    <row r="257" spans="1:256" s="11" customFormat="1" ht="13.5" thickBot="1" x14ac:dyDescent="0.25">
      <c r="A257" s="150"/>
      <c r="B257" s="150"/>
      <c r="C257" s="85" t="s">
        <v>46</v>
      </c>
      <c r="D257" s="86"/>
      <c r="E257" s="86"/>
      <c r="F257" s="86"/>
      <c r="G257" s="22">
        <f>+G256+G255</f>
        <v>130000</v>
      </c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  <c r="GT257"/>
      <c r="GU257"/>
      <c r="GV257"/>
      <c r="GW257"/>
      <c r="GX257"/>
      <c r="GY257"/>
      <c r="GZ257"/>
      <c r="HA257"/>
      <c r="HB257"/>
      <c r="HC257"/>
      <c r="HD257"/>
      <c r="HE257"/>
      <c r="HF257"/>
      <c r="HG257"/>
      <c r="HH257"/>
      <c r="HI257"/>
      <c r="HJ257"/>
      <c r="HK257"/>
      <c r="HL257"/>
      <c r="HM257"/>
      <c r="HN257"/>
      <c r="HO257"/>
      <c r="HP257"/>
      <c r="HQ257"/>
      <c r="HR257"/>
      <c r="HS257"/>
      <c r="HT257"/>
      <c r="HU257"/>
      <c r="HV257"/>
      <c r="HW257"/>
      <c r="HX257"/>
      <c r="HY257"/>
      <c r="HZ257"/>
      <c r="IA257"/>
      <c r="IB257"/>
      <c r="IC257"/>
      <c r="ID257"/>
      <c r="IE257"/>
      <c r="IF257"/>
      <c r="IG257"/>
      <c r="IH257"/>
      <c r="II257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</row>
    <row r="258" spans="1:256" s="11" customFormat="1" ht="13.5" thickBot="1" x14ac:dyDescent="0.25">
      <c r="A258" s="150"/>
      <c r="B258" s="150"/>
      <c r="C258" s="85" t="s">
        <v>53</v>
      </c>
      <c r="D258" s="3"/>
      <c r="E258" s="3"/>
      <c r="F258" s="3"/>
      <c r="G258" s="87">
        <v>0.8</v>
      </c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</row>
    <row r="259" spans="1:256" s="11" customFormat="1" ht="13.5" thickBot="1" x14ac:dyDescent="0.25">
      <c r="A259" s="150"/>
      <c r="B259" s="150"/>
      <c r="C259" s="85" t="s">
        <v>112</v>
      </c>
      <c r="D259" s="3"/>
      <c r="E259" s="3"/>
      <c r="F259" s="3"/>
      <c r="G259" s="88">
        <f>+G258*G256</f>
        <v>120000</v>
      </c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</row>
    <row r="260" spans="1:256" s="11" customFormat="1" ht="13.5" thickBot="1" x14ac:dyDescent="0.25">
      <c r="A260" s="150"/>
      <c r="B260" s="150"/>
      <c r="C260" s="85" t="s">
        <v>113</v>
      </c>
      <c r="D260" s="3"/>
      <c r="E260" s="3"/>
      <c r="F260" s="3"/>
      <c r="G260" s="89">
        <f>+G258*G257</f>
        <v>104000</v>
      </c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</row>
    <row r="261" spans="1:256" s="11" customFormat="1" x14ac:dyDescent="0.2">
      <c r="A261" s="150"/>
      <c r="B261" s="150"/>
      <c r="C261" s="12"/>
      <c r="D261" s="23"/>
      <c r="E261" s="23"/>
      <c r="F261" s="23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</row>
    <row r="262" spans="1:256" s="11" customFormat="1" x14ac:dyDescent="0.2">
      <c r="A262" s="150">
        <v>16</v>
      </c>
      <c r="B262" s="150" t="s">
        <v>2</v>
      </c>
      <c r="C262" s="90" t="s">
        <v>114</v>
      </c>
      <c r="E262" s="23"/>
      <c r="F262" s="23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</row>
    <row r="263" spans="1:256" s="11" customFormat="1" x14ac:dyDescent="0.2">
      <c r="A263" s="150"/>
      <c r="B263" s="150"/>
      <c r="C263" s="85" t="s">
        <v>54</v>
      </c>
      <c r="D263" s="86"/>
      <c r="E263" s="86"/>
      <c r="F263" s="86"/>
      <c r="G263" s="19">
        <v>100000</v>
      </c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</row>
    <row r="264" spans="1:256" s="11" customFormat="1" ht="13.5" thickBot="1" x14ac:dyDescent="0.25">
      <c r="A264" s="150"/>
      <c r="B264" s="150"/>
      <c r="C264" s="85" t="s">
        <v>55</v>
      </c>
      <c r="D264" s="86"/>
      <c r="E264" s="86"/>
      <c r="F264" s="86"/>
      <c r="G264" s="21">
        <v>60000</v>
      </c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</row>
    <row r="265" spans="1:256" s="11" customFormat="1" x14ac:dyDescent="0.2">
      <c r="A265" s="150"/>
      <c r="B265" s="150"/>
      <c r="C265" s="85" t="s">
        <v>115</v>
      </c>
      <c r="D265" s="86"/>
      <c r="E265" s="86"/>
      <c r="F265" s="86"/>
      <c r="G265" s="19">
        <v>40000</v>
      </c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</row>
    <row r="266" spans="1:256" s="11" customFormat="1" ht="13.5" thickBot="1" x14ac:dyDescent="0.25">
      <c r="A266" s="150"/>
      <c r="B266" s="150"/>
      <c r="C266" s="85" t="s">
        <v>56</v>
      </c>
      <c r="D266" s="86"/>
      <c r="E266" s="86"/>
      <c r="F266" s="86"/>
      <c r="G266" s="21">
        <v>20000</v>
      </c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</row>
    <row r="267" spans="1:256" s="11" customFormat="1" ht="13.5" thickBot="1" x14ac:dyDescent="0.25">
      <c r="A267" s="150"/>
      <c r="B267" s="150"/>
      <c r="C267" s="85" t="s">
        <v>116</v>
      </c>
      <c r="D267" s="86"/>
      <c r="E267" s="86"/>
      <c r="F267" s="86"/>
      <c r="G267" s="27">
        <v>10000</v>
      </c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</row>
    <row r="268" spans="1:256" s="11" customFormat="1" x14ac:dyDescent="0.2">
      <c r="A268" s="150"/>
      <c r="B268" s="150"/>
      <c r="C268" s="12" t="s">
        <v>117</v>
      </c>
      <c r="E268" s="23"/>
      <c r="F268" s="23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</row>
    <row r="269" spans="1:256" s="11" customFormat="1" x14ac:dyDescent="0.2">
      <c r="A269" s="150"/>
      <c r="B269" s="150"/>
      <c r="C269" s="91" t="s">
        <v>118</v>
      </c>
      <c r="D269" s="23"/>
      <c r="E269" s="23"/>
      <c r="F269" s="23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</row>
    <row r="270" spans="1:256" s="11" customFormat="1" x14ac:dyDescent="0.2">
      <c r="A270" s="150"/>
      <c r="B270" s="150"/>
      <c r="C270" s="12"/>
      <c r="D270" s="23"/>
      <c r="E270" s="23"/>
      <c r="F270" s="23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</row>
    <row r="271" spans="1:256" s="11" customFormat="1" x14ac:dyDescent="0.2">
      <c r="A271" s="150">
        <v>17</v>
      </c>
      <c r="B271" s="150" t="s">
        <v>0</v>
      </c>
      <c r="C271" s="91" t="s">
        <v>119</v>
      </c>
      <c r="D271" s="23"/>
      <c r="E271" s="23"/>
      <c r="F271" s="23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</row>
    <row r="272" spans="1:256" s="11" customFormat="1" x14ac:dyDescent="0.2">
      <c r="A272" s="150"/>
      <c r="B272" s="150"/>
      <c r="C272" s="12"/>
      <c r="D272" s="23"/>
      <c r="E272" s="23"/>
      <c r="F272" s="23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</row>
    <row r="273" spans="1:256" s="11" customFormat="1" x14ac:dyDescent="0.2">
      <c r="A273" s="150">
        <v>18</v>
      </c>
      <c r="B273" s="150" t="s">
        <v>2</v>
      </c>
      <c r="C273" s="12"/>
      <c r="D273" s="23"/>
      <c r="E273" s="23"/>
      <c r="F273" s="2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</row>
    <row r="274" spans="1:256" s="11" customFormat="1" ht="13.5" thickBot="1" x14ac:dyDescent="0.25">
      <c r="A274" s="150"/>
      <c r="B274" s="150"/>
      <c r="C274" s="12"/>
      <c r="D274" s="23"/>
      <c r="E274" s="23"/>
      <c r="F274" s="23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</row>
    <row r="275" spans="1:256" s="11" customFormat="1" x14ac:dyDescent="0.2">
      <c r="A275" s="150">
        <v>19</v>
      </c>
      <c r="B275" s="150" t="s">
        <v>2</v>
      </c>
      <c r="C275" s="32" t="s">
        <v>57</v>
      </c>
      <c r="D275" s="28"/>
      <c r="E275" s="28"/>
      <c r="F275" s="92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</row>
    <row r="276" spans="1:256" s="11" customFormat="1" x14ac:dyDescent="0.2">
      <c r="A276" s="150"/>
      <c r="B276" s="150"/>
      <c r="C276" s="34" t="s">
        <v>58</v>
      </c>
      <c r="D276" s="10"/>
      <c r="E276" s="10"/>
      <c r="F276" s="93">
        <v>210000</v>
      </c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</row>
    <row r="277" spans="1:256" ht="13.5" thickBot="1" x14ac:dyDescent="0.25">
      <c r="C277" s="34" t="s">
        <v>59</v>
      </c>
      <c r="D277" s="10"/>
      <c r="E277" s="10"/>
      <c r="F277" s="94">
        <v>150000</v>
      </c>
    </row>
    <row r="278" spans="1:256" x14ac:dyDescent="0.2">
      <c r="C278" s="34" t="s">
        <v>60</v>
      </c>
      <c r="D278" s="10"/>
      <c r="E278" s="10"/>
      <c r="F278" s="95">
        <f>MAX((0),(+F276-F277))</f>
        <v>60000</v>
      </c>
    </row>
    <row r="279" spans="1:256" x14ac:dyDescent="0.2">
      <c r="C279" s="34" t="s">
        <v>61</v>
      </c>
      <c r="D279" s="10"/>
      <c r="E279" s="10"/>
      <c r="F279" s="96">
        <v>0.25</v>
      </c>
    </row>
    <row r="280" spans="1:256" x14ac:dyDescent="0.2">
      <c r="C280" s="34" t="s">
        <v>62</v>
      </c>
      <c r="D280" s="10"/>
      <c r="E280" s="10"/>
      <c r="F280" s="95">
        <f>+F279*F278</f>
        <v>15000</v>
      </c>
    </row>
    <row r="281" spans="1:256" x14ac:dyDescent="0.2">
      <c r="C281" s="34" t="s">
        <v>63</v>
      </c>
      <c r="D281" s="10"/>
      <c r="E281" s="10"/>
      <c r="F281" s="97">
        <v>40000</v>
      </c>
    </row>
    <row r="282" spans="1:256" ht="13.5" thickBot="1" x14ac:dyDescent="0.25">
      <c r="C282" s="43" t="s">
        <v>64</v>
      </c>
      <c r="D282" s="25"/>
      <c r="E282" s="25"/>
      <c r="F282" s="98">
        <f>+F281-F280</f>
        <v>25000</v>
      </c>
    </row>
    <row r="284" spans="1:256" x14ac:dyDescent="0.2">
      <c r="A284" s="150">
        <v>20</v>
      </c>
      <c r="B284" s="150" t="s">
        <v>4</v>
      </c>
      <c r="C284" s="68" t="s">
        <v>120</v>
      </c>
    </row>
    <row r="286" spans="1:256" x14ac:dyDescent="0.2">
      <c r="C286" s="12" t="s">
        <v>121</v>
      </c>
      <c r="E286" s="15"/>
      <c r="F286" s="15"/>
    </row>
    <row r="287" spans="1:256" ht="13.5" thickBot="1" x14ac:dyDescent="0.25">
      <c r="A287" s="150">
        <v>21</v>
      </c>
      <c r="C287" s="12" t="s">
        <v>45</v>
      </c>
      <c r="D287" s="99">
        <v>100000</v>
      </c>
      <c r="E287" s="15"/>
      <c r="I287"/>
    </row>
    <row r="288" spans="1:256" x14ac:dyDescent="0.2">
      <c r="D288" s="15">
        <v>25000</v>
      </c>
      <c r="E288" s="100">
        <v>0.15</v>
      </c>
      <c r="F288" s="101">
        <f>+E288*D288</f>
        <v>3750</v>
      </c>
      <c r="I288"/>
    </row>
    <row r="289" spans="1:9" x14ac:dyDescent="0.2">
      <c r="D289" s="15">
        <v>12500</v>
      </c>
      <c r="E289" s="100">
        <v>0.25</v>
      </c>
      <c r="F289" s="101">
        <f>+E289*D289</f>
        <v>3125</v>
      </c>
      <c r="I289"/>
    </row>
    <row r="290" spans="1:9" x14ac:dyDescent="0.2">
      <c r="D290" s="15">
        <v>12500</v>
      </c>
      <c r="E290" s="100">
        <v>0.34</v>
      </c>
      <c r="F290" s="101">
        <f>+E290*D290</f>
        <v>4250</v>
      </c>
      <c r="I290"/>
    </row>
    <row r="291" spans="1:9" ht="13.5" thickBot="1" x14ac:dyDescent="0.25">
      <c r="D291" s="99">
        <v>50000</v>
      </c>
      <c r="E291" s="100">
        <v>0.39</v>
      </c>
      <c r="F291" s="101">
        <f>+E291*D291</f>
        <v>19500</v>
      </c>
      <c r="I291"/>
    </row>
    <row r="292" spans="1:9" ht="13.5" thickBot="1" x14ac:dyDescent="0.25">
      <c r="D292" s="102">
        <f>SUM(D288:D291)</f>
        <v>100000</v>
      </c>
      <c r="E292" s="15"/>
      <c r="F292" s="103">
        <f>SUM(F288:F291)</f>
        <v>30625</v>
      </c>
      <c r="I292"/>
    </row>
    <row r="293" spans="1:9" ht="13.5" thickBot="1" x14ac:dyDescent="0.25">
      <c r="F293" s="29">
        <v>2</v>
      </c>
      <c r="I293"/>
    </row>
    <row r="294" spans="1:9" ht="13.5" thickBot="1" x14ac:dyDescent="0.25">
      <c r="F294" s="103">
        <f>+F293*F292</f>
        <v>61250</v>
      </c>
      <c r="I294"/>
    </row>
    <row r="295" spans="1:9" x14ac:dyDescent="0.2">
      <c r="I295"/>
    </row>
    <row r="296" spans="1:9" ht="13.5" thickBot="1" x14ac:dyDescent="0.25">
      <c r="C296" s="12" t="s">
        <v>122</v>
      </c>
      <c r="D296" s="99">
        <v>200000</v>
      </c>
      <c r="E296" s="15"/>
      <c r="I296"/>
    </row>
    <row r="297" spans="1:9" ht="13.5" thickBot="1" x14ac:dyDescent="0.25">
      <c r="D297" s="15">
        <v>50000</v>
      </c>
      <c r="E297" s="100">
        <v>0.15</v>
      </c>
      <c r="F297" s="99">
        <f>+E297*D297</f>
        <v>7500</v>
      </c>
      <c r="I297"/>
    </row>
    <row r="298" spans="1:9" x14ac:dyDescent="0.2">
      <c r="D298" s="15">
        <v>25000</v>
      </c>
      <c r="E298" s="100">
        <v>0.25</v>
      </c>
      <c r="F298" s="15">
        <f>+E298*D298</f>
        <v>6250</v>
      </c>
      <c r="I298"/>
    </row>
    <row r="299" spans="1:9" x14ac:dyDescent="0.2">
      <c r="D299" s="15">
        <v>25000</v>
      </c>
      <c r="E299" s="100">
        <v>0.34</v>
      </c>
      <c r="F299" s="15">
        <f>+E299*D299</f>
        <v>8500</v>
      </c>
      <c r="I299"/>
    </row>
    <row r="300" spans="1:9" ht="13.5" thickBot="1" x14ac:dyDescent="0.25">
      <c r="D300" s="99">
        <v>100000</v>
      </c>
      <c r="E300" s="100">
        <v>0.39</v>
      </c>
      <c r="F300" s="15">
        <f>+E300*D300</f>
        <v>39000</v>
      </c>
      <c r="I300"/>
    </row>
    <row r="301" spans="1:9" ht="13.5" thickBot="1" x14ac:dyDescent="0.25">
      <c r="D301" s="102">
        <f>SUM(D297:D300)</f>
        <v>200000</v>
      </c>
      <c r="E301" s="15"/>
      <c r="F301" s="102">
        <f>SUM(F297:F300)</f>
        <v>61250</v>
      </c>
      <c r="I301"/>
    </row>
    <row r="303" spans="1:9" ht="13.5" thickBot="1" x14ac:dyDescent="0.25">
      <c r="A303" s="150">
        <v>22</v>
      </c>
      <c r="B303" s="150" t="s">
        <v>3</v>
      </c>
      <c r="C303" s="12" t="s">
        <v>123</v>
      </c>
    </row>
    <row r="304" spans="1:9" ht="13.5" thickBot="1" x14ac:dyDescent="0.25">
      <c r="C304" s="104" t="s">
        <v>124</v>
      </c>
      <c r="D304" s="660" t="s">
        <v>125</v>
      </c>
      <c r="E304" s="661"/>
      <c r="F304" s="662"/>
      <c r="G304" s="105"/>
      <c r="H304" s="105"/>
    </row>
    <row r="305" spans="1:256" ht="13.5" thickBot="1" x14ac:dyDescent="0.25">
      <c r="C305" s="106" t="s">
        <v>126</v>
      </c>
      <c r="D305" s="107" t="s">
        <v>0</v>
      </c>
      <c r="E305" s="107" t="s">
        <v>127</v>
      </c>
      <c r="F305" s="107" t="s">
        <v>3</v>
      </c>
      <c r="G305" s="107" t="s">
        <v>128</v>
      </c>
      <c r="H305" s="107" t="s">
        <v>129</v>
      </c>
    </row>
    <row r="306" spans="1:256" ht="15.75" customHeight="1" thickBot="1" x14ac:dyDescent="0.25">
      <c r="C306" s="108" t="s">
        <v>130</v>
      </c>
      <c r="D306" s="109">
        <v>0.8</v>
      </c>
      <c r="E306" s="109">
        <v>0.7</v>
      </c>
      <c r="F306" s="109">
        <v>0.05</v>
      </c>
      <c r="G306" s="110">
        <f>MIN(D306:F306)</f>
        <v>0.05</v>
      </c>
      <c r="H306" s="110">
        <f>MIN(D306:E306)</f>
        <v>0.7</v>
      </c>
    </row>
    <row r="307" spans="1:256" ht="13.5" thickBot="1" x14ac:dyDescent="0.25">
      <c r="C307" s="108" t="s">
        <v>131</v>
      </c>
      <c r="D307" s="109">
        <v>0.05</v>
      </c>
      <c r="E307" s="109">
        <v>0.1</v>
      </c>
      <c r="F307" s="109">
        <v>0.05</v>
      </c>
      <c r="G307" s="111">
        <f>MIN(D307:F307)</f>
        <v>0.05</v>
      </c>
      <c r="H307" s="110">
        <f>MIN(D307:E307)</f>
        <v>0.05</v>
      </c>
    </row>
    <row r="308" spans="1:256" ht="13.5" thickBot="1" x14ac:dyDescent="0.25">
      <c r="C308" s="108" t="s">
        <v>132</v>
      </c>
      <c r="D308" s="109">
        <v>0.05</v>
      </c>
      <c r="E308" s="109">
        <v>0.1</v>
      </c>
      <c r="F308" s="109">
        <v>0.25</v>
      </c>
      <c r="G308" s="111">
        <f>MIN(D308:F308)</f>
        <v>0.05</v>
      </c>
      <c r="H308" s="110">
        <f>MIN(D308:E308)</f>
        <v>0.05</v>
      </c>
    </row>
    <row r="309" spans="1:256" s="11" customFormat="1" ht="13.5" thickBot="1" x14ac:dyDescent="0.25">
      <c r="A309" s="150"/>
      <c r="B309" s="150"/>
      <c r="C309" s="108" t="s">
        <v>133</v>
      </c>
      <c r="D309" s="109">
        <v>0.1</v>
      </c>
      <c r="E309" s="109">
        <v>0.1</v>
      </c>
      <c r="F309" s="109">
        <v>0.65</v>
      </c>
      <c r="G309" s="111">
        <f>MIN(D309:F309)</f>
        <v>0.1</v>
      </c>
      <c r="H309" s="110">
        <f>MIN(D309:E309)</f>
        <v>0.1</v>
      </c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N309"/>
      <c r="CO309"/>
      <c r="CP309"/>
      <c r="CQ309"/>
      <c r="CR309"/>
      <c r="CS309"/>
      <c r="CT309"/>
      <c r="CU309"/>
      <c r="CV309"/>
      <c r="CW309"/>
      <c r="CX309"/>
      <c r="CY309"/>
      <c r="CZ309"/>
      <c r="DA309"/>
      <c r="DB309"/>
      <c r="DC309"/>
      <c r="DD309"/>
      <c r="DE309"/>
      <c r="DF309"/>
      <c r="DG309"/>
      <c r="DH309"/>
      <c r="DI309"/>
      <c r="DJ309"/>
      <c r="DK309"/>
      <c r="DL309"/>
      <c r="DM309"/>
      <c r="DN309"/>
      <c r="DO309"/>
      <c r="DP309"/>
      <c r="DQ309"/>
      <c r="DR309"/>
      <c r="DS309"/>
      <c r="DT309"/>
      <c r="DU309"/>
      <c r="DV309"/>
      <c r="DW309"/>
      <c r="DX309"/>
      <c r="DY309"/>
      <c r="DZ309"/>
      <c r="EA309"/>
      <c r="EB309"/>
      <c r="EC309"/>
      <c r="ED309"/>
      <c r="EE309"/>
      <c r="EF309"/>
      <c r="EG309"/>
      <c r="EH309"/>
      <c r="EI309"/>
      <c r="EJ309"/>
      <c r="EK309"/>
      <c r="EL309"/>
      <c r="EM309"/>
      <c r="EN309"/>
      <c r="EO309"/>
      <c r="EP309"/>
      <c r="EQ309"/>
      <c r="ER309"/>
      <c r="ES309"/>
      <c r="ET309"/>
      <c r="EU309"/>
      <c r="EV309"/>
      <c r="EW309"/>
      <c r="EX309"/>
      <c r="EY309"/>
      <c r="EZ309"/>
      <c r="FA309"/>
      <c r="FB309"/>
      <c r="FC309"/>
      <c r="FD309"/>
      <c r="FE309"/>
      <c r="FF309"/>
      <c r="FG309"/>
      <c r="FH309"/>
      <c r="FI309"/>
      <c r="FJ309"/>
      <c r="FK309"/>
      <c r="FL309"/>
      <c r="FM309"/>
      <c r="FN309"/>
      <c r="FO309"/>
      <c r="FP309"/>
      <c r="FQ309"/>
      <c r="FR309"/>
      <c r="FS309"/>
      <c r="FT309"/>
      <c r="FU309"/>
      <c r="FV309"/>
      <c r="FW309"/>
      <c r="FX309"/>
      <c r="FY309"/>
      <c r="FZ309"/>
      <c r="GA309"/>
      <c r="GB309"/>
      <c r="GC309"/>
      <c r="GD309"/>
      <c r="GE309"/>
      <c r="GF309"/>
      <c r="GG309"/>
      <c r="GH309"/>
      <c r="GI309"/>
      <c r="GJ309"/>
      <c r="GK309"/>
      <c r="GL309"/>
      <c r="GM309"/>
      <c r="GN309"/>
      <c r="GO309"/>
      <c r="GP309"/>
      <c r="GQ309"/>
      <c r="GR309"/>
      <c r="GS309"/>
      <c r="GT309"/>
      <c r="GU309"/>
      <c r="GV309"/>
      <c r="GW309"/>
      <c r="GX309"/>
      <c r="GY309"/>
      <c r="GZ309"/>
      <c r="HA309"/>
      <c r="HB309"/>
      <c r="HC309"/>
      <c r="HD309"/>
      <c r="HE309"/>
      <c r="HF309"/>
      <c r="HG309"/>
      <c r="HH309"/>
      <c r="HI309"/>
      <c r="HJ309"/>
      <c r="HK309"/>
      <c r="HL309"/>
      <c r="HM309"/>
      <c r="HN309"/>
      <c r="HO309"/>
      <c r="HP309"/>
      <c r="HQ309"/>
      <c r="HR309"/>
      <c r="HS309"/>
      <c r="HT309"/>
      <c r="HU309"/>
      <c r="HV309"/>
      <c r="HW309"/>
      <c r="HX309"/>
      <c r="HY309"/>
      <c r="HZ309"/>
      <c r="IA309"/>
      <c r="IB309"/>
      <c r="IC309"/>
      <c r="ID309"/>
      <c r="IE309"/>
      <c r="IF309"/>
      <c r="IG309"/>
      <c r="IH309"/>
      <c r="II309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</row>
    <row r="310" spans="1:256" s="11" customFormat="1" ht="13.5" thickBot="1" x14ac:dyDescent="0.25">
      <c r="A310" s="150"/>
      <c r="B310" s="150"/>
      <c r="C310" s="108"/>
      <c r="D310" s="112"/>
      <c r="E310" s="112"/>
      <c r="F310" s="112"/>
      <c r="G310" s="111">
        <f>SUM(G306:G309)</f>
        <v>0.25</v>
      </c>
      <c r="H310" s="111">
        <f>SUM(H306:H309)</f>
        <v>0.9</v>
      </c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N310"/>
      <c r="CO310"/>
      <c r="CP310"/>
      <c r="CQ310"/>
      <c r="CR310"/>
      <c r="CS310"/>
      <c r="CT310"/>
      <c r="CU310"/>
      <c r="CV310"/>
      <c r="CW310"/>
      <c r="CX310"/>
      <c r="CY310"/>
      <c r="CZ310"/>
      <c r="DA310"/>
      <c r="DB310"/>
      <c r="DC310"/>
      <c r="DD310"/>
      <c r="DE310"/>
      <c r="DF310"/>
      <c r="DG310"/>
      <c r="DH310"/>
      <c r="DI310"/>
      <c r="DJ310"/>
      <c r="DK310"/>
      <c r="DL310"/>
      <c r="DM310"/>
      <c r="DN310"/>
      <c r="DO310"/>
      <c r="DP310"/>
      <c r="DQ310"/>
      <c r="DR310"/>
      <c r="DS310"/>
      <c r="DT310"/>
      <c r="DU310"/>
      <c r="DV310"/>
      <c r="DW310"/>
      <c r="DX310"/>
      <c r="DY310"/>
      <c r="DZ310"/>
      <c r="EA310"/>
      <c r="EB310"/>
      <c r="EC310"/>
      <c r="ED310"/>
      <c r="EE310"/>
      <c r="EF310"/>
      <c r="EG310"/>
      <c r="EH310"/>
      <c r="EI310"/>
      <c r="EJ310"/>
      <c r="EK310"/>
      <c r="EL310"/>
      <c r="EM310"/>
      <c r="EN310"/>
      <c r="EO310"/>
      <c r="EP310"/>
      <c r="EQ310"/>
      <c r="ER310"/>
      <c r="ES310"/>
      <c r="ET310"/>
      <c r="EU310"/>
      <c r="EV310"/>
      <c r="EW310"/>
      <c r="EX310"/>
      <c r="EY310"/>
      <c r="EZ310"/>
      <c r="FA310"/>
      <c r="FB310"/>
      <c r="FC310"/>
      <c r="FD310"/>
      <c r="FE310"/>
      <c r="FF310"/>
      <c r="FG310"/>
      <c r="FH310"/>
      <c r="FI310"/>
      <c r="FJ310"/>
      <c r="FK310"/>
      <c r="FL310"/>
      <c r="FM310"/>
      <c r="FN310"/>
      <c r="FO310"/>
      <c r="FP310"/>
      <c r="FQ310"/>
      <c r="FR310"/>
      <c r="FS310"/>
      <c r="FT310"/>
      <c r="FU310"/>
      <c r="FV310"/>
      <c r="FW310"/>
      <c r="FX310"/>
      <c r="FY310"/>
      <c r="FZ310"/>
      <c r="GA310"/>
      <c r="GB310"/>
      <c r="GC310"/>
      <c r="GD310"/>
      <c r="GE310"/>
      <c r="GF310"/>
      <c r="GG310"/>
      <c r="GH310"/>
      <c r="GI310"/>
      <c r="GJ310"/>
      <c r="GK310"/>
      <c r="GL310"/>
      <c r="GM310"/>
      <c r="GN310"/>
      <c r="GO310"/>
      <c r="GP310"/>
      <c r="GQ310"/>
      <c r="GR310"/>
      <c r="GS310"/>
      <c r="GT310"/>
      <c r="GU310"/>
      <c r="GV310"/>
      <c r="GW310"/>
      <c r="GX310"/>
      <c r="GY310"/>
      <c r="GZ310"/>
      <c r="HA310"/>
      <c r="HB310"/>
      <c r="HC310"/>
      <c r="HD310"/>
      <c r="HE310"/>
      <c r="HF310"/>
      <c r="HG310"/>
      <c r="HH310"/>
      <c r="HI310"/>
      <c r="HJ310"/>
      <c r="HK310"/>
      <c r="HL310"/>
      <c r="HM310"/>
      <c r="HN310"/>
      <c r="HO310"/>
      <c r="HP310"/>
      <c r="HQ310"/>
      <c r="HR310"/>
      <c r="HS310"/>
      <c r="HT310"/>
      <c r="HU310"/>
      <c r="HV310"/>
      <c r="HW310"/>
      <c r="HX310"/>
      <c r="HY310"/>
      <c r="HZ310"/>
      <c r="IA310"/>
      <c r="IB310"/>
      <c r="IC310"/>
      <c r="ID310"/>
      <c r="IE310"/>
      <c r="IF310"/>
      <c r="IG310"/>
      <c r="IH310"/>
      <c r="II310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</row>
    <row r="311" spans="1:256" s="11" customFormat="1" x14ac:dyDescent="0.2">
      <c r="A311" s="150"/>
      <c r="B311" s="150"/>
      <c r="C311" s="12" t="s">
        <v>134</v>
      </c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N311"/>
      <c r="CO311"/>
      <c r="CP311"/>
      <c r="CQ311"/>
      <c r="CR311"/>
      <c r="CS311"/>
      <c r="CT311"/>
      <c r="CU311"/>
      <c r="CV311"/>
      <c r="CW311"/>
      <c r="CX311"/>
      <c r="CY311"/>
      <c r="CZ311"/>
      <c r="DA311"/>
      <c r="DB311"/>
      <c r="DC311"/>
      <c r="DD311"/>
      <c r="DE311"/>
      <c r="DF311"/>
      <c r="DG311"/>
      <c r="DH311"/>
      <c r="DI311"/>
      <c r="DJ311"/>
      <c r="DK311"/>
      <c r="DL311"/>
      <c r="DM311"/>
      <c r="DN311"/>
      <c r="DO311"/>
      <c r="DP311"/>
      <c r="DQ311"/>
      <c r="DR311"/>
      <c r="DS311"/>
      <c r="DT311"/>
      <c r="DU311"/>
      <c r="DV311"/>
      <c r="DW311"/>
      <c r="DX311"/>
      <c r="DY311"/>
      <c r="DZ311"/>
      <c r="EA311"/>
      <c r="EB311"/>
      <c r="EC311"/>
      <c r="ED311"/>
      <c r="EE311"/>
      <c r="EF311"/>
      <c r="EG311"/>
      <c r="EH311"/>
      <c r="EI311"/>
      <c r="EJ311"/>
      <c r="EK311"/>
      <c r="EL311"/>
      <c r="EM311"/>
      <c r="EN311"/>
      <c r="EO311"/>
      <c r="EP311"/>
      <c r="EQ311"/>
      <c r="ER311"/>
      <c r="ES311"/>
      <c r="ET311"/>
      <c r="EU311"/>
      <c r="EV311"/>
      <c r="EW311"/>
      <c r="EX311"/>
      <c r="EY311"/>
      <c r="EZ311"/>
      <c r="FA311"/>
      <c r="FB311"/>
      <c r="FC311"/>
      <c r="FD311"/>
      <c r="FE311"/>
      <c r="FF311"/>
      <c r="FG311"/>
      <c r="FH311"/>
      <c r="FI311"/>
      <c r="FJ311"/>
      <c r="FK311"/>
      <c r="FL311"/>
      <c r="FM311"/>
      <c r="FN311"/>
      <c r="FO311"/>
      <c r="FP311"/>
      <c r="FQ311"/>
      <c r="FR311"/>
      <c r="FS311"/>
      <c r="FT311"/>
      <c r="FU311"/>
      <c r="FV311"/>
      <c r="FW311"/>
      <c r="FX311"/>
      <c r="FY311"/>
      <c r="FZ311"/>
      <c r="GA311"/>
      <c r="GB311"/>
      <c r="GC311"/>
      <c r="GD311"/>
      <c r="GE311"/>
      <c r="GF311"/>
      <c r="GG311"/>
      <c r="GH311"/>
      <c r="GI311"/>
      <c r="GJ311"/>
      <c r="GK311"/>
      <c r="GL311"/>
      <c r="GM311"/>
      <c r="GN311"/>
      <c r="GO311"/>
      <c r="GP311"/>
      <c r="GQ311"/>
      <c r="GR311"/>
      <c r="GS311"/>
      <c r="GT311"/>
      <c r="GU311"/>
      <c r="GV311"/>
      <c r="GW311"/>
      <c r="GX311"/>
      <c r="GY311"/>
      <c r="GZ311"/>
      <c r="HA311"/>
      <c r="HB311"/>
      <c r="HC311"/>
      <c r="HD311"/>
      <c r="HE311"/>
      <c r="HF311"/>
      <c r="HG311"/>
      <c r="HH311"/>
      <c r="HI311"/>
      <c r="HJ311"/>
      <c r="HK311"/>
      <c r="HL311"/>
      <c r="HM311"/>
      <c r="HN311"/>
      <c r="HO311"/>
      <c r="HP311"/>
      <c r="HQ311"/>
      <c r="HR311"/>
      <c r="HS311"/>
      <c r="HT311"/>
      <c r="HU311"/>
      <c r="HV311"/>
      <c r="HW311"/>
      <c r="HX311"/>
      <c r="HY311"/>
      <c r="HZ311"/>
      <c r="IA311"/>
      <c r="IB311"/>
      <c r="IC311"/>
      <c r="ID311"/>
      <c r="IE311"/>
      <c r="IF311"/>
      <c r="IG311"/>
      <c r="IH311"/>
      <c r="II311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</row>
    <row r="312" spans="1:256" s="11" customFormat="1" x14ac:dyDescent="0.2">
      <c r="A312" s="150"/>
      <c r="B312" s="150"/>
      <c r="C312" s="12" t="s">
        <v>135</v>
      </c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N312"/>
      <c r="CO312"/>
      <c r="CP312"/>
      <c r="CQ312"/>
      <c r="CR312"/>
      <c r="CS312"/>
      <c r="CT312"/>
      <c r="CU312"/>
      <c r="CV312"/>
      <c r="CW312"/>
      <c r="CX312"/>
      <c r="CY312"/>
      <c r="CZ312"/>
      <c r="DA312"/>
      <c r="DB312"/>
      <c r="DC312"/>
      <c r="DD312"/>
      <c r="DE312"/>
      <c r="DF312"/>
      <c r="DG312"/>
      <c r="DH312"/>
      <c r="DI312"/>
      <c r="DJ312"/>
      <c r="DK312"/>
      <c r="DL312"/>
      <c r="DM312"/>
      <c r="DN312"/>
      <c r="DO312"/>
      <c r="DP312"/>
      <c r="DQ312"/>
      <c r="DR312"/>
      <c r="DS312"/>
      <c r="DT312"/>
      <c r="DU312"/>
      <c r="DV312"/>
      <c r="DW312"/>
      <c r="DX312"/>
      <c r="DY312"/>
      <c r="DZ312"/>
      <c r="EA312"/>
      <c r="EB312"/>
      <c r="EC312"/>
      <c r="ED312"/>
      <c r="EE312"/>
      <c r="EF312"/>
      <c r="EG312"/>
      <c r="EH312"/>
      <c r="EI312"/>
      <c r="EJ312"/>
      <c r="EK312"/>
      <c r="EL312"/>
      <c r="EM312"/>
      <c r="EN312"/>
      <c r="EO312"/>
      <c r="EP312"/>
      <c r="EQ312"/>
      <c r="ER312"/>
      <c r="ES312"/>
      <c r="ET312"/>
      <c r="EU312"/>
      <c r="EV312"/>
      <c r="EW312"/>
      <c r="EX312"/>
      <c r="EY312"/>
      <c r="EZ312"/>
      <c r="FA312"/>
      <c r="FB312"/>
      <c r="FC312"/>
      <c r="FD312"/>
      <c r="FE312"/>
      <c r="FF312"/>
      <c r="FG312"/>
      <c r="FH312"/>
      <c r="FI312"/>
      <c r="FJ312"/>
      <c r="FK312"/>
      <c r="FL312"/>
      <c r="FM312"/>
      <c r="FN312"/>
      <c r="FO312"/>
      <c r="FP312"/>
      <c r="FQ312"/>
      <c r="FR312"/>
      <c r="FS312"/>
      <c r="FT312"/>
      <c r="FU312"/>
      <c r="FV312"/>
      <c r="FW312"/>
      <c r="FX312"/>
      <c r="FY312"/>
      <c r="FZ312"/>
      <c r="GA312"/>
      <c r="GB312"/>
      <c r="GC312"/>
      <c r="GD312"/>
      <c r="GE312"/>
      <c r="GF312"/>
      <c r="GG312"/>
      <c r="GH312"/>
      <c r="GI312"/>
      <c r="GJ312"/>
      <c r="GK312"/>
      <c r="GL312"/>
      <c r="GM312"/>
      <c r="GN312"/>
      <c r="GO312"/>
      <c r="GP312"/>
      <c r="GQ312"/>
      <c r="GR312"/>
      <c r="GS312"/>
      <c r="GT312"/>
      <c r="GU312"/>
      <c r="GV312"/>
      <c r="GW312"/>
      <c r="GX312"/>
      <c r="GY312"/>
      <c r="GZ312"/>
      <c r="HA312"/>
      <c r="HB312"/>
      <c r="HC312"/>
      <c r="HD312"/>
      <c r="HE312"/>
      <c r="HF312"/>
      <c r="HG312"/>
      <c r="HH312"/>
      <c r="HI312"/>
      <c r="HJ312"/>
      <c r="HK312"/>
      <c r="HL312"/>
      <c r="HM312"/>
      <c r="HN312"/>
      <c r="HO312"/>
      <c r="HP312"/>
      <c r="HQ312"/>
      <c r="HR312"/>
      <c r="HS312"/>
      <c r="HT312"/>
      <c r="HU312"/>
      <c r="HV312"/>
      <c r="HW312"/>
      <c r="HX312"/>
      <c r="HY312"/>
      <c r="HZ312"/>
      <c r="IA312"/>
      <c r="IB312"/>
      <c r="IC312"/>
      <c r="ID312"/>
      <c r="IE312"/>
      <c r="IF312"/>
      <c r="IG312"/>
      <c r="IH312"/>
      <c r="II312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</row>
    <row r="314" spans="1:256" s="11" customFormat="1" x14ac:dyDescent="0.2">
      <c r="A314" s="150"/>
      <c r="B314" s="150"/>
      <c r="C314" s="12" t="s">
        <v>136</v>
      </c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N314"/>
      <c r="CO314"/>
      <c r="CP314"/>
      <c r="CQ314"/>
      <c r="CR314"/>
      <c r="CS314"/>
      <c r="CT314"/>
      <c r="CU314"/>
      <c r="CV314"/>
      <c r="CW314"/>
      <c r="CX314"/>
      <c r="CY314"/>
      <c r="CZ314"/>
      <c r="DA314"/>
      <c r="DB314"/>
      <c r="DC314"/>
      <c r="DD314"/>
      <c r="DE314"/>
      <c r="DF314"/>
      <c r="DG314"/>
      <c r="DH314"/>
      <c r="DI314"/>
      <c r="DJ314"/>
      <c r="DK314"/>
      <c r="DL314"/>
      <c r="DM314"/>
      <c r="DN314"/>
      <c r="DO314"/>
      <c r="DP314"/>
      <c r="DQ314"/>
      <c r="DR314"/>
      <c r="DS314"/>
      <c r="DT314"/>
      <c r="DU314"/>
      <c r="DV314"/>
      <c r="DW314"/>
      <c r="DX314"/>
      <c r="DY314"/>
      <c r="DZ314"/>
      <c r="EA314"/>
      <c r="EB314"/>
      <c r="EC314"/>
      <c r="ED314"/>
      <c r="EE314"/>
      <c r="EF314"/>
      <c r="EG314"/>
      <c r="EH314"/>
      <c r="EI314"/>
      <c r="EJ314"/>
      <c r="EK314"/>
      <c r="EL314"/>
      <c r="EM314"/>
      <c r="EN314"/>
      <c r="EO314"/>
      <c r="EP314"/>
      <c r="EQ314"/>
      <c r="ER314"/>
      <c r="ES314"/>
      <c r="ET314"/>
      <c r="EU314"/>
      <c r="EV314"/>
      <c r="EW314"/>
      <c r="EX314"/>
      <c r="EY314"/>
      <c r="EZ314"/>
      <c r="FA314"/>
      <c r="FB314"/>
      <c r="FC314"/>
      <c r="FD314"/>
      <c r="FE314"/>
      <c r="FF314"/>
      <c r="FG314"/>
      <c r="FH314"/>
      <c r="FI314"/>
      <c r="FJ314"/>
      <c r="FK314"/>
      <c r="FL314"/>
      <c r="FM314"/>
      <c r="FN314"/>
      <c r="FO314"/>
      <c r="FP314"/>
      <c r="FQ314"/>
      <c r="FR314"/>
      <c r="FS314"/>
      <c r="FT314"/>
      <c r="FU314"/>
      <c r="FV314"/>
      <c r="FW314"/>
      <c r="FX314"/>
      <c r="FY314"/>
      <c r="FZ314"/>
      <c r="GA314"/>
      <c r="GB314"/>
      <c r="GC314"/>
      <c r="GD314"/>
      <c r="GE314"/>
      <c r="GF314"/>
      <c r="GG314"/>
      <c r="GH314"/>
      <c r="GI314"/>
      <c r="GJ314"/>
      <c r="GK314"/>
      <c r="GL314"/>
      <c r="GM314"/>
      <c r="GN314"/>
      <c r="GO314"/>
      <c r="GP314"/>
      <c r="GQ314"/>
      <c r="GR314"/>
      <c r="GS314"/>
      <c r="GT314"/>
      <c r="GU314"/>
      <c r="GV314"/>
      <c r="GW314"/>
      <c r="GX314"/>
      <c r="GY314"/>
      <c r="GZ314"/>
      <c r="HA314"/>
      <c r="HB314"/>
      <c r="HC314"/>
      <c r="HD314"/>
      <c r="HE314"/>
      <c r="HF314"/>
      <c r="HG314"/>
      <c r="HH314"/>
      <c r="HI314"/>
      <c r="HJ314"/>
      <c r="HK314"/>
      <c r="HL314"/>
      <c r="HM314"/>
      <c r="HN314"/>
      <c r="HO314"/>
      <c r="HP314"/>
      <c r="HQ314"/>
      <c r="HR314"/>
      <c r="HS314"/>
      <c r="HT314"/>
      <c r="HU314"/>
      <c r="HV314"/>
      <c r="HW314"/>
      <c r="HX314"/>
      <c r="HY314"/>
      <c r="HZ314"/>
      <c r="IA314"/>
      <c r="IB314"/>
      <c r="IC314"/>
      <c r="ID314"/>
      <c r="IE314"/>
      <c r="IF314"/>
      <c r="IG314"/>
      <c r="IH314"/>
      <c r="II314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</row>
    <row r="315" spans="1:256" s="11" customFormat="1" x14ac:dyDescent="0.2">
      <c r="A315" s="150"/>
      <c r="B315" s="150"/>
      <c r="C315" s="12" t="s">
        <v>137</v>
      </c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N315"/>
      <c r="CO315"/>
      <c r="CP315"/>
      <c r="CQ315"/>
      <c r="CR315"/>
      <c r="CS315"/>
      <c r="CT315"/>
      <c r="CU315"/>
      <c r="CV315"/>
      <c r="CW315"/>
      <c r="CX315"/>
      <c r="CY315"/>
      <c r="CZ315"/>
      <c r="DA315"/>
      <c r="DB315"/>
      <c r="DC315"/>
      <c r="DD315"/>
      <c r="DE315"/>
      <c r="DF315"/>
      <c r="DG315"/>
      <c r="DH315"/>
      <c r="DI315"/>
      <c r="DJ315"/>
      <c r="DK315"/>
      <c r="DL315"/>
      <c r="DM315"/>
      <c r="DN315"/>
      <c r="DO315"/>
      <c r="DP315"/>
      <c r="DQ315"/>
      <c r="DR315"/>
      <c r="DS315"/>
      <c r="DT315"/>
      <c r="DU315"/>
      <c r="DV315"/>
      <c r="DW315"/>
      <c r="DX315"/>
      <c r="DY315"/>
      <c r="DZ315"/>
      <c r="EA315"/>
      <c r="EB315"/>
      <c r="EC315"/>
      <c r="ED315"/>
      <c r="EE315"/>
      <c r="EF315"/>
      <c r="EG315"/>
      <c r="EH315"/>
      <c r="EI315"/>
      <c r="EJ315"/>
      <c r="EK315"/>
      <c r="EL315"/>
      <c r="EM315"/>
      <c r="EN315"/>
      <c r="EO315"/>
      <c r="EP315"/>
      <c r="EQ315"/>
      <c r="ER315"/>
      <c r="ES315"/>
      <c r="ET315"/>
      <c r="EU315"/>
      <c r="EV315"/>
      <c r="EW315"/>
      <c r="EX315"/>
      <c r="EY315"/>
      <c r="EZ315"/>
      <c r="FA315"/>
      <c r="FB315"/>
      <c r="FC315"/>
      <c r="FD315"/>
      <c r="FE315"/>
      <c r="FF315"/>
      <c r="FG315"/>
      <c r="FH315"/>
      <c r="FI315"/>
      <c r="FJ315"/>
      <c r="FK315"/>
      <c r="FL315"/>
      <c r="FM315"/>
      <c r="FN315"/>
      <c r="FO315"/>
      <c r="FP315"/>
      <c r="FQ315"/>
      <c r="FR315"/>
      <c r="FS315"/>
      <c r="FT315"/>
      <c r="FU315"/>
      <c r="FV315"/>
      <c r="FW315"/>
      <c r="FX315"/>
      <c r="FY315"/>
      <c r="FZ315"/>
      <c r="GA315"/>
      <c r="GB315"/>
      <c r="GC315"/>
      <c r="GD315"/>
      <c r="GE315"/>
      <c r="GF315"/>
      <c r="GG315"/>
      <c r="GH315"/>
      <c r="GI315"/>
      <c r="GJ315"/>
      <c r="GK315"/>
      <c r="GL315"/>
      <c r="GM315"/>
      <c r="GN315"/>
      <c r="GO315"/>
      <c r="GP315"/>
      <c r="GQ315"/>
      <c r="GR315"/>
      <c r="GS315"/>
      <c r="GT315"/>
      <c r="GU315"/>
      <c r="GV315"/>
      <c r="GW315"/>
      <c r="GX315"/>
      <c r="GY315"/>
      <c r="GZ315"/>
      <c r="HA315"/>
      <c r="HB315"/>
      <c r="HC315"/>
      <c r="HD315"/>
      <c r="HE315"/>
      <c r="HF315"/>
      <c r="HG315"/>
      <c r="HH315"/>
      <c r="HI315"/>
      <c r="HJ315"/>
      <c r="HK315"/>
      <c r="HL315"/>
      <c r="HM315"/>
      <c r="HN315"/>
      <c r="HO315"/>
      <c r="HP315"/>
      <c r="HQ315"/>
      <c r="HR315"/>
      <c r="HS315"/>
      <c r="HT315"/>
      <c r="HU315"/>
      <c r="HV315"/>
      <c r="HW315"/>
      <c r="HX315"/>
      <c r="HY315"/>
      <c r="HZ315"/>
      <c r="IA315"/>
      <c r="IB315"/>
      <c r="IC315"/>
      <c r="ID315"/>
      <c r="IE315"/>
      <c r="IF315"/>
      <c r="IG315"/>
      <c r="IH315"/>
      <c r="II31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</row>
    <row r="316" spans="1:256" s="11" customFormat="1" x14ac:dyDescent="0.2">
      <c r="A316" s="150"/>
      <c r="B316" s="150"/>
      <c r="C316" s="12" t="s">
        <v>138</v>
      </c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N316"/>
      <c r="CO316"/>
      <c r="CP316"/>
      <c r="CQ316"/>
      <c r="CR316"/>
      <c r="CS316"/>
      <c r="CT316"/>
      <c r="CU316"/>
      <c r="CV316"/>
      <c r="CW316"/>
      <c r="CX316"/>
      <c r="CY316"/>
      <c r="CZ316"/>
      <c r="DA316"/>
      <c r="DB316"/>
      <c r="DC316"/>
      <c r="DD316"/>
      <c r="DE316"/>
      <c r="DF316"/>
      <c r="DG316"/>
      <c r="DH316"/>
      <c r="DI316"/>
      <c r="DJ316"/>
      <c r="DK316"/>
      <c r="DL316"/>
      <c r="DM316"/>
      <c r="DN316"/>
      <c r="DO316"/>
      <c r="DP316"/>
      <c r="DQ316"/>
      <c r="DR316"/>
      <c r="DS316"/>
      <c r="DT316"/>
      <c r="DU316"/>
      <c r="DV316"/>
      <c r="DW316"/>
      <c r="DX316"/>
      <c r="DY316"/>
      <c r="DZ316"/>
      <c r="EA316"/>
      <c r="EB316"/>
      <c r="EC316"/>
      <c r="ED316"/>
      <c r="EE316"/>
      <c r="EF316"/>
      <c r="EG316"/>
      <c r="EH316"/>
      <c r="EI316"/>
      <c r="EJ316"/>
      <c r="EK316"/>
      <c r="EL316"/>
      <c r="EM316"/>
      <c r="EN316"/>
      <c r="EO316"/>
      <c r="EP316"/>
      <c r="EQ316"/>
      <c r="ER316"/>
      <c r="ES316"/>
      <c r="ET316"/>
      <c r="EU316"/>
      <c r="EV316"/>
      <c r="EW316"/>
      <c r="EX316"/>
      <c r="EY316"/>
      <c r="EZ316"/>
      <c r="FA316"/>
      <c r="FB316"/>
      <c r="FC316"/>
      <c r="FD316"/>
      <c r="FE316"/>
      <c r="FF316"/>
      <c r="FG316"/>
      <c r="FH316"/>
      <c r="FI316"/>
      <c r="FJ316"/>
      <c r="FK316"/>
      <c r="FL316"/>
      <c r="FM316"/>
      <c r="FN316"/>
      <c r="FO316"/>
      <c r="FP316"/>
      <c r="FQ316"/>
      <c r="FR316"/>
      <c r="FS316"/>
      <c r="FT316"/>
      <c r="FU316"/>
      <c r="FV316"/>
      <c r="FW316"/>
      <c r="FX316"/>
      <c r="FY316"/>
      <c r="FZ316"/>
      <c r="GA316"/>
      <c r="GB316"/>
      <c r="GC316"/>
      <c r="GD316"/>
      <c r="GE316"/>
      <c r="GF316"/>
      <c r="GG316"/>
      <c r="GH316"/>
      <c r="GI316"/>
      <c r="GJ316"/>
      <c r="GK316"/>
      <c r="GL316"/>
      <c r="GM316"/>
      <c r="GN316"/>
      <c r="GO316"/>
      <c r="GP316"/>
      <c r="GQ316"/>
      <c r="GR316"/>
      <c r="GS316"/>
      <c r="GT316"/>
      <c r="GU316"/>
      <c r="GV316"/>
      <c r="GW316"/>
      <c r="GX316"/>
      <c r="GY316"/>
      <c r="GZ316"/>
      <c r="HA316"/>
      <c r="HB316"/>
      <c r="HC316"/>
      <c r="HD316"/>
      <c r="HE316"/>
      <c r="HF316"/>
      <c r="HG316"/>
      <c r="HH316"/>
      <c r="HI316"/>
      <c r="HJ316"/>
      <c r="HK316"/>
      <c r="HL316"/>
      <c r="HM316"/>
      <c r="HN316"/>
      <c r="HO316"/>
      <c r="HP316"/>
      <c r="HQ316"/>
      <c r="HR316"/>
      <c r="HS316"/>
      <c r="HT316"/>
      <c r="HU316"/>
      <c r="HV316"/>
      <c r="HW316"/>
      <c r="HX316"/>
      <c r="HY316"/>
      <c r="HZ316"/>
      <c r="IA316"/>
      <c r="IB316"/>
      <c r="IC316"/>
      <c r="ID316"/>
      <c r="IE316"/>
      <c r="IF316"/>
      <c r="IG316"/>
      <c r="IH316"/>
      <c r="II316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</row>
    <row r="317" spans="1:256" s="11" customFormat="1" ht="13.5" thickBot="1" x14ac:dyDescent="0.25">
      <c r="A317" s="150"/>
      <c r="B317" s="150"/>
      <c r="C317" s="12"/>
      <c r="D317" s="99">
        <v>100000</v>
      </c>
      <c r="E317" s="15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N317"/>
      <c r="CO317"/>
      <c r="CP317"/>
      <c r="CQ317"/>
      <c r="CR317"/>
      <c r="CS317"/>
      <c r="CT317"/>
      <c r="CU317"/>
      <c r="CV317"/>
      <c r="CW317"/>
      <c r="CX317"/>
      <c r="CY317"/>
      <c r="CZ317"/>
      <c r="DA317"/>
      <c r="DB317"/>
      <c r="DC317"/>
      <c r="DD317"/>
      <c r="DE317"/>
      <c r="DF317"/>
      <c r="DG317"/>
      <c r="DH317"/>
      <c r="DI317"/>
      <c r="DJ317"/>
      <c r="DK317"/>
      <c r="DL317"/>
      <c r="DM317"/>
      <c r="DN317"/>
      <c r="DO317"/>
      <c r="DP317"/>
      <c r="DQ317"/>
      <c r="DR317"/>
      <c r="DS317"/>
      <c r="DT317"/>
      <c r="DU317"/>
      <c r="DV317"/>
      <c r="DW317"/>
      <c r="DX317"/>
      <c r="DY317"/>
      <c r="DZ317"/>
      <c r="EA317"/>
      <c r="EB317"/>
      <c r="EC317"/>
      <c r="ED317"/>
      <c r="EE317"/>
      <c r="EF317"/>
      <c r="EG317"/>
      <c r="EH317"/>
      <c r="EI317"/>
      <c r="EJ317"/>
      <c r="EK317"/>
      <c r="EL317"/>
      <c r="EM317"/>
      <c r="EN317"/>
      <c r="EO317"/>
      <c r="EP317"/>
      <c r="EQ317"/>
      <c r="ER317"/>
      <c r="ES317"/>
      <c r="ET317"/>
      <c r="EU317"/>
      <c r="EV317"/>
      <c r="EW317"/>
      <c r="EX317"/>
      <c r="EY317"/>
      <c r="EZ317"/>
      <c r="FA317"/>
      <c r="FB317"/>
      <c r="FC317"/>
      <c r="FD317"/>
      <c r="FE317"/>
      <c r="FF317"/>
      <c r="FG317"/>
      <c r="FH317"/>
      <c r="FI317"/>
      <c r="FJ317"/>
      <c r="FK317"/>
      <c r="FL317"/>
      <c r="FM317"/>
      <c r="FN317"/>
      <c r="FO317"/>
      <c r="FP317"/>
      <c r="FQ317"/>
      <c r="FR317"/>
      <c r="FS317"/>
      <c r="FT317"/>
      <c r="FU317"/>
      <c r="FV317"/>
      <c r="FW317"/>
      <c r="FX317"/>
      <c r="FY317"/>
      <c r="FZ317"/>
      <c r="GA317"/>
      <c r="GB317"/>
      <c r="GC317"/>
      <c r="GD317"/>
      <c r="GE317"/>
      <c r="GF317"/>
      <c r="GG317"/>
      <c r="GH317"/>
      <c r="GI317"/>
      <c r="GJ317"/>
      <c r="GK317"/>
      <c r="GL317"/>
      <c r="GM317"/>
      <c r="GN317"/>
      <c r="GO317"/>
      <c r="GP317"/>
      <c r="GQ317"/>
      <c r="GR317"/>
      <c r="GS317"/>
      <c r="GT317"/>
      <c r="GU317"/>
      <c r="GV317"/>
      <c r="GW317"/>
      <c r="GX317"/>
      <c r="GY317"/>
      <c r="GZ317"/>
      <c r="HA317"/>
      <c r="HB317"/>
      <c r="HC317"/>
      <c r="HD317"/>
      <c r="HE317"/>
      <c r="HF317"/>
      <c r="HG317"/>
      <c r="HH317"/>
      <c r="HI317"/>
      <c r="HJ317"/>
      <c r="HK317"/>
      <c r="HL317"/>
      <c r="HM317"/>
      <c r="HN317"/>
      <c r="HO317"/>
      <c r="HP317"/>
      <c r="HQ317"/>
      <c r="HR317"/>
      <c r="HS317"/>
      <c r="HT317"/>
      <c r="HU317"/>
      <c r="HV317"/>
      <c r="HW317"/>
      <c r="HX317"/>
      <c r="HY317"/>
      <c r="HZ317"/>
      <c r="IA317"/>
      <c r="IB317"/>
      <c r="IC317"/>
      <c r="ID317"/>
      <c r="IE317"/>
      <c r="IF317"/>
      <c r="IG317"/>
      <c r="IH317"/>
      <c r="II317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</row>
    <row r="318" spans="1:256" s="11" customFormat="1" x14ac:dyDescent="0.2">
      <c r="A318" s="150"/>
      <c r="B318" s="150"/>
      <c r="C318" s="12"/>
      <c r="D318" s="15">
        <v>50000</v>
      </c>
      <c r="E318" s="100">
        <v>0.15</v>
      </c>
      <c r="F318" s="15">
        <f>+E318*D318</f>
        <v>7500</v>
      </c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N318"/>
      <c r="CO318"/>
      <c r="CP318"/>
      <c r="CQ318"/>
      <c r="CR318"/>
      <c r="CS318"/>
      <c r="CT318"/>
      <c r="CU318"/>
      <c r="CV318"/>
      <c r="CW318"/>
      <c r="CX318"/>
      <c r="CY318"/>
      <c r="CZ318"/>
      <c r="DA318"/>
      <c r="DB318"/>
      <c r="DC318"/>
      <c r="DD318"/>
      <c r="DE318"/>
      <c r="DF318"/>
      <c r="DG318"/>
      <c r="DH318"/>
      <c r="DI318"/>
      <c r="DJ318"/>
      <c r="DK318"/>
      <c r="DL318"/>
      <c r="DM318"/>
      <c r="DN318"/>
      <c r="DO318"/>
      <c r="DP318"/>
      <c r="DQ318"/>
      <c r="DR318"/>
      <c r="DS318"/>
      <c r="DT318"/>
      <c r="DU318"/>
      <c r="DV318"/>
      <c r="DW318"/>
      <c r="DX318"/>
      <c r="DY318"/>
      <c r="DZ318"/>
      <c r="EA318"/>
      <c r="EB318"/>
      <c r="EC318"/>
      <c r="ED318"/>
      <c r="EE318"/>
      <c r="EF318"/>
      <c r="EG318"/>
      <c r="EH318"/>
      <c r="EI318"/>
      <c r="EJ318"/>
      <c r="EK318"/>
      <c r="EL318"/>
      <c r="EM318"/>
      <c r="EN318"/>
      <c r="EO318"/>
      <c r="EP318"/>
      <c r="EQ318"/>
      <c r="ER318"/>
      <c r="ES318"/>
      <c r="ET318"/>
      <c r="EU318"/>
      <c r="EV318"/>
      <c r="EW318"/>
      <c r="EX318"/>
      <c r="EY318"/>
      <c r="EZ318"/>
      <c r="FA318"/>
      <c r="FB318"/>
      <c r="FC318"/>
      <c r="FD318"/>
      <c r="FE318"/>
      <c r="FF318"/>
      <c r="FG318"/>
      <c r="FH318"/>
      <c r="FI318"/>
      <c r="FJ318"/>
      <c r="FK318"/>
      <c r="FL318"/>
      <c r="FM318"/>
      <c r="FN318"/>
      <c r="FO318"/>
      <c r="FP318"/>
      <c r="FQ318"/>
      <c r="FR318"/>
      <c r="FS318"/>
      <c r="FT318"/>
      <c r="FU318"/>
      <c r="FV318"/>
      <c r="FW318"/>
      <c r="FX318"/>
      <c r="FY318"/>
      <c r="FZ318"/>
      <c r="GA318"/>
      <c r="GB318"/>
      <c r="GC318"/>
      <c r="GD318"/>
      <c r="GE318"/>
      <c r="GF318"/>
      <c r="GG318"/>
      <c r="GH318"/>
      <c r="GI318"/>
      <c r="GJ318"/>
      <c r="GK318"/>
      <c r="GL318"/>
      <c r="GM318"/>
      <c r="GN318"/>
      <c r="GO318"/>
      <c r="GP318"/>
      <c r="GQ318"/>
      <c r="GR318"/>
      <c r="GS318"/>
      <c r="GT318"/>
      <c r="GU318"/>
      <c r="GV318"/>
      <c r="GW318"/>
      <c r="GX318"/>
      <c r="GY318"/>
      <c r="GZ318"/>
      <c r="HA318"/>
      <c r="HB318"/>
      <c r="HC318"/>
      <c r="HD318"/>
      <c r="HE318"/>
      <c r="HF318"/>
      <c r="HG318"/>
      <c r="HH318"/>
      <c r="HI318"/>
      <c r="HJ318"/>
      <c r="HK318"/>
      <c r="HL318"/>
      <c r="HM318"/>
      <c r="HN318"/>
      <c r="HO318"/>
      <c r="HP318"/>
      <c r="HQ318"/>
      <c r="HR318"/>
      <c r="HS318"/>
      <c r="HT318"/>
      <c r="HU318"/>
      <c r="HV318"/>
      <c r="HW318"/>
      <c r="HX318"/>
      <c r="HY318"/>
      <c r="HZ318"/>
      <c r="IA318"/>
      <c r="IB318"/>
      <c r="IC318"/>
      <c r="ID318"/>
      <c r="IE318"/>
      <c r="IF318"/>
      <c r="IG318"/>
      <c r="IH318"/>
      <c r="II318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</row>
    <row r="319" spans="1:256" s="11" customFormat="1" x14ac:dyDescent="0.2">
      <c r="A319" s="150"/>
      <c r="B319" s="150"/>
      <c r="C319" s="12"/>
      <c r="D319" s="15">
        <v>25000</v>
      </c>
      <c r="E319" s="100">
        <v>0.25</v>
      </c>
      <c r="F319" s="15">
        <f>+E319*D319</f>
        <v>6250</v>
      </c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N319"/>
      <c r="CO319"/>
      <c r="CP319"/>
      <c r="CQ319"/>
      <c r="CR319"/>
      <c r="CS319"/>
      <c r="CT319"/>
      <c r="CU319"/>
      <c r="CV319"/>
      <c r="CW319"/>
      <c r="CX319"/>
      <c r="CY319"/>
      <c r="CZ319"/>
      <c r="DA319"/>
      <c r="DB319"/>
      <c r="DC319"/>
      <c r="DD319"/>
      <c r="DE319"/>
      <c r="DF319"/>
      <c r="DG319"/>
      <c r="DH319"/>
      <c r="DI319"/>
      <c r="DJ319"/>
      <c r="DK319"/>
      <c r="DL319"/>
      <c r="DM319"/>
      <c r="DN319"/>
      <c r="DO319"/>
      <c r="DP319"/>
      <c r="DQ319"/>
      <c r="DR319"/>
      <c r="DS319"/>
      <c r="DT319"/>
      <c r="DU319"/>
      <c r="DV319"/>
      <c r="DW319"/>
      <c r="DX319"/>
      <c r="DY319"/>
      <c r="DZ319"/>
      <c r="EA319"/>
      <c r="EB319"/>
      <c r="EC319"/>
      <c r="ED319"/>
      <c r="EE319"/>
      <c r="EF319"/>
      <c r="EG319"/>
      <c r="EH319"/>
      <c r="EI319"/>
      <c r="EJ319"/>
      <c r="EK319"/>
      <c r="EL319"/>
      <c r="EM319"/>
      <c r="EN319"/>
      <c r="EO319"/>
      <c r="EP319"/>
      <c r="EQ319"/>
      <c r="ER319"/>
      <c r="ES319"/>
      <c r="ET319"/>
      <c r="EU319"/>
      <c r="EV319"/>
      <c r="EW319"/>
      <c r="EX319"/>
      <c r="EY319"/>
      <c r="EZ319"/>
      <c r="FA319"/>
      <c r="FB319"/>
      <c r="FC319"/>
      <c r="FD319"/>
      <c r="FE319"/>
      <c r="FF319"/>
      <c r="FG319"/>
      <c r="FH319"/>
      <c r="FI319"/>
      <c r="FJ319"/>
      <c r="FK319"/>
      <c r="FL319"/>
      <c r="FM319"/>
      <c r="FN319"/>
      <c r="FO319"/>
      <c r="FP319"/>
      <c r="FQ319"/>
      <c r="FR319"/>
      <c r="FS319"/>
      <c r="FT319"/>
      <c r="FU319"/>
      <c r="FV319"/>
      <c r="FW319"/>
      <c r="FX319"/>
      <c r="FY319"/>
      <c r="FZ319"/>
      <c r="GA319"/>
      <c r="GB319"/>
      <c r="GC319"/>
      <c r="GD319"/>
      <c r="GE319"/>
      <c r="GF319"/>
      <c r="GG319"/>
      <c r="GH319"/>
      <c r="GI319"/>
      <c r="GJ319"/>
      <c r="GK319"/>
      <c r="GL319"/>
      <c r="GM319"/>
      <c r="GN319"/>
      <c r="GO319"/>
      <c r="GP319"/>
      <c r="GQ319"/>
      <c r="GR319"/>
      <c r="GS319"/>
      <c r="GT319"/>
      <c r="GU319"/>
      <c r="GV319"/>
      <c r="GW319"/>
      <c r="GX319"/>
      <c r="GY319"/>
      <c r="GZ319"/>
      <c r="HA319"/>
      <c r="HB319"/>
      <c r="HC319"/>
      <c r="HD319"/>
      <c r="HE319"/>
      <c r="HF319"/>
      <c r="HG319"/>
      <c r="HH319"/>
      <c r="HI319"/>
      <c r="HJ319"/>
      <c r="HK319"/>
      <c r="HL319"/>
      <c r="HM319"/>
      <c r="HN319"/>
      <c r="HO319"/>
      <c r="HP319"/>
      <c r="HQ319"/>
      <c r="HR319"/>
      <c r="HS319"/>
      <c r="HT319"/>
      <c r="HU319"/>
      <c r="HV319"/>
      <c r="HW319"/>
      <c r="HX319"/>
      <c r="HY319"/>
      <c r="HZ319"/>
      <c r="IA319"/>
      <c r="IB319"/>
      <c r="IC319"/>
      <c r="ID319"/>
      <c r="IE319"/>
      <c r="IF319"/>
      <c r="IG319"/>
      <c r="IH319"/>
      <c r="II319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</row>
    <row r="320" spans="1:256" s="11" customFormat="1" x14ac:dyDescent="0.2">
      <c r="A320" s="150"/>
      <c r="B320" s="150"/>
      <c r="C320" s="12"/>
      <c r="D320" s="15">
        <v>25000</v>
      </c>
      <c r="E320" s="100">
        <v>0.34</v>
      </c>
      <c r="F320" s="15">
        <f>+E320*D320</f>
        <v>8500</v>
      </c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N320"/>
      <c r="CO320"/>
      <c r="CP320"/>
      <c r="CQ320"/>
      <c r="CR320"/>
      <c r="CS320"/>
      <c r="CT320"/>
      <c r="CU320"/>
      <c r="CV320"/>
      <c r="CW320"/>
      <c r="CX320"/>
      <c r="CY320"/>
      <c r="CZ320"/>
      <c r="DA320"/>
      <c r="DB320"/>
      <c r="DC320"/>
      <c r="DD320"/>
      <c r="DE320"/>
      <c r="DF320"/>
      <c r="DG320"/>
      <c r="DH320"/>
      <c r="DI320"/>
      <c r="DJ320"/>
      <c r="DK320"/>
      <c r="DL320"/>
      <c r="DM320"/>
      <c r="DN320"/>
      <c r="DO320"/>
      <c r="DP320"/>
      <c r="DQ320"/>
      <c r="DR320"/>
      <c r="DS320"/>
      <c r="DT320"/>
      <c r="DU320"/>
      <c r="DV320"/>
      <c r="DW320"/>
      <c r="DX320"/>
      <c r="DY320"/>
      <c r="DZ320"/>
      <c r="EA320"/>
      <c r="EB320"/>
      <c r="EC320"/>
      <c r="ED320"/>
      <c r="EE320"/>
      <c r="EF320"/>
      <c r="EG320"/>
      <c r="EH320"/>
      <c r="EI320"/>
      <c r="EJ320"/>
      <c r="EK320"/>
      <c r="EL320"/>
      <c r="EM320"/>
      <c r="EN320"/>
      <c r="EO320"/>
      <c r="EP320"/>
      <c r="EQ320"/>
      <c r="ER320"/>
      <c r="ES320"/>
      <c r="ET320"/>
      <c r="EU320"/>
      <c r="EV320"/>
      <c r="EW320"/>
      <c r="EX320"/>
      <c r="EY320"/>
      <c r="EZ320"/>
      <c r="FA320"/>
      <c r="FB320"/>
      <c r="FC320"/>
      <c r="FD320"/>
      <c r="FE320"/>
      <c r="FF320"/>
      <c r="FG320"/>
      <c r="FH320"/>
      <c r="FI320"/>
      <c r="FJ320"/>
      <c r="FK320"/>
      <c r="FL320"/>
      <c r="FM320"/>
      <c r="FN320"/>
      <c r="FO320"/>
      <c r="FP320"/>
      <c r="FQ320"/>
      <c r="FR320"/>
      <c r="FS320"/>
      <c r="FT320"/>
      <c r="FU320"/>
      <c r="FV320"/>
      <c r="FW320"/>
      <c r="FX320"/>
      <c r="FY320"/>
      <c r="FZ320"/>
      <c r="GA320"/>
      <c r="GB320"/>
      <c r="GC320"/>
      <c r="GD320"/>
      <c r="GE320"/>
      <c r="GF320"/>
      <c r="GG320"/>
      <c r="GH320"/>
      <c r="GI320"/>
      <c r="GJ320"/>
      <c r="GK320"/>
      <c r="GL320"/>
      <c r="GM320"/>
      <c r="GN320"/>
      <c r="GO320"/>
      <c r="GP320"/>
      <c r="GQ320"/>
      <c r="GR320"/>
      <c r="GS320"/>
      <c r="GT320"/>
      <c r="GU320"/>
      <c r="GV320"/>
      <c r="GW320"/>
      <c r="GX320"/>
      <c r="GY320"/>
      <c r="GZ320"/>
      <c r="HA320"/>
      <c r="HB320"/>
      <c r="HC320"/>
      <c r="HD320"/>
      <c r="HE320"/>
      <c r="HF320"/>
      <c r="HG320"/>
      <c r="HH320"/>
      <c r="HI320"/>
      <c r="HJ320"/>
      <c r="HK320"/>
      <c r="HL320"/>
      <c r="HM320"/>
      <c r="HN320"/>
      <c r="HO320"/>
      <c r="HP320"/>
      <c r="HQ320"/>
      <c r="HR320"/>
      <c r="HS320"/>
      <c r="HT320"/>
      <c r="HU320"/>
      <c r="HV320"/>
      <c r="HW320"/>
      <c r="HX320"/>
      <c r="HY320"/>
      <c r="HZ320"/>
      <c r="IA320"/>
      <c r="IB320"/>
      <c r="IC320"/>
      <c r="ID320"/>
      <c r="IE320"/>
      <c r="IF320"/>
      <c r="IG320"/>
      <c r="IH320"/>
      <c r="II320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</row>
    <row r="321" spans="1:256" s="11" customFormat="1" ht="13.5" thickBot="1" x14ac:dyDescent="0.25">
      <c r="A321" s="150"/>
      <c r="B321" s="150"/>
      <c r="C321" s="12"/>
      <c r="D321" s="99">
        <v>0</v>
      </c>
      <c r="E321" s="100">
        <v>0.39</v>
      </c>
      <c r="F321" s="101">
        <f>+E321*D321</f>
        <v>0</v>
      </c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N321"/>
      <c r="CO321"/>
      <c r="CP321"/>
      <c r="CQ321"/>
      <c r="CR321"/>
      <c r="CS321"/>
      <c r="CT321"/>
      <c r="CU321"/>
      <c r="CV321"/>
      <c r="CW321"/>
      <c r="CX321"/>
      <c r="CY321"/>
      <c r="CZ321"/>
      <c r="DA321"/>
      <c r="DB321"/>
      <c r="DC321"/>
      <c r="DD321"/>
      <c r="DE321"/>
      <c r="DF321"/>
      <c r="DG321"/>
      <c r="DH321"/>
      <c r="DI321"/>
      <c r="DJ321"/>
      <c r="DK321"/>
      <c r="DL321"/>
      <c r="DM321"/>
      <c r="DN321"/>
      <c r="DO321"/>
      <c r="DP321"/>
      <c r="DQ321"/>
      <c r="DR321"/>
      <c r="DS321"/>
      <c r="DT321"/>
      <c r="DU321"/>
      <c r="DV321"/>
      <c r="DW321"/>
      <c r="DX321"/>
      <c r="DY321"/>
      <c r="DZ321"/>
      <c r="EA321"/>
      <c r="EB321"/>
      <c r="EC321"/>
      <c r="ED321"/>
      <c r="EE321"/>
      <c r="EF321"/>
      <c r="EG321"/>
      <c r="EH321"/>
      <c r="EI321"/>
      <c r="EJ321"/>
      <c r="EK321"/>
      <c r="EL321"/>
      <c r="EM321"/>
      <c r="EN321"/>
      <c r="EO321"/>
      <c r="EP321"/>
      <c r="EQ321"/>
      <c r="ER321"/>
      <c r="ES321"/>
      <c r="ET321"/>
      <c r="EU321"/>
      <c r="EV321"/>
      <c r="EW321"/>
      <c r="EX321"/>
      <c r="EY321"/>
      <c r="EZ321"/>
      <c r="FA321"/>
      <c r="FB321"/>
      <c r="FC321"/>
      <c r="FD321"/>
      <c r="FE321"/>
      <c r="FF321"/>
      <c r="FG321"/>
      <c r="FH321"/>
      <c r="FI321"/>
      <c r="FJ321"/>
      <c r="FK321"/>
      <c r="FL321"/>
      <c r="FM321"/>
      <c r="FN321"/>
      <c r="FO321"/>
      <c r="FP321"/>
      <c r="FQ321"/>
      <c r="FR321"/>
      <c r="FS321"/>
      <c r="FT321"/>
      <c r="FU321"/>
      <c r="FV321"/>
      <c r="FW321"/>
      <c r="FX321"/>
      <c r="FY321"/>
      <c r="FZ321"/>
      <c r="GA321"/>
      <c r="GB321"/>
      <c r="GC321"/>
      <c r="GD321"/>
      <c r="GE321"/>
      <c r="GF321"/>
      <c r="GG321"/>
      <c r="GH321"/>
      <c r="GI321"/>
      <c r="GJ321"/>
      <c r="GK321"/>
      <c r="GL321"/>
      <c r="GM321"/>
      <c r="GN321"/>
      <c r="GO321"/>
      <c r="GP321"/>
      <c r="GQ321"/>
      <c r="GR321"/>
      <c r="GS321"/>
      <c r="GT321"/>
      <c r="GU321"/>
      <c r="GV321"/>
      <c r="GW321"/>
      <c r="GX321"/>
      <c r="GY321"/>
      <c r="GZ321"/>
      <c r="HA321"/>
      <c r="HB321"/>
      <c r="HC321"/>
      <c r="HD321"/>
      <c r="HE321"/>
      <c r="HF321"/>
      <c r="HG321"/>
      <c r="HH321"/>
      <c r="HI321"/>
      <c r="HJ321"/>
      <c r="HK321"/>
      <c r="HL321"/>
      <c r="HM321"/>
      <c r="HN321"/>
      <c r="HO321"/>
      <c r="HP321"/>
      <c r="HQ321"/>
      <c r="HR321"/>
      <c r="HS321"/>
      <c r="HT321"/>
      <c r="HU321"/>
      <c r="HV321"/>
      <c r="HW321"/>
      <c r="HX321"/>
      <c r="HY321"/>
      <c r="HZ321"/>
      <c r="IA321"/>
      <c r="IB321"/>
      <c r="IC321"/>
      <c r="ID321"/>
      <c r="IE321"/>
      <c r="IF321"/>
      <c r="IG321"/>
      <c r="IH321"/>
      <c r="II321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</row>
    <row r="322" spans="1:256" s="11" customFormat="1" ht="13.5" thickBot="1" x14ac:dyDescent="0.25">
      <c r="A322" s="150"/>
      <c r="B322" s="150"/>
      <c r="C322" s="12"/>
      <c r="D322" s="102">
        <f>SUM(D318:D321)</f>
        <v>100000</v>
      </c>
      <c r="E322" s="15"/>
      <c r="F322" s="102">
        <f>SUM(F318:F321)</f>
        <v>22250</v>
      </c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N322"/>
      <c r="CO322"/>
      <c r="CP322"/>
      <c r="CQ322"/>
      <c r="CR322"/>
      <c r="CS322"/>
      <c r="CT322"/>
      <c r="CU322"/>
      <c r="CV322"/>
      <c r="CW322"/>
      <c r="CX322"/>
      <c r="CY322"/>
      <c r="CZ322"/>
      <c r="DA322"/>
      <c r="DB322"/>
      <c r="DC322"/>
      <c r="DD322"/>
      <c r="DE322"/>
      <c r="DF322"/>
      <c r="DG322"/>
      <c r="DH322"/>
      <c r="DI322"/>
      <c r="DJ322"/>
      <c r="DK322"/>
      <c r="DL322"/>
      <c r="DM322"/>
      <c r="DN322"/>
      <c r="DO322"/>
      <c r="DP322"/>
      <c r="DQ322"/>
      <c r="DR322"/>
      <c r="DS322"/>
      <c r="DT322"/>
      <c r="DU322"/>
      <c r="DV322"/>
      <c r="DW322"/>
      <c r="DX322"/>
      <c r="DY322"/>
      <c r="DZ322"/>
      <c r="EA322"/>
      <c r="EB322"/>
      <c r="EC322"/>
      <c r="ED322"/>
      <c r="EE322"/>
      <c r="EF322"/>
      <c r="EG322"/>
      <c r="EH322"/>
      <c r="EI322"/>
      <c r="EJ322"/>
      <c r="EK322"/>
      <c r="EL322"/>
      <c r="EM322"/>
      <c r="EN322"/>
      <c r="EO322"/>
      <c r="EP322"/>
      <c r="EQ322"/>
      <c r="ER322"/>
      <c r="ES322"/>
      <c r="ET322"/>
      <c r="EU322"/>
      <c r="EV322"/>
      <c r="EW322"/>
      <c r="EX322"/>
      <c r="EY322"/>
      <c r="EZ322"/>
      <c r="FA322"/>
      <c r="FB322"/>
      <c r="FC322"/>
      <c r="FD322"/>
      <c r="FE322"/>
      <c r="FF322"/>
      <c r="FG322"/>
      <c r="FH322"/>
      <c r="FI322"/>
      <c r="FJ322"/>
      <c r="FK322"/>
      <c r="FL322"/>
      <c r="FM322"/>
      <c r="FN322"/>
      <c r="FO322"/>
      <c r="FP322"/>
      <c r="FQ322"/>
      <c r="FR322"/>
      <c r="FS322"/>
      <c r="FT322"/>
      <c r="FU322"/>
      <c r="FV322"/>
      <c r="FW322"/>
      <c r="FX322"/>
      <c r="FY322"/>
      <c r="FZ322"/>
      <c r="GA322"/>
      <c r="GB322"/>
      <c r="GC322"/>
      <c r="GD322"/>
      <c r="GE322"/>
      <c r="GF322"/>
      <c r="GG322"/>
      <c r="GH322"/>
      <c r="GI322"/>
      <c r="GJ322"/>
      <c r="GK322"/>
      <c r="GL322"/>
      <c r="GM322"/>
      <c r="GN322"/>
      <c r="GO322"/>
      <c r="GP322"/>
      <c r="GQ322"/>
      <c r="GR322"/>
      <c r="GS322"/>
      <c r="GT322"/>
      <c r="GU322"/>
      <c r="GV322"/>
      <c r="GW322"/>
      <c r="GX322"/>
      <c r="GY322"/>
      <c r="GZ322"/>
      <c r="HA322"/>
      <c r="HB322"/>
      <c r="HC322"/>
      <c r="HD322"/>
      <c r="HE322"/>
      <c r="HF322"/>
      <c r="HG322"/>
      <c r="HH322"/>
      <c r="HI322"/>
      <c r="HJ322"/>
      <c r="HK322"/>
      <c r="HL322"/>
      <c r="HM322"/>
      <c r="HN322"/>
      <c r="HO322"/>
      <c r="HP322"/>
      <c r="HQ322"/>
      <c r="HR322"/>
      <c r="HS322"/>
      <c r="HT322"/>
      <c r="HU322"/>
      <c r="HV322"/>
      <c r="HW322"/>
      <c r="HX322"/>
      <c r="HY322"/>
      <c r="HZ322"/>
      <c r="IA322"/>
      <c r="IB322"/>
      <c r="IC322"/>
      <c r="ID322"/>
      <c r="IE322"/>
      <c r="IF322"/>
      <c r="IG322"/>
      <c r="IH322"/>
      <c r="II322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</row>
    <row r="323" spans="1:256" s="11" customFormat="1" ht="13.5" thickBot="1" x14ac:dyDescent="0.25">
      <c r="A323" s="150"/>
      <c r="B323" s="150"/>
      <c r="C323" s="12"/>
      <c r="F323" s="102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N323"/>
      <c r="CO323"/>
      <c r="CP323"/>
      <c r="CQ323"/>
      <c r="CR323"/>
      <c r="CS323"/>
      <c r="CT323"/>
      <c r="CU323"/>
      <c r="CV323"/>
      <c r="CW323"/>
      <c r="CX323"/>
      <c r="CY323"/>
      <c r="CZ323"/>
      <c r="DA323"/>
      <c r="DB323"/>
      <c r="DC323"/>
      <c r="DD323"/>
      <c r="DE323"/>
      <c r="DF323"/>
      <c r="DG323"/>
      <c r="DH323"/>
      <c r="DI323"/>
      <c r="DJ323"/>
      <c r="DK323"/>
      <c r="DL323"/>
      <c r="DM323"/>
      <c r="DN323"/>
      <c r="DO323"/>
      <c r="DP323"/>
      <c r="DQ323"/>
      <c r="DR323"/>
      <c r="DS323"/>
      <c r="DT323"/>
      <c r="DU323"/>
      <c r="DV323"/>
      <c r="DW323"/>
      <c r="DX323"/>
      <c r="DY323"/>
      <c r="DZ323"/>
      <c r="EA323"/>
      <c r="EB323"/>
      <c r="EC323"/>
      <c r="ED323"/>
      <c r="EE323"/>
      <c r="EF323"/>
      <c r="EG323"/>
      <c r="EH323"/>
      <c r="EI323"/>
      <c r="EJ323"/>
      <c r="EK323"/>
      <c r="EL323"/>
      <c r="EM323"/>
      <c r="EN323"/>
      <c r="EO323"/>
      <c r="EP323"/>
      <c r="EQ323"/>
      <c r="ER323"/>
      <c r="ES323"/>
      <c r="ET323"/>
      <c r="EU323"/>
      <c r="EV323"/>
      <c r="EW323"/>
      <c r="EX323"/>
      <c r="EY323"/>
      <c r="EZ323"/>
      <c r="FA323"/>
      <c r="FB323"/>
      <c r="FC323"/>
      <c r="FD323"/>
      <c r="FE323"/>
      <c r="FF323"/>
      <c r="FG323"/>
      <c r="FH323"/>
      <c r="FI323"/>
      <c r="FJ323"/>
      <c r="FK323"/>
      <c r="FL323"/>
      <c r="FM323"/>
      <c r="FN323"/>
      <c r="FO323"/>
      <c r="FP323"/>
      <c r="FQ323"/>
      <c r="FR323"/>
      <c r="FS323"/>
      <c r="FT323"/>
      <c r="FU323"/>
      <c r="FV323"/>
      <c r="FW323"/>
      <c r="FX323"/>
      <c r="FY323"/>
      <c r="FZ323"/>
      <c r="GA323"/>
      <c r="GB323"/>
      <c r="GC323"/>
      <c r="GD323"/>
      <c r="GE323"/>
      <c r="GF323"/>
      <c r="GG323"/>
      <c r="GH323"/>
      <c r="GI323"/>
      <c r="GJ323"/>
      <c r="GK323"/>
      <c r="GL323"/>
      <c r="GM323"/>
      <c r="GN323"/>
      <c r="GO323"/>
      <c r="GP323"/>
      <c r="GQ323"/>
      <c r="GR323"/>
      <c r="GS323"/>
      <c r="GT323"/>
      <c r="GU323"/>
      <c r="GV323"/>
      <c r="GW323"/>
      <c r="GX323"/>
      <c r="GY323"/>
      <c r="GZ323"/>
      <c r="HA323"/>
      <c r="HB323"/>
      <c r="HC323"/>
      <c r="HD323"/>
      <c r="HE323"/>
      <c r="HF323"/>
      <c r="HG323"/>
      <c r="HH323"/>
      <c r="HI323"/>
      <c r="HJ323"/>
      <c r="HK323"/>
      <c r="HL323"/>
      <c r="HM323"/>
      <c r="HN323"/>
      <c r="HO323"/>
      <c r="HP323"/>
      <c r="HQ323"/>
      <c r="HR323"/>
      <c r="HS323"/>
      <c r="HT323"/>
      <c r="HU323"/>
      <c r="HV323"/>
      <c r="HW323"/>
      <c r="HX323"/>
      <c r="HY323"/>
      <c r="HZ323"/>
      <c r="IA323"/>
      <c r="IB323"/>
      <c r="IC323"/>
      <c r="ID323"/>
      <c r="IE323"/>
      <c r="IF323"/>
      <c r="IG323"/>
      <c r="IH323"/>
      <c r="II323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</row>
    <row r="324" spans="1:256" s="11" customFormat="1" ht="13.5" thickBot="1" x14ac:dyDescent="0.25">
      <c r="A324" s="150"/>
      <c r="B324" s="150"/>
      <c r="C324" s="12" t="s">
        <v>139</v>
      </c>
      <c r="F324" s="102">
        <v>7500</v>
      </c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N324"/>
      <c r="CO324"/>
      <c r="CP324"/>
      <c r="CQ324"/>
      <c r="CR324"/>
      <c r="CS324"/>
      <c r="CT324"/>
      <c r="CU324"/>
      <c r="CV324"/>
      <c r="CW324"/>
      <c r="CX324"/>
      <c r="CY324"/>
      <c r="CZ324"/>
      <c r="DA324"/>
      <c r="DB324"/>
      <c r="DC324"/>
      <c r="DD324"/>
      <c r="DE324"/>
      <c r="DF324"/>
      <c r="DG324"/>
      <c r="DH324"/>
      <c r="DI324"/>
      <c r="DJ324"/>
      <c r="DK324"/>
      <c r="DL324"/>
      <c r="DM324"/>
      <c r="DN324"/>
      <c r="DO324"/>
      <c r="DP324"/>
      <c r="DQ324"/>
      <c r="DR324"/>
      <c r="DS324"/>
      <c r="DT324"/>
      <c r="DU324"/>
      <c r="DV324"/>
      <c r="DW324"/>
      <c r="DX324"/>
      <c r="DY324"/>
      <c r="DZ324"/>
      <c r="EA324"/>
      <c r="EB324"/>
      <c r="EC324"/>
      <c r="ED324"/>
      <c r="EE324"/>
      <c r="EF324"/>
      <c r="EG324"/>
      <c r="EH324"/>
      <c r="EI324"/>
      <c r="EJ324"/>
      <c r="EK324"/>
      <c r="EL324"/>
      <c r="EM324"/>
      <c r="EN324"/>
      <c r="EO324"/>
      <c r="EP324"/>
      <c r="EQ324"/>
      <c r="ER324"/>
      <c r="ES324"/>
      <c r="ET324"/>
      <c r="EU324"/>
      <c r="EV324"/>
      <c r="EW324"/>
      <c r="EX324"/>
      <c r="EY324"/>
      <c r="EZ324"/>
      <c r="FA324"/>
      <c r="FB324"/>
      <c r="FC324"/>
      <c r="FD324"/>
      <c r="FE324"/>
      <c r="FF324"/>
      <c r="FG324"/>
      <c r="FH324"/>
      <c r="FI324"/>
      <c r="FJ324"/>
      <c r="FK324"/>
      <c r="FL324"/>
      <c r="FM324"/>
      <c r="FN324"/>
      <c r="FO324"/>
      <c r="FP324"/>
      <c r="FQ324"/>
      <c r="FR324"/>
      <c r="FS324"/>
      <c r="FT324"/>
      <c r="FU324"/>
      <c r="FV324"/>
      <c r="FW324"/>
      <c r="FX324"/>
      <c r="FY324"/>
      <c r="FZ324"/>
      <c r="GA324"/>
      <c r="GB324"/>
      <c r="GC324"/>
      <c r="GD324"/>
      <c r="GE324"/>
      <c r="GF324"/>
      <c r="GG324"/>
      <c r="GH324"/>
      <c r="GI324"/>
      <c r="GJ324"/>
      <c r="GK324"/>
      <c r="GL324"/>
      <c r="GM324"/>
      <c r="GN324"/>
      <c r="GO324"/>
      <c r="GP324"/>
      <c r="GQ324"/>
      <c r="GR324"/>
      <c r="GS324"/>
      <c r="GT324"/>
      <c r="GU324"/>
      <c r="GV324"/>
      <c r="GW324"/>
      <c r="GX324"/>
      <c r="GY324"/>
      <c r="GZ324"/>
      <c r="HA324"/>
      <c r="HB324"/>
      <c r="HC324"/>
      <c r="HD324"/>
      <c r="HE324"/>
      <c r="HF324"/>
      <c r="HG324"/>
      <c r="HH324"/>
      <c r="HI324"/>
      <c r="HJ324"/>
      <c r="HK324"/>
      <c r="HL324"/>
      <c r="HM324"/>
      <c r="HN324"/>
      <c r="HO324"/>
      <c r="HP324"/>
      <c r="HQ324"/>
      <c r="HR324"/>
      <c r="HS324"/>
      <c r="HT324"/>
      <c r="HU324"/>
      <c r="HV324"/>
      <c r="HW324"/>
      <c r="HX324"/>
      <c r="HY324"/>
      <c r="HZ324"/>
      <c r="IA324"/>
      <c r="IB324"/>
      <c r="IC324"/>
      <c r="ID324"/>
      <c r="IE324"/>
      <c r="IF324"/>
      <c r="IG324"/>
      <c r="IH324"/>
      <c r="II324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</row>
    <row r="325" spans="1:256" s="11" customFormat="1" ht="13.5" thickBot="1" x14ac:dyDescent="0.25">
      <c r="A325" s="150"/>
      <c r="B325" s="150"/>
      <c r="C325" s="12" t="s">
        <v>140</v>
      </c>
      <c r="F325" s="69">
        <f>+F324+F322</f>
        <v>29750</v>
      </c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N325"/>
      <c r="CO325"/>
      <c r="CP325"/>
      <c r="CQ325"/>
      <c r="CR325"/>
      <c r="CS325"/>
      <c r="CT325"/>
      <c r="CU325"/>
      <c r="CV325"/>
      <c r="CW325"/>
      <c r="CX325"/>
      <c r="CY325"/>
      <c r="CZ325"/>
      <c r="DA325"/>
      <c r="DB325"/>
      <c r="DC325"/>
      <c r="DD325"/>
      <c r="DE325"/>
      <c r="DF325"/>
      <c r="DG325"/>
      <c r="DH325"/>
      <c r="DI325"/>
      <c r="DJ325"/>
      <c r="DK325"/>
      <c r="DL325"/>
      <c r="DM325"/>
      <c r="DN325"/>
      <c r="DO325"/>
      <c r="DP325"/>
      <c r="DQ325"/>
      <c r="DR325"/>
      <c r="DS325"/>
      <c r="DT325"/>
      <c r="DU325"/>
      <c r="DV325"/>
      <c r="DW325"/>
      <c r="DX325"/>
      <c r="DY325"/>
      <c r="DZ325"/>
      <c r="EA325"/>
      <c r="EB325"/>
      <c r="EC325"/>
      <c r="ED325"/>
      <c r="EE325"/>
      <c r="EF325"/>
      <c r="EG325"/>
      <c r="EH325"/>
      <c r="EI325"/>
      <c r="EJ325"/>
      <c r="EK325"/>
      <c r="EL325"/>
      <c r="EM325"/>
      <c r="EN325"/>
      <c r="EO325"/>
      <c r="EP325"/>
      <c r="EQ325"/>
      <c r="ER325"/>
      <c r="ES325"/>
      <c r="ET325"/>
      <c r="EU325"/>
      <c r="EV325"/>
      <c r="EW325"/>
      <c r="EX325"/>
      <c r="EY325"/>
      <c r="EZ325"/>
      <c r="FA325"/>
      <c r="FB325"/>
      <c r="FC325"/>
      <c r="FD325"/>
      <c r="FE325"/>
      <c r="FF325"/>
      <c r="FG325"/>
      <c r="FH325"/>
      <c r="FI325"/>
      <c r="FJ325"/>
      <c r="FK325"/>
      <c r="FL325"/>
      <c r="FM325"/>
      <c r="FN325"/>
      <c r="FO325"/>
      <c r="FP325"/>
      <c r="FQ325"/>
      <c r="FR325"/>
      <c r="FS325"/>
      <c r="FT325"/>
      <c r="FU325"/>
      <c r="FV325"/>
      <c r="FW325"/>
      <c r="FX325"/>
      <c r="FY325"/>
      <c r="FZ325"/>
      <c r="GA325"/>
      <c r="GB325"/>
      <c r="GC325"/>
      <c r="GD325"/>
      <c r="GE325"/>
      <c r="GF325"/>
      <c r="GG325"/>
      <c r="GH325"/>
      <c r="GI325"/>
      <c r="GJ325"/>
      <c r="GK325"/>
      <c r="GL325"/>
      <c r="GM325"/>
      <c r="GN325"/>
      <c r="GO325"/>
      <c r="GP325"/>
      <c r="GQ325"/>
      <c r="GR325"/>
      <c r="GS325"/>
      <c r="GT325"/>
      <c r="GU325"/>
      <c r="GV325"/>
      <c r="GW325"/>
      <c r="GX325"/>
      <c r="GY325"/>
      <c r="GZ325"/>
      <c r="HA325"/>
      <c r="HB325"/>
      <c r="HC325"/>
      <c r="HD325"/>
      <c r="HE325"/>
      <c r="HF325"/>
      <c r="HG325"/>
      <c r="HH325"/>
      <c r="HI325"/>
      <c r="HJ325"/>
      <c r="HK325"/>
      <c r="HL325"/>
      <c r="HM325"/>
      <c r="HN325"/>
      <c r="HO325"/>
      <c r="HP325"/>
      <c r="HQ325"/>
      <c r="HR325"/>
      <c r="HS325"/>
      <c r="HT325"/>
      <c r="HU325"/>
      <c r="HV325"/>
      <c r="HW325"/>
      <c r="HX325"/>
      <c r="HY325"/>
      <c r="HZ325"/>
      <c r="IA325"/>
      <c r="IB325"/>
      <c r="IC325"/>
      <c r="ID325"/>
      <c r="IE325"/>
      <c r="IF325"/>
      <c r="IG325"/>
      <c r="IH325"/>
      <c r="II32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</row>
    <row r="327" spans="1:256" s="11" customFormat="1" x14ac:dyDescent="0.2">
      <c r="A327" s="150">
        <v>23</v>
      </c>
      <c r="B327" s="150" t="s">
        <v>2</v>
      </c>
      <c r="C327" s="12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N327"/>
      <c r="CO327"/>
      <c r="CP327"/>
      <c r="CQ327"/>
      <c r="CR327"/>
      <c r="CS327"/>
      <c r="CT327"/>
      <c r="CU327"/>
      <c r="CV327"/>
      <c r="CW327"/>
      <c r="CX327"/>
      <c r="CY327"/>
      <c r="CZ327"/>
      <c r="DA327"/>
      <c r="DB327"/>
      <c r="DC327"/>
      <c r="DD327"/>
      <c r="DE327"/>
      <c r="DF327"/>
      <c r="DG327"/>
      <c r="DH327"/>
      <c r="DI327"/>
      <c r="DJ327"/>
      <c r="DK327"/>
      <c r="DL327"/>
      <c r="DM327"/>
      <c r="DN327"/>
      <c r="DO327"/>
      <c r="DP327"/>
      <c r="DQ327"/>
      <c r="DR327"/>
      <c r="DS327"/>
      <c r="DT327"/>
      <c r="DU327"/>
      <c r="DV327"/>
      <c r="DW327"/>
      <c r="DX327"/>
      <c r="DY327"/>
      <c r="DZ327"/>
      <c r="EA327"/>
      <c r="EB327"/>
      <c r="EC327"/>
      <c r="ED327"/>
      <c r="EE327"/>
      <c r="EF327"/>
      <c r="EG327"/>
      <c r="EH327"/>
      <c r="EI327"/>
      <c r="EJ327"/>
      <c r="EK327"/>
      <c r="EL327"/>
      <c r="EM327"/>
      <c r="EN327"/>
      <c r="EO327"/>
      <c r="EP327"/>
      <c r="EQ327"/>
      <c r="ER327"/>
      <c r="ES327"/>
      <c r="ET327"/>
      <c r="EU327"/>
      <c r="EV327"/>
      <c r="EW327"/>
      <c r="EX327"/>
      <c r="EY327"/>
      <c r="EZ327"/>
      <c r="FA327"/>
      <c r="FB327"/>
      <c r="FC327"/>
      <c r="FD327"/>
      <c r="FE327"/>
      <c r="FF327"/>
      <c r="FG327"/>
      <c r="FH327"/>
      <c r="FI327"/>
      <c r="FJ327"/>
      <c r="FK327"/>
      <c r="FL327"/>
      <c r="FM327"/>
      <c r="FN327"/>
      <c r="FO327"/>
      <c r="FP327"/>
      <c r="FQ327"/>
      <c r="FR327"/>
      <c r="FS327"/>
      <c r="FT327"/>
      <c r="FU327"/>
      <c r="FV327"/>
      <c r="FW327"/>
      <c r="FX327"/>
      <c r="FY327"/>
      <c r="FZ327"/>
      <c r="GA327"/>
      <c r="GB327"/>
      <c r="GC327"/>
      <c r="GD327"/>
      <c r="GE327"/>
      <c r="GF327"/>
      <c r="GG327"/>
      <c r="GH327"/>
      <c r="GI327"/>
      <c r="GJ327"/>
      <c r="GK327"/>
      <c r="GL327"/>
      <c r="GM327"/>
      <c r="GN327"/>
      <c r="GO327"/>
      <c r="GP327"/>
      <c r="GQ327"/>
      <c r="GR327"/>
      <c r="GS327"/>
      <c r="GT327"/>
      <c r="GU327"/>
      <c r="GV327"/>
      <c r="GW327"/>
      <c r="GX327"/>
      <c r="GY327"/>
      <c r="GZ327"/>
      <c r="HA327"/>
      <c r="HB327"/>
      <c r="HC327"/>
      <c r="HD327"/>
      <c r="HE327"/>
      <c r="HF327"/>
      <c r="HG327"/>
      <c r="HH327"/>
      <c r="HI327"/>
      <c r="HJ327"/>
      <c r="HK327"/>
      <c r="HL327"/>
      <c r="HM327"/>
      <c r="HN327"/>
      <c r="HO327"/>
      <c r="HP327"/>
      <c r="HQ327"/>
      <c r="HR327"/>
      <c r="HS327"/>
      <c r="HT327"/>
      <c r="HU327"/>
      <c r="HV327"/>
      <c r="HW327"/>
      <c r="HX327"/>
      <c r="HY327"/>
      <c r="HZ327"/>
      <c r="IA327"/>
      <c r="IB327"/>
      <c r="IC327"/>
      <c r="ID327"/>
      <c r="IE327"/>
      <c r="IF327"/>
      <c r="IG327"/>
      <c r="IH327"/>
      <c r="II327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</row>
    <row r="329" spans="1:256" s="11" customFormat="1" x14ac:dyDescent="0.2">
      <c r="A329" s="150">
        <v>24</v>
      </c>
      <c r="B329" s="150" t="s">
        <v>2</v>
      </c>
      <c r="C329" s="12" t="s">
        <v>141</v>
      </c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N329"/>
      <c r="CO329"/>
      <c r="CP329"/>
      <c r="CQ329"/>
      <c r="CR329"/>
      <c r="CS329"/>
      <c r="CT329"/>
      <c r="CU329"/>
      <c r="CV329"/>
      <c r="CW329"/>
      <c r="CX329"/>
      <c r="CY329"/>
      <c r="CZ329"/>
      <c r="DA329"/>
      <c r="DB329"/>
      <c r="DC329"/>
      <c r="DD329"/>
      <c r="DE329"/>
      <c r="DF329"/>
      <c r="DG329"/>
      <c r="DH329"/>
      <c r="DI329"/>
      <c r="DJ329"/>
      <c r="DK329"/>
      <c r="DL329"/>
      <c r="DM329"/>
      <c r="DN329"/>
      <c r="DO329"/>
      <c r="DP329"/>
      <c r="DQ329"/>
      <c r="DR329"/>
      <c r="DS329"/>
      <c r="DT329"/>
      <c r="DU329"/>
      <c r="DV329"/>
      <c r="DW329"/>
      <c r="DX329"/>
      <c r="DY329"/>
      <c r="DZ329"/>
      <c r="EA329"/>
      <c r="EB329"/>
      <c r="EC329"/>
      <c r="ED329"/>
      <c r="EE329"/>
      <c r="EF329"/>
      <c r="EG329"/>
      <c r="EH329"/>
      <c r="EI329"/>
      <c r="EJ329"/>
      <c r="EK329"/>
      <c r="EL329"/>
      <c r="EM329"/>
      <c r="EN329"/>
      <c r="EO329"/>
      <c r="EP329"/>
      <c r="EQ329"/>
      <c r="ER329"/>
      <c r="ES329"/>
      <c r="ET329"/>
      <c r="EU329"/>
      <c r="EV329"/>
      <c r="EW329"/>
      <c r="EX329"/>
      <c r="EY329"/>
      <c r="EZ329"/>
      <c r="FA329"/>
      <c r="FB329"/>
      <c r="FC329"/>
      <c r="FD329"/>
      <c r="FE329"/>
      <c r="FF329"/>
      <c r="FG329"/>
      <c r="FH329"/>
      <c r="FI329"/>
      <c r="FJ329"/>
      <c r="FK329"/>
      <c r="FL329"/>
      <c r="FM329"/>
      <c r="FN329"/>
      <c r="FO329"/>
      <c r="FP329"/>
      <c r="FQ329"/>
      <c r="FR329"/>
      <c r="FS329"/>
      <c r="FT329"/>
      <c r="FU329"/>
      <c r="FV329"/>
      <c r="FW329"/>
      <c r="FX329"/>
      <c r="FY329"/>
      <c r="FZ329"/>
      <c r="GA329"/>
      <c r="GB329"/>
      <c r="GC329"/>
      <c r="GD329"/>
      <c r="GE329"/>
      <c r="GF329"/>
      <c r="GG329"/>
      <c r="GH329"/>
      <c r="GI329"/>
      <c r="GJ329"/>
      <c r="GK329"/>
      <c r="GL329"/>
      <c r="GM329"/>
      <c r="GN329"/>
      <c r="GO329"/>
      <c r="GP329"/>
      <c r="GQ329"/>
      <c r="GR329"/>
      <c r="GS329"/>
      <c r="GT329"/>
      <c r="GU329"/>
      <c r="GV329"/>
      <c r="GW329"/>
      <c r="GX329"/>
      <c r="GY329"/>
      <c r="GZ329"/>
      <c r="HA329"/>
      <c r="HB329"/>
      <c r="HC329"/>
      <c r="HD329"/>
      <c r="HE329"/>
      <c r="HF329"/>
      <c r="HG329"/>
      <c r="HH329"/>
      <c r="HI329"/>
      <c r="HJ329"/>
      <c r="HK329"/>
      <c r="HL329"/>
      <c r="HM329"/>
      <c r="HN329"/>
      <c r="HO329"/>
      <c r="HP329"/>
      <c r="HQ329"/>
      <c r="HR329"/>
      <c r="HS329"/>
      <c r="HT329"/>
      <c r="HU329"/>
      <c r="HV329"/>
      <c r="HW329"/>
      <c r="HX329"/>
      <c r="HY329"/>
      <c r="HZ329"/>
      <c r="IA329"/>
      <c r="IB329"/>
      <c r="IC329"/>
      <c r="ID329"/>
      <c r="IE329"/>
      <c r="IF329"/>
      <c r="IG329"/>
      <c r="IH329"/>
      <c r="II329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</row>
    <row r="330" spans="1:256" s="11" customFormat="1" ht="13.5" thickBot="1" x14ac:dyDescent="0.25">
      <c r="A330" s="150"/>
      <c r="B330" s="150"/>
      <c r="C330" s="12"/>
      <c r="F330" s="65" t="s">
        <v>93</v>
      </c>
      <c r="G330" s="65" t="s">
        <v>142</v>
      </c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N330"/>
      <c r="CO330"/>
      <c r="CP330"/>
      <c r="CQ330"/>
      <c r="CR330"/>
      <c r="CS330"/>
      <c r="CT330"/>
      <c r="CU330"/>
      <c r="CV330"/>
      <c r="CW330"/>
      <c r="CX330"/>
      <c r="CY330"/>
      <c r="CZ330"/>
      <c r="DA330"/>
      <c r="DB330"/>
      <c r="DC330"/>
      <c r="DD330"/>
      <c r="DE330"/>
      <c r="DF330"/>
      <c r="DG330"/>
      <c r="DH330"/>
      <c r="DI330"/>
      <c r="DJ330"/>
      <c r="DK330"/>
      <c r="DL330"/>
      <c r="DM330"/>
      <c r="DN330"/>
      <c r="DO330"/>
      <c r="DP330"/>
      <c r="DQ330"/>
      <c r="DR330"/>
      <c r="DS330"/>
      <c r="DT330"/>
      <c r="DU330"/>
      <c r="DV330"/>
      <c r="DW330"/>
      <c r="DX330"/>
      <c r="DY330"/>
      <c r="DZ330"/>
      <c r="EA330"/>
      <c r="EB330"/>
      <c r="EC330"/>
      <c r="ED330"/>
      <c r="EE330"/>
      <c r="EF330"/>
      <c r="EG330"/>
      <c r="EH330"/>
      <c r="EI330"/>
      <c r="EJ330"/>
      <c r="EK330"/>
      <c r="EL330"/>
      <c r="EM330"/>
      <c r="EN330"/>
      <c r="EO330"/>
      <c r="EP330"/>
      <c r="EQ330"/>
      <c r="ER330"/>
      <c r="ES330"/>
      <c r="ET330"/>
      <c r="EU330"/>
      <c r="EV330"/>
      <c r="EW330"/>
      <c r="EX330"/>
      <c r="EY330"/>
      <c r="EZ330"/>
      <c r="FA330"/>
      <c r="FB330"/>
      <c r="FC330"/>
      <c r="FD330"/>
      <c r="FE330"/>
      <c r="FF330"/>
      <c r="FG330"/>
      <c r="FH330"/>
      <c r="FI330"/>
      <c r="FJ330"/>
      <c r="FK330"/>
      <c r="FL330"/>
      <c r="FM330"/>
      <c r="FN330"/>
      <c r="FO330"/>
      <c r="FP330"/>
      <c r="FQ330"/>
      <c r="FR330"/>
      <c r="FS330"/>
      <c r="FT330"/>
      <c r="FU330"/>
      <c r="FV330"/>
      <c r="FW330"/>
      <c r="FX330"/>
      <c r="FY330"/>
      <c r="FZ330"/>
      <c r="GA330"/>
      <c r="GB330"/>
      <c r="GC330"/>
      <c r="GD330"/>
      <c r="GE330"/>
      <c r="GF330"/>
      <c r="GG330"/>
      <c r="GH330"/>
      <c r="GI330"/>
      <c r="GJ330"/>
      <c r="GK330"/>
      <c r="GL330"/>
      <c r="GM330"/>
      <c r="GN330"/>
      <c r="GO330"/>
      <c r="GP330"/>
      <c r="GQ330"/>
      <c r="GR330"/>
      <c r="GS330"/>
      <c r="GT330"/>
      <c r="GU330"/>
      <c r="GV330"/>
      <c r="GW330"/>
      <c r="GX330"/>
      <c r="GY330"/>
      <c r="GZ330"/>
      <c r="HA330"/>
      <c r="HB330"/>
      <c r="HC330"/>
      <c r="HD330"/>
      <c r="HE330"/>
      <c r="HF330"/>
      <c r="HG330"/>
      <c r="HH330"/>
      <c r="HI330"/>
      <c r="HJ330"/>
      <c r="HK330"/>
      <c r="HL330"/>
      <c r="HM330"/>
      <c r="HN330"/>
      <c r="HO330"/>
      <c r="HP330"/>
      <c r="HQ330"/>
      <c r="HR330"/>
      <c r="HS330"/>
      <c r="HT330"/>
      <c r="HU330"/>
      <c r="HV330"/>
      <c r="HW330"/>
      <c r="HX330"/>
      <c r="HY330"/>
      <c r="HZ330"/>
      <c r="IA330"/>
      <c r="IB330"/>
      <c r="IC330"/>
      <c r="ID330"/>
      <c r="IE330"/>
      <c r="IF330"/>
      <c r="IG330"/>
      <c r="IH330"/>
      <c r="II330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</row>
    <row r="331" spans="1:256" s="11" customFormat="1" x14ac:dyDescent="0.2">
      <c r="A331" s="150"/>
      <c r="B331" s="150"/>
      <c r="C331" s="44" t="s">
        <v>143</v>
      </c>
      <c r="D331" s="10"/>
      <c r="E331" s="10"/>
      <c r="F331" s="113">
        <v>110000</v>
      </c>
      <c r="G331" s="15">
        <f>+F331</f>
        <v>110000</v>
      </c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N331"/>
      <c r="CO331"/>
      <c r="CP331"/>
      <c r="CQ331"/>
      <c r="CR331"/>
      <c r="CS331"/>
      <c r="CT331"/>
      <c r="CU331"/>
      <c r="CV331"/>
      <c r="CW331"/>
      <c r="CX331"/>
      <c r="CY331"/>
      <c r="CZ331"/>
      <c r="DA331"/>
      <c r="DB331"/>
      <c r="DC331"/>
      <c r="DD331"/>
      <c r="DE331"/>
      <c r="DF331"/>
      <c r="DG331"/>
      <c r="DH331"/>
      <c r="DI331"/>
      <c r="DJ331"/>
      <c r="DK331"/>
      <c r="DL331"/>
      <c r="DM331"/>
      <c r="DN331"/>
      <c r="DO331"/>
      <c r="DP331"/>
      <c r="DQ331"/>
      <c r="DR331"/>
      <c r="DS331"/>
      <c r="DT331"/>
      <c r="DU331"/>
      <c r="DV331"/>
      <c r="DW331"/>
      <c r="DX331"/>
      <c r="DY331"/>
      <c r="DZ331"/>
      <c r="EA331"/>
      <c r="EB331"/>
      <c r="EC331"/>
      <c r="ED331"/>
      <c r="EE331"/>
      <c r="EF331"/>
      <c r="EG331"/>
      <c r="EH331"/>
      <c r="EI331"/>
      <c r="EJ331"/>
      <c r="EK331"/>
      <c r="EL331"/>
      <c r="EM331"/>
      <c r="EN331"/>
      <c r="EO331"/>
      <c r="EP331"/>
      <c r="EQ331"/>
      <c r="ER331"/>
      <c r="ES331"/>
      <c r="ET331"/>
      <c r="EU331"/>
      <c r="EV331"/>
      <c r="EW331"/>
      <c r="EX331"/>
      <c r="EY331"/>
      <c r="EZ331"/>
      <c r="FA331"/>
      <c r="FB331"/>
      <c r="FC331"/>
      <c r="FD331"/>
      <c r="FE331"/>
      <c r="FF331"/>
      <c r="FG331"/>
      <c r="FH331"/>
      <c r="FI331"/>
      <c r="FJ331"/>
      <c r="FK331"/>
      <c r="FL331"/>
      <c r="FM331"/>
      <c r="FN331"/>
      <c r="FO331"/>
      <c r="FP331"/>
      <c r="FQ331"/>
      <c r="FR331"/>
      <c r="FS331"/>
      <c r="FT331"/>
      <c r="FU331"/>
      <c r="FV331"/>
      <c r="FW331"/>
      <c r="FX331"/>
      <c r="FY331"/>
      <c r="FZ331"/>
      <c r="GA331"/>
      <c r="GB331"/>
      <c r="GC331"/>
      <c r="GD331"/>
      <c r="GE331"/>
      <c r="GF331"/>
      <c r="GG331"/>
      <c r="GH331"/>
      <c r="GI331"/>
      <c r="GJ331"/>
      <c r="GK331"/>
      <c r="GL331"/>
      <c r="GM331"/>
      <c r="GN331"/>
      <c r="GO331"/>
      <c r="GP331"/>
      <c r="GQ331"/>
      <c r="GR331"/>
      <c r="GS331"/>
      <c r="GT331"/>
      <c r="GU331"/>
      <c r="GV331"/>
      <c r="GW331"/>
      <c r="GX331"/>
      <c r="GY331"/>
      <c r="GZ331"/>
      <c r="HA331"/>
      <c r="HB331"/>
      <c r="HC331"/>
      <c r="HD331"/>
      <c r="HE331"/>
      <c r="HF331"/>
      <c r="HG331"/>
      <c r="HH331"/>
      <c r="HI331"/>
      <c r="HJ331"/>
      <c r="HK331"/>
      <c r="HL331"/>
      <c r="HM331"/>
      <c r="HN331"/>
      <c r="HO331"/>
      <c r="HP331"/>
      <c r="HQ331"/>
      <c r="HR331"/>
      <c r="HS331"/>
      <c r="HT331"/>
      <c r="HU331"/>
      <c r="HV331"/>
      <c r="HW331"/>
      <c r="HX331"/>
      <c r="HY331"/>
      <c r="HZ331"/>
      <c r="IA331"/>
      <c r="IB331"/>
      <c r="IC331"/>
      <c r="ID331"/>
      <c r="IE331"/>
      <c r="IF331"/>
      <c r="IG331"/>
      <c r="IH331"/>
      <c r="II331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</row>
    <row r="332" spans="1:256" s="11" customFormat="1" x14ac:dyDescent="0.2">
      <c r="A332" s="150"/>
      <c r="B332" s="150"/>
      <c r="C332" s="44" t="s">
        <v>144</v>
      </c>
      <c r="D332" s="10"/>
      <c r="E332" s="10"/>
      <c r="F332" s="114">
        <v>36170</v>
      </c>
      <c r="G332" s="115">
        <f>+F332</f>
        <v>36170</v>
      </c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N332"/>
      <c r="CO332"/>
      <c r="CP332"/>
      <c r="CQ332"/>
      <c r="CR332"/>
      <c r="CS332"/>
      <c r="CT332"/>
      <c r="CU332"/>
      <c r="CV332"/>
      <c r="CW332"/>
      <c r="CX332"/>
      <c r="CY332"/>
      <c r="CZ332"/>
      <c r="DA332"/>
      <c r="DB332"/>
      <c r="DC332"/>
      <c r="DD332"/>
      <c r="DE332"/>
      <c r="DF332"/>
      <c r="DG332"/>
      <c r="DH332"/>
      <c r="DI332"/>
      <c r="DJ332"/>
      <c r="DK332"/>
      <c r="DL332"/>
      <c r="DM332"/>
      <c r="DN332"/>
      <c r="DO332"/>
      <c r="DP332"/>
      <c r="DQ332"/>
      <c r="DR332"/>
      <c r="DS332"/>
      <c r="DT332"/>
      <c r="DU332"/>
      <c r="DV332"/>
      <c r="DW332"/>
      <c r="DX332"/>
      <c r="DY332"/>
      <c r="DZ332"/>
      <c r="EA332"/>
      <c r="EB332"/>
      <c r="EC332"/>
      <c r="ED332"/>
      <c r="EE332"/>
      <c r="EF332"/>
      <c r="EG332"/>
      <c r="EH332"/>
      <c r="EI332"/>
      <c r="EJ332"/>
      <c r="EK332"/>
      <c r="EL332"/>
      <c r="EM332"/>
      <c r="EN332"/>
      <c r="EO332"/>
      <c r="EP332"/>
      <c r="EQ332"/>
      <c r="ER332"/>
      <c r="ES332"/>
      <c r="ET332"/>
      <c r="EU332"/>
      <c r="EV332"/>
      <c r="EW332"/>
      <c r="EX332"/>
      <c r="EY332"/>
      <c r="EZ332"/>
      <c r="FA332"/>
      <c r="FB332"/>
      <c r="FC332"/>
      <c r="FD332"/>
      <c r="FE332"/>
      <c r="FF332"/>
      <c r="FG332"/>
      <c r="FH332"/>
      <c r="FI332"/>
      <c r="FJ332"/>
      <c r="FK332"/>
      <c r="FL332"/>
      <c r="FM332"/>
      <c r="FN332"/>
      <c r="FO332"/>
      <c r="FP332"/>
      <c r="FQ332"/>
      <c r="FR332"/>
      <c r="FS332"/>
      <c r="FT332"/>
      <c r="FU332"/>
      <c r="FV332"/>
      <c r="FW332"/>
      <c r="FX332"/>
      <c r="FY332"/>
      <c r="FZ332"/>
      <c r="GA332"/>
      <c r="GB332"/>
      <c r="GC332"/>
      <c r="GD332"/>
      <c r="GE332"/>
      <c r="GF332"/>
      <c r="GG332"/>
      <c r="GH332"/>
      <c r="GI332"/>
      <c r="GJ332"/>
      <c r="GK332"/>
      <c r="GL332"/>
      <c r="GM332"/>
      <c r="GN332"/>
      <c r="GO332"/>
      <c r="GP332"/>
      <c r="GQ332"/>
      <c r="GR332"/>
      <c r="GS332"/>
      <c r="GT332"/>
      <c r="GU332"/>
      <c r="GV332"/>
      <c r="GW332"/>
      <c r="GX332"/>
      <c r="GY332"/>
      <c r="GZ332"/>
      <c r="HA332"/>
      <c r="HB332"/>
      <c r="HC332"/>
      <c r="HD332"/>
      <c r="HE332"/>
      <c r="HF332"/>
      <c r="HG332"/>
      <c r="HH332"/>
      <c r="HI332"/>
      <c r="HJ332"/>
      <c r="HK332"/>
      <c r="HL332"/>
      <c r="HM332"/>
      <c r="HN332"/>
      <c r="HO332"/>
      <c r="HP332"/>
      <c r="HQ332"/>
      <c r="HR332"/>
      <c r="HS332"/>
      <c r="HT332"/>
      <c r="HU332"/>
      <c r="HV332"/>
      <c r="HW332"/>
      <c r="HX332"/>
      <c r="HY332"/>
      <c r="HZ332"/>
      <c r="IA332"/>
      <c r="IB332"/>
      <c r="IC332"/>
      <c r="ID332"/>
      <c r="IE332"/>
      <c r="IF332"/>
      <c r="IG332"/>
      <c r="IH332"/>
      <c r="II332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</row>
    <row r="333" spans="1:256" s="11" customFormat="1" x14ac:dyDescent="0.2">
      <c r="A333" s="150"/>
      <c r="B333" s="150"/>
      <c r="C333" s="44" t="s">
        <v>145</v>
      </c>
      <c r="D333" s="10"/>
      <c r="E333" s="10"/>
      <c r="F333" s="114">
        <v>15000</v>
      </c>
      <c r="G333" s="115">
        <f>-F333</f>
        <v>-15000</v>
      </c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N333"/>
      <c r="CO333"/>
      <c r="CP333"/>
      <c r="CQ333"/>
      <c r="CR333"/>
      <c r="CS333"/>
      <c r="CT333"/>
      <c r="CU333"/>
      <c r="CV333"/>
      <c r="CW333"/>
      <c r="CX333"/>
      <c r="CY333"/>
      <c r="CZ333"/>
      <c r="DA333"/>
      <c r="DB333"/>
      <c r="DC333"/>
      <c r="DD333"/>
      <c r="DE333"/>
      <c r="DF333"/>
      <c r="DG333"/>
      <c r="DH333"/>
      <c r="DI333"/>
      <c r="DJ333"/>
      <c r="DK333"/>
      <c r="DL333"/>
      <c r="DM333"/>
      <c r="DN333"/>
      <c r="DO333"/>
      <c r="DP333"/>
      <c r="DQ333"/>
      <c r="DR333"/>
      <c r="DS333"/>
      <c r="DT333"/>
      <c r="DU333"/>
      <c r="DV333"/>
      <c r="DW333"/>
      <c r="DX333"/>
      <c r="DY333"/>
      <c r="DZ333"/>
      <c r="EA333"/>
      <c r="EB333"/>
      <c r="EC333"/>
      <c r="ED333"/>
      <c r="EE333"/>
      <c r="EF333"/>
      <c r="EG333"/>
      <c r="EH333"/>
      <c r="EI333"/>
      <c r="EJ333"/>
      <c r="EK333"/>
      <c r="EL333"/>
      <c r="EM333"/>
      <c r="EN333"/>
      <c r="EO333"/>
      <c r="EP333"/>
      <c r="EQ333"/>
      <c r="ER333"/>
      <c r="ES333"/>
      <c r="ET333"/>
      <c r="EU333"/>
      <c r="EV333"/>
      <c r="EW333"/>
      <c r="EX333"/>
      <c r="EY333"/>
      <c r="EZ333"/>
      <c r="FA333"/>
      <c r="FB333"/>
      <c r="FC333"/>
      <c r="FD333"/>
      <c r="FE333"/>
      <c r="FF333"/>
      <c r="FG333"/>
      <c r="FH333"/>
      <c r="FI333"/>
      <c r="FJ333"/>
      <c r="FK333"/>
      <c r="FL333"/>
      <c r="FM333"/>
      <c r="FN333"/>
      <c r="FO333"/>
      <c r="FP333"/>
      <c r="FQ333"/>
      <c r="FR333"/>
      <c r="FS333"/>
      <c r="FT333"/>
      <c r="FU333"/>
      <c r="FV333"/>
      <c r="FW333"/>
      <c r="FX333"/>
      <c r="FY333"/>
      <c r="FZ333"/>
      <c r="GA333"/>
      <c r="GB333"/>
      <c r="GC333"/>
      <c r="GD333"/>
      <c r="GE333"/>
      <c r="GF333"/>
      <c r="GG333"/>
      <c r="GH333"/>
      <c r="GI333"/>
      <c r="GJ333"/>
      <c r="GK333"/>
      <c r="GL333"/>
      <c r="GM333"/>
      <c r="GN333"/>
      <c r="GO333"/>
      <c r="GP333"/>
      <c r="GQ333"/>
      <c r="GR333"/>
      <c r="GS333"/>
      <c r="GT333"/>
      <c r="GU333"/>
      <c r="GV333"/>
      <c r="GW333"/>
      <c r="GX333"/>
      <c r="GY333"/>
      <c r="GZ333"/>
      <c r="HA333"/>
      <c r="HB333"/>
      <c r="HC333"/>
      <c r="HD333"/>
      <c r="HE333"/>
      <c r="HF333"/>
      <c r="HG333"/>
      <c r="HH333"/>
      <c r="HI333"/>
      <c r="HJ333"/>
      <c r="HK333"/>
      <c r="HL333"/>
      <c r="HM333"/>
      <c r="HN333"/>
      <c r="HO333"/>
      <c r="HP333"/>
      <c r="HQ333"/>
      <c r="HR333"/>
      <c r="HS333"/>
      <c r="HT333"/>
      <c r="HU333"/>
      <c r="HV333"/>
      <c r="HW333"/>
      <c r="HX333"/>
      <c r="HY333"/>
      <c r="HZ333"/>
      <c r="IA333"/>
      <c r="IB333"/>
      <c r="IC333"/>
      <c r="ID333"/>
      <c r="IE333"/>
      <c r="IF333"/>
      <c r="IG333"/>
      <c r="IH333"/>
      <c r="II333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</row>
    <row r="334" spans="1:256" s="11" customFormat="1" x14ac:dyDescent="0.2">
      <c r="A334" s="150"/>
      <c r="B334" s="150"/>
      <c r="C334" s="44" t="s">
        <v>146</v>
      </c>
      <c r="D334" s="10"/>
      <c r="E334" s="10"/>
      <c r="F334" s="114">
        <v>13000</v>
      </c>
      <c r="G334" s="115">
        <f>-F334</f>
        <v>-13000</v>
      </c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  <c r="IE334"/>
      <c r="IF334"/>
      <c r="IG334"/>
      <c r="IH334"/>
      <c r="II334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</row>
    <row r="335" spans="1:256" s="11" customFormat="1" ht="13.5" thickBot="1" x14ac:dyDescent="0.25">
      <c r="A335" s="150"/>
      <c r="B335" s="150"/>
      <c r="C335" s="44" t="s">
        <v>147</v>
      </c>
      <c r="D335" s="10"/>
      <c r="E335" s="10"/>
      <c r="F335" s="114">
        <v>25000</v>
      </c>
      <c r="G335" s="116">
        <f>+F335</f>
        <v>25000</v>
      </c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N335"/>
      <c r="CO335"/>
      <c r="CP335"/>
      <c r="CQ335"/>
      <c r="CR335"/>
      <c r="CS335"/>
      <c r="CT335"/>
      <c r="CU335"/>
      <c r="CV335"/>
      <c r="CW335"/>
      <c r="CX335"/>
      <c r="CY335"/>
      <c r="CZ335"/>
      <c r="DA335"/>
      <c r="DB335"/>
      <c r="DC335"/>
      <c r="DD335"/>
      <c r="DE335"/>
      <c r="DF335"/>
      <c r="DG335"/>
      <c r="DH335"/>
      <c r="DI335"/>
      <c r="DJ335"/>
      <c r="DK335"/>
      <c r="DL335"/>
      <c r="DM335"/>
      <c r="DN335"/>
      <c r="DO335"/>
      <c r="DP335"/>
      <c r="DQ335"/>
      <c r="DR335"/>
      <c r="DS335"/>
      <c r="DT335"/>
      <c r="DU335"/>
      <c r="DV335"/>
      <c r="DW335"/>
      <c r="DX335"/>
      <c r="DY335"/>
      <c r="DZ335"/>
      <c r="EA335"/>
      <c r="EB335"/>
      <c r="EC335"/>
      <c r="ED335"/>
      <c r="EE335"/>
      <c r="EF335"/>
      <c r="EG335"/>
      <c r="EH335"/>
      <c r="EI335"/>
      <c r="EJ335"/>
      <c r="EK335"/>
      <c r="EL335"/>
      <c r="EM335"/>
      <c r="EN335"/>
      <c r="EO335"/>
      <c r="EP335"/>
      <c r="EQ335"/>
      <c r="ER335"/>
      <c r="ES335"/>
      <c r="ET335"/>
      <c r="EU335"/>
      <c r="EV335"/>
      <c r="EW335"/>
      <c r="EX335"/>
      <c r="EY335"/>
      <c r="EZ335"/>
      <c r="FA335"/>
      <c r="FB335"/>
      <c r="FC335"/>
      <c r="FD335"/>
      <c r="FE335"/>
      <c r="FF335"/>
      <c r="FG335"/>
      <c r="FH335"/>
      <c r="FI335"/>
      <c r="FJ335"/>
      <c r="FK335"/>
      <c r="FL335"/>
      <c r="FM335"/>
      <c r="FN335"/>
      <c r="FO335"/>
      <c r="FP335"/>
      <c r="FQ335"/>
      <c r="FR335"/>
      <c r="FS335"/>
      <c r="FT335"/>
      <c r="FU335"/>
      <c r="FV335"/>
      <c r="FW335"/>
      <c r="FX335"/>
      <c r="FY335"/>
      <c r="FZ335"/>
      <c r="GA335"/>
      <c r="GB335"/>
      <c r="GC335"/>
      <c r="GD335"/>
      <c r="GE335"/>
      <c r="GF335"/>
      <c r="GG335"/>
      <c r="GH335"/>
      <c r="GI335"/>
      <c r="GJ335"/>
      <c r="GK335"/>
      <c r="GL335"/>
      <c r="GM335"/>
      <c r="GN335"/>
      <c r="GO335"/>
      <c r="GP335"/>
      <c r="GQ335"/>
      <c r="GR335"/>
      <c r="GS335"/>
      <c r="GT335"/>
      <c r="GU335"/>
      <c r="GV335"/>
      <c r="GW335"/>
      <c r="GX335"/>
      <c r="GY335"/>
      <c r="GZ335"/>
      <c r="HA335"/>
      <c r="HB335"/>
      <c r="HC335"/>
      <c r="HD335"/>
      <c r="HE335"/>
      <c r="HF335"/>
      <c r="HG335"/>
      <c r="HH335"/>
      <c r="HI335"/>
      <c r="HJ335"/>
      <c r="HK335"/>
      <c r="HL335"/>
      <c r="HM335"/>
      <c r="HN335"/>
      <c r="HO335"/>
      <c r="HP335"/>
      <c r="HQ335"/>
      <c r="HR335"/>
      <c r="HS335"/>
      <c r="HT335"/>
      <c r="HU335"/>
      <c r="HV335"/>
      <c r="HW335"/>
      <c r="HX335"/>
      <c r="HY335"/>
      <c r="HZ335"/>
      <c r="IA335"/>
      <c r="IB335"/>
      <c r="IC335"/>
      <c r="ID335"/>
      <c r="IE335"/>
      <c r="IF335"/>
      <c r="IG335"/>
      <c r="IH335"/>
      <c r="II33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</row>
    <row r="336" spans="1:256" s="11" customFormat="1" ht="13.5" thickBot="1" x14ac:dyDescent="0.25">
      <c r="A336" s="150"/>
      <c r="B336" s="150"/>
      <c r="C336" s="44" t="s">
        <v>148</v>
      </c>
      <c r="D336" s="10"/>
      <c r="E336" s="10"/>
      <c r="F336" s="113"/>
      <c r="G336" s="99">
        <f>SUM(G331:G335)</f>
        <v>143170</v>
      </c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N336"/>
      <c r="CO336"/>
      <c r="CP336"/>
      <c r="CQ336"/>
      <c r="CR336"/>
      <c r="CS336"/>
      <c r="CT336"/>
      <c r="CU336"/>
      <c r="CV336"/>
      <c r="CW336"/>
      <c r="CX336"/>
      <c r="CY336"/>
      <c r="CZ336"/>
      <c r="DA336"/>
      <c r="DB336"/>
      <c r="DC336"/>
      <c r="DD336"/>
      <c r="DE336"/>
      <c r="DF336"/>
      <c r="DG336"/>
      <c r="DH336"/>
      <c r="DI336"/>
      <c r="DJ336"/>
      <c r="DK336"/>
      <c r="DL336"/>
      <c r="DM336"/>
      <c r="DN336"/>
      <c r="DO336"/>
      <c r="DP336"/>
      <c r="DQ336"/>
      <c r="DR336"/>
      <c r="DS336"/>
      <c r="DT336"/>
      <c r="DU336"/>
      <c r="DV336"/>
      <c r="DW336"/>
      <c r="DX336"/>
      <c r="DY336"/>
      <c r="DZ336"/>
      <c r="EA336"/>
      <c r="EB336"/>
      <c r="EC336"/>
      <c r="ED336"/>
      <c r="EE336"/>
      <c r="EF336"/>
      <c r="EG336"/>
      <c r="EH336"/>
      <c r="EI336"/>
      <c r="EJ336"/>
      <c r="EK336"/>
      <c r="EL336"/>
      <c r="EM336"/>
      <c r="EN336"/>
      <c r="EO336"/>
      <c r="EP336"/>
      <c r="EQ336"/>
      <c r="ER336"/>
      <c r="ES336"/>
      <c r="ET336"/>
      <c r="EU336"/>
      <c r="EV336"/>
      <c r="EW336"/>
      <c r="EX336"/>
      <c r="EY336"/>
      <c r="EZ336"/>
      <c r="FA336"/>
      <c r="FB336"/>
      <c r="FC336"/>
      <c r="FD336"/>
      <c r="FE336"/>
      <c r="FF336"/>
      <c r="FG336"/>
      <c r="FH336"/>
      <c r="FI336"/>
      <c r="FJ336"/>
      <c r="FK336"/>
      <c r="FL336"/>
      <c r="FM336"/>
      <c r="FN336"/>
      <c r="FO336"/>
      <c r="FP336"/>
      <c r="FQ336"/>
      <c r="FR336"/>
      <c r="FS336"/>
      <c r="FT336"/>
      <c r="FU336"/>
      <c r="FV336"/>
      <c r="FW336"/>
      <c r="FX336"/>
      <c r="FY336"/>
      <c r="FZ336"/>
      <c r="GA336"/>
      <c r="GB336"/>
      <c r="GC336"/>
      <c r="GD336"/>
      <c r="GE336"/>
      <c r="GF336"/>
      <c r="GG336"/>
      <c r="GH336"/>
      <c r="GI336"/>
      <c r="GJ336"/>
      <c r="GK336"/>
      <c r="GL336"/>
      <c r="GM336"/>
      <c r="GN336"/>
      <c r="GO336"/>
      <c r="GP336"/>
      <c r="GQ336"/>
      <c r="GR336"/>
      <c r="GS336"/>
      <c r="GT336"/>
      <c r="GU336"/>
      <c r="GV336"/>
      <c r="GW336"/>
      <c r="GX336"/>
      <c r="GY336"/>
      <c r="GZ336"/>
      <c r="HA336"/>
      <c r="HB336"/>
      <c r="HC336"/>
      <c r="HD336"/>
      <c r="HE336"/>
      <c r="HF336"/>
      <c r="HG336"/>
      <c r="HH336"/>
      <c r="HI336"/>
      <c r="HJ336"/>
      <c r="HK336"/>
      <c r="HL336"/>
      <c r="HM336"/>
      <c r="HN336"/>
      <c r="HO336"/>
      <c r="HP336"/>
      <c r="HQ336"/>
      <c r="HR336"/>
      <c r="HS336"/>
      <c r="HT336"/>
      <c r="HU336"/>
      <c r="HV336"/>
      <c r="HW336"/>
      <c r="HX336"/>
      <c r="HY336"/>
      <c r="HZ336"/>
      <c r="IA336"/>
      <c r="IB336"/>
      <c r="IC336"/>
      <c r="ID336"/>
      <c r="IE336"/>
      <c r="IF336"/>
      <c r="IG336"/>
      <c r="IH336"/>
      <c r="II336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</row>
    <row r="337" spans="1:256" s="11" customFormat="1" x14ac:dyDescent="0.2">
      <c r="A337" s="150"/>
      <c r="B337" s="150"/>
      <c r="C337" s="44"/>
      <c r="D337" s="10"/>
      <c r="E337" s="10"/>
      <c r="F337" s="113"/>
      <c r="G337" s="30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N337"/>
      <c r="CO337"/>
      <c r="CP337"/>
      <c r="CQ337"/>
      <c r="CR337"/>
      <c r="CS337"/>
      <c r="CT337"/>
      <c r="CU337"/>
      <c r="CV337"/>
      <c r="CW337"/>
      <c r="CX337"/>
      <c r="CY337"/>
      <c r="CZ337"/>
      <c r="DA337"/>
      <c r="DB337"/>
      <c r="DC337"/>
      <c r="DD337"/>
      <c r="DE337"/>
      <c r="DF337"/>
      <c r="DG337"/>
      <c r="DH337"/>
      <c r="DI337"/>
      <c r="DJ337"/>
      <c r="DK337"/>
      <c r="DL337"/>
      <c r="DM337"/>
      <c r="DN337"/>
      <c r="DO337"/>
      <c r="DP337"/>
      <c r="DQ337"/>
      <c r="DR337"/>
      <c r="DS337"/>
      <c r="DT337"/>
      <c r="DU337"/>
      <c r="DV337"/>
      <c r="DW337"/>
      <c r="DX337"/>
      <c r="DY337"/>
      <c r="DZ337"/>
      <c r="EA337"/>
      <c r="EB337"/>
      <c r="EC337"/>
      <c r="ED337"/>
      <c r="EE337"/>
      <c r="EF337"/>
      <c r="EG337"/>
      <c r="EH337"/>
      <c r="EI337"/>
      <c r="EJ337"/>
      <c r="EK337"/>
      <c r="EL337"/>
      <c r="EM337"/>
      <c r="EN337"/>
      <c r="EO337"/>
      <c r="EP337"/>
      <c r="EQ337"/>
      <c r="ER337"/>
      <c r="ES337"/>
      <c r="ET337"/>
      <c r="EU337"/>
      <c r="EV337"/>
      <c r="EW337"/>
      <c r="EX337"/>
      <c r="EY337"/>
      <c r="EZ337"/>
      <c r="FA337"/>
      <c r="FB337"/>
      <c r="FC337"/>
      <c r="FD337"/>
      <c r="FE337"/>
      <c r="FF337"/>
      <c r="FG337"/>
      <c r="FH337"/>
      <c r="FI337"/>
      <c r="FJ337"/>
      <c r="FK337"/>
      <c r="FL337"/>
      <c r="FM337"/>
      <c r="FN337"/>
      <c r="FO337"/>
      <c r="FP337"/>
      <c r="FQ337"/>
      <c r="FR337"/>
      <c r="FS337"/>
      <c r="FT337"/>
      <c r="FU337"/>
      <c r="FV337"/>
      <c r="FW337"/>
      <c r="FX337"/>
      <c r="FY337"/>
      <c r="FZ337"/>
      <c r="GA337"/>
      <c r="GB337"/>
      <c r="GC337"/>
      <c r="GD337"/>
      <c r="GE337"/>
      <c r="GF337"/>
      <c r="GG337"/>
      <c r="GH337"/>
      <c r="GI337"/>
      <c r="GJ337"/>
      <c r="GK337"/>
      <c r="GL337"/>
      <c r="GM337"/>
      <c r="GN337"/>
      <c r="GO337"/>
      <c r="GP337"/>
      <c r="GQ337"/>
      <c r="GR337"/>
      <c r="GS337"/>
      <c r="GT337"/>
      <c r="GU337"/>
      <c r="GV337"/>
      <c r="GW337"/>
      <c r="GX337"/>
      <c r="GY337"/>
      <c r="GZ337"/>
      <c r="HA337"/>
      <c r="HB337"/>
      <c r="HC337"/>
      <c r="HD337"/>
      <c r="HE337"/>
      <c r="HF337"/>
      <c r="HG337"/>
      <c r="HH337"/>
      <c r="HI337"/>
      <c r="HJ337"/>
      <c r="HK337"/>
      <c r="HL337"/>
      <c r="HM337"/>
      <c r="HN337"/>
      <c r="HO337"/>
      <c r="HP337"/>
      <c r="HQ337"/>
      <c r="HR337"/>
      <c r="HS337"/>
      <c r="HT337"/>
      <c r="HU337"/>
      <c r="HV337"/>
      <c r="HW337"/>
      <c r="HX337"/>
      <c r="HY337"/>
      <c r="HZ337"/>
      <c r="IA337"/>
      <c r="IB337"/>
      <c r="IC337"/>
      <c r="ID337"/>
      <c r="IE337"/>
      <c r="IF337"/>
      <c r="IG337"/>
      <c r="IH337"/>
      <c r="II337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</row>
    <row r="338" spans="1:256" s="11" customFormat="1" x14ac:dyDescent="0.2">
      <c r="A338" s="150">
        <v>25</v>
      </c>
      <c r="B338" s="150" t="s">
        <v>4</v>
      </c>
      <c r="C338" s="12" t="s">
        <v>35</v>
      </c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N338"/>
      <c r="CO338"/>
      <c r="CP338"/>
      <c r="CQ338"/>
      <c r="CR338"/>
      <c r="CS338"/>
      <c r="CT338"/>
      <c r="CU338"/>
      <c r="CV338"/>
      <c r="CW338"/>
      <c r="CX338"/>
      <c r="CY338"/>
      <c r="CZ338"/>
      <c r="DA338"/>
      <c r="DB338"/>
      <c r="DC338"/>
      <c r="DD338"/>
      <c r="DE338"/>
      <c r="DF338"/>
      <c r="DG338"/>
      <c r="DH338"/>
      <c r="DI338"/>
      <c r="DJ338"/>
      <c r="DK338"/>
      <c r="DL338"/>
      <c r="DM338"/>
      <c r="DN338"/>
      <c r="DO338"/>
      <c r="DP338"/>
      <c r="DQ338"/>
      <c r="DR338"/>
      <c r="DS338"/>
      <c r="DT338"/>
      <c r="DU338"/>
      <c r="DV338"/>
      <c r="DW338"/>
      <c r="DX338"/>
      <c r="DY338"/>
      <c r="DZ338"/>
      <c r="EA338"/>
      <c r="EB338"/>
      <c r="EC338"/>
      <c r="ED338"/>
      <c r="EE338"/>
      <c r="EF338"/>
      <c r="EG338"/>
      <c r="EH338"/>
      <c r="EI338"/>
      <c r="EJ338"/>
      <c r="EK338"/>
      <c r="EL338"/>
      <c r="EM338"/>
      <c r="EN338"/>
      <c r="EO338"/>
      <c r="EP338"/>
      <c r="EQ338"/>
      <c r="ER338"/>
      <c r="ES338"/>
      <c r="ET338"/>
      <c r="EU338"/>
      <c r="EV338"/>
      <c r="EW338"/>
      <c r="EX338"/>
      <c r="EY338"/>
      <c r="EZ338"/>
      <c r="FA338"/>
      <c r="FB338"/>
      <c r="FC338"/>
      <c r="FD338"/>
      <c r="FE338"/>
      <c r="FF338"/>
      <c r="FG338"/>
      <c r="FH338"/>
      <c r="FI338"/>
      <c r="FJ338"/>
      <c r="FK338"/>
      <c r="FL338"/>
      <c r="FM338"/>
      <c r="FN338"/>
      <c r="FO338"/>
      <c r="FP338"/>
      <c r="FQ338"/>
      <c r="FR338"/>
      <c r="FS338"/>
      <c r="FT338"/>
      <c r="FU338"/>
      <c r="FV338"/>
      <c r="FW338"/>
      <c r="FX338"/>
      <c r="FY338"/>
      <c r="FZ338"/>
      <c r="GA338"/>
      <c r="GB338"/>
      <c r="GC338"/>
      <c r="GD338"/>
      <c r="GE338"/>
      <c r="GF338"/>
      <c r="GG338"/>
      <c r="GH338"/>
      <c r="GI338"/>
      <c r="GJ338"/>
      <c r="GK338"/>
      <c r="GL338"/>
      <c r="GM338"/>
      <c r="GN338"/>
      <c r="GO338"/>
      <c r="GP338"/>
      <c r="GQ338"/>
      <c r="GR338"/>
      <c r="GS338"/>
      <c r="GT338"/>
      <c r="GU338"/>
      <c r="GV338"/>
      <c r="GW338"/>
      <c r="GX338"/>
      <c r="GY338"/>
      <c r="GZ338"/>
      <c r="HA338"/>
      <c r="HB338"/>
      <c r="HC338"/>
      <c r="HD338"/>
      <c r="HE338"/>
      <c r="HF338"/>
      <c r="HG338"/>
      <c r="HH338"/>
      <c r="HI338"/>
      <c r="HJ338"/>
      <c r="HK338"/>
      <c r="HL338"/>
      <c r="HM338"/>
      <c r="HN338"/>
      <c r="HO338"/>
      <c r="HP338"/>
      <c r="HQ338"/>
      <c r="HR338"/>
      <c r="HS338"/>
      <c r="HT338"/>
      <c r="HU338"/>
      <c r="HV338"/>
      <c r="HW338"/>
      <c r="HX338"/>
      <c r="HY338"/>
      <c r="HZ338"/>
      <c r="IA338"/>
      <c r="IB338"/>
      <c r="IC338"/>
      <c r="ID338"/>
      <c r="IE338"/>
      <c r="IF338"/>
      <c r="IG338"/>
      <c r="IH338"/>
      <c r="II338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</row>
    <row r="339" spans="1:256" s="11" customFormat="1" x14ac:dyDescent="0.2">
      <c r="A339" s="150"/>
      <c r="B339" s="150"/>
      <c r="C339" s="31" t="s">
        <v>36</v>
      </c>
      <c r="D339" s="3"/>
      <c r="E339" s="3"/>
      <c r="G339" s="16"/>
      <c r="H339" s="17">
        <v>500000</v>
      </c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N339"/>
      <c r="CO339"/>
      <c r="CP339"/>
      <c r="CQ339"/>
      <c r="CR339"/>
      <c r="CS339"/>
      <c r="CT339"/>
      <c r="CU339"/>
      <c r="CV339"/>
      <c r="CW339"/>
      <c r="CX339"/>
      <c r="CY339"/>
      <c r="CZ339"/>
      <c r="DA339"/>
      <c r="DB339"/>
      <c r="DC339"/>
      <c r="DD339"/>
      <c r="DE339"/>
      <c r="DF339"/>
      <c r="DG339"/>
      <c r="DH339"/>
      <c r="DI339"/>
      <c r="DJ339"/>
      <c r="DK339"/>
      <c r="DL339"/>
      <c r="DM339"/>
      <c r="DN339"/>
      <c r="DO339"/>
      <c r="DP339"/>
      <c r="DQ339"/>
      <c r="DR339"/>
      <c r="DS339"/>
      <c r="DT339"/>
      <c r="DU339"/>
      <c r="DV339"/>
      <c r="DW339"/>
      <c r="DX339"/>
      <c r="DY339"/>
      <c r="DZ339"/>
      <c r="EA339"/>
      <c r="EB339"/>
      <c r="EC339"/>
      <c r="ED339"/>
      <c r="EE339"/>
      <c r="EF339"/>
      <c r="EG339"/>
      <c r="EH339"/>
      <c r="EI339"/>
      <c r="EJ339"/>
      <c r="EK339"/>
      <c r="EL339"/>
      <c r="EM339"/>
      <c r="EN339"/>
      <c r="EO339"/>
      <c r="EP339"/>
      <c r="EQ339"/>
      <c r="ER339"/>
      <c r="ES339"/>
      <c r="ET339"/>
      <c r="EU339"/>
      <c r="EV339"/>
      <c r="EW339"/>
      <c r="EX339"/>
      <c r="EY339"/>
      <c r="EZ339"/>
      <c r="FA339"/>
      <c r="FB339"/>
      <c r="FC339"/>
      <c r="FD339"/>
      <c r="FE339"/>
      <c r="FF339"/>
      <c r="FG339"/>
      <c r="FH339"/>
      <c r="FI339"/>
      <c r="FJ339"/>
      <c r="FK339"/>
      <c r="FL339"/>
      <c r="FM339"/>
      <c r="FN339"/>
      <c r="FO339"/>
      <c r="FP339"/>
      <c r="FQ339"/>
      <c r="FR339"/>
      <c r="FS339"/>
      <c r="FT339"/>
      <c r="FU339"/>
      <c r="FV339"/>
      <c r="FW339"/>
      <c r="FX339"/>
      <c r="FY339"/>
      <c r="FZ339"/>
      <c r="GA339"/>
      <c r="GB339"/>
      <c r="GC339"/>
      <c r="GD339"/>
      <c r="GE339"/>
      <c r="GF339"/>
      <c r="GG339"/>
      <c r="GH339"/>
      <c r="GI339"/>
      <c r="GJ339"/>
      <c r="GK339"/>
      <c r="GL339"/>
      <c r="GM339"/>
      <c r="GN339"/>
      <c r="GO339"/>
      <c r="GP339"/>
      <c r="GQ339"/>
      <c r="GR339"/>
      <c r="GS339"/>
      <c r="GT339"/>
      <c r="GU339"/>
      <c r="GV339"/>
      <c r="GW339"/>
      <c r="GX339"/>
      <c r="GY339"/>
      <c r="GZ339"/>
      <c r="HA339"/>
      <c r="HB339"/>
      <c r="HC339"/>
      <c r="HD339"/>
      <c r="HE339"/>
      <c r="HF339"/>
      <c r="HG339"/>
      <c r="HH339"/>
      <c r="HI339"/>
      <c r="HJ339"/>
      <c r="HK339"/>
      <c r="HL339"/>
      <c r="HM339"/>
      <c r="HN339"/>
      <c r="HO339"/>
      <c r="HP339"/>
      <c r="HQ339"/>
      <c r="HR339"/>
      <c r="HS339"/>
      <c r="HT339"/>
      <c r="HU339"/>
      <c r="HV339"/>
      <c r="HW339"/>
      <c r="HX339"/>
      <c r="HY339"/>
      <c r="HZ339"/>
      <c r="IA339"/>
      <c r="IB339"/>
      <c r="IC339"/>
      <c r="ID339"/>
      <c r="IE339"/>
      <c r="IF339"/>
      <c r="IG339"/>
      <c r="IH339"/>
      <c r="II339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</row>
    <row r="340" spans="1:256" s="11" customFormat="1" x14ac:dyDescent="0.2">
      <c r="A340" s="150"/>
      <c r="B340" s="150"/>
      <c r="C340" s="31" t="s">
        <v>37</v>
      </c>
      <c r="D340" s="3"/>
      <c r="E340" s="3"/>
      <c r="G340" s="17">
        <v>260000</v>
      </c>
      <c r="H340" s="16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N340"/>
      <c r="CO340"/>
      <c r="CP340"/>
      <c r="CQ340"/>
      <c r="CR340"/>
      <c r="CS340"/>
      <c r="CT340"/>
      <c r="CU340"/>
      <c r="CV340"/>
      <c r="CW340"/>
      <c r="CX340"/>
      <c r="CY340"/>
      <c r="CZ340"/>
      <c r="DA340"/>
      <c r="DB340"/>
      <c r="DC340"/>
      <c r="DD340"/>
      <c r="DE340"/>
      <c r="DF340"/>
      <c r="DG340"/>
      <c r="DH340"/>
      <c r="DI340"/>
      <c r="DJ340"/>
      <c r="DK340"/>
      <c r="DL340"/>
      <c r="DM340"/>
      <c r="DN340"/>
      <c r="DO340"/>
      <c r="DP340"/>
      <c r="DQ340"/>
      <c r="DR340"/>
      <c r="DS340"/>
      <c r="DT340"/>
      <c r="DU340"/>
      <c r="DV340"/>
      <c r="DW340"/>
      <c r="DX340"/>
      <c r="DY340"/>
      <c r="DZ340"/>
      <c r="EA340"/>
      <c r="EB340"/>
      <c r="EC340"/>
      <c r="ED340"/>
      <c r="EE340"/>
      <c r="EF340"/>
      <c r="EG340"/>
      <c r="EH340"/>
      <c r="EI340"/>
      <c r="EJ340"/>
      <c r="EK340"/>
      <c r="EL340"/>
      <c r="EM340"/>
      <c r="EN340"/>
      <c r="EO340"/>
      <c r="EP340"/>
      <c r="EQ340"/>
      <c r="ER340"/>
      <c r="ES340"/>
      <c r="ET340"/>
      <c r="EU340"/>
      <c r="EV340"/>
      <c r="EW340"/>
      <c r="EX340"/>
      <c r="EY340"/>
      <c r="EZ340"/>
      <c r="FA340"/>
      <c r="FB340"/>
      <c r="FC340"/>
      <c r="FD340"/>
      <c r="FE340"/>
      <c r="FF340"/>
      <c r="FG340"/>
      <c r="FH340"/>
      <c r="FI340"/>
      <c r="FJ340"/>
      <c r="FK340"/>
      <c r="FL340"/>
      <c r="FM340"/>
      <c r="FN340"/>
      <c r="FO340"/>
      <c r="FP340"/>
      <c r="FQ340"/>
      <c r="FR340"/>
      <c r="FS340"/>
      <c r="FT340"/>
      <c r="FU340"/>
      <c r="FV340"/>
      <c r="FW340"/>
      <c r="FX340"/>
      <c r="FY340"/>
      <c r="FZ340"/>
      <c r="GA340"/>
      <c r="GB340"/>
      <c r="GC340"/>
      <c r="GD340"/>
      <c r="GE340"/>
      <c r="GF340"/>
      <c r="GG340"/>
      <c r="GH340"/>
      <c r="GI340"/>
      <c r="GJ340"/>
      <c r="GK340"/>
      <c r="GL340"/>
      <c r="GM340"/>
      <c r="GN340"/>
      <c r="GO340"/>
      <c r="GP340"/>
      <c r="GQ340"/>
      <c r="GR340"/>
      <c r="GS340"/>
      <c r="GT340"/>
      <c r="GU340"/>
      <c r="GV340"/>
      <c r="GW340"/>
      <c r="GX340"/>
      <c r="GY340"/>
      <c r="GZ340"/>
      <c r="HA340"/>
      <c r="HB340"/>
      <c r="HC340"/>
      <c r="HD340"/>
      <c r="HE340"/>
      <c r="HF340"/>
      <c r="HG340"/>
      <c r="HH340"/>
      <c r="HI340"/>
      <c r="HJ340"/>
      <c r="HK340"/>
      <c r="HL340"/>
      <c r="HM340"/>
      <c r="HN340"/>
      <c r="HO340"/>
      <c r="HP340"/>
      <c r="HQ340"/>
      <c r="HR340"/>
      <c r="HS340"/>
      <c r="HT340"/>
      <c r="HU340"/>
      <c r="HV340"/>
      <c r="HW340"/>
      <c r="HX340"/>
      <c r="HY340"/>
      <c r="HZ340"/>
      <c r="IA340"/>
      <c r="IB340"/>
      <c r="IC340"/>
      <c r="ID340"/>
      <c r="IE340"/>
      <c r="IF340"/>
      <c r="IG340"/>
      <c r="IH340"/>
      <c r="II340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</row>
    <row r="341" spans="1:256" s="11" customFormat="1" ht="13.5" thickBot="1" x14ac:dyDescent="0.25">
      <c r="A341" s="150"/>
      <c r="B341" s="150"/>
      <c r="C341" s="31" t="s">
        <v>38</v>
      </c>
      <c r="D341" s="3"/>
      <c r="E341" s="3"/>
      <c r="G341" s="117">
        <v>60000</v>
      </c>
      <c r="H341" s="16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N341"/>
      <c r="CO341"/>
      <c r="CP341"/>
      <c r="CQ341"/>
      <c r="CR341"/>
      <c r="CS341"/>
      <c r="CT341"/>
      <c r="CU341"/>
      <c r="CV341"/>
      <c r="CW341"/>
      <c r="CX341"/>
      <c r="CY341"/>
      <c r="CZ341"/>
      <c r="DA341"/>
      <c r="DB341"/>
      <c r="DC341"/>
      <c r="DD341"/>
      <c r="DE341"/>
      <c r="DF341"/>
      <c r="DG341"/>
      <c r="DH341"/>
      <c r="DI341"/>
      <c r="DJ341"/>
      <c r="DK341"/>
      <c r="DL341"/>
      <c r="DM341"/>
      <c r="DN341"/>
      <c r="DO341"/>
      <c r="DP341"/>
      <c r="DQ341"/>
      <c r="DR341"/>
      <c r="DS341"/>
      <c r="DT341"/>
      <c r="DU341"/>
      <c r="DV341"/>
      <c r="DW341"/>
      <c r="DX341"/>
      <c r="DY341"/>
      <c r="DZ341"/>
      <c r="EA341"/>
      <c r="EB341"/>
      <c r="EC341"/>
      <c r="ED341"/>
      <c r="EE341"/>
      <c r="EF341"/>
      <c r="EG341"/>
      <c r="EH341"/>
      <c r="EI341"/>
      <c r="EJ341"/>
      <c r="EK341"/>
      <c r="EL341"/>
      <c r="EM341"/>
      <c r="EN341"/>
      <c r="EO341"/>
      <c r="EP341"/>
      <c r="EQ341"/>
      <c r="ER341"/>
      <c r="ES341"/>
      <c r="ET341"/>
      <c r="EU341"/>
      <c r="EV341"/>
      <c r="EW341"/>
      <c r="EX341"/>
      <c r="EY341"/>
      <c r="EZ341"/>
      <c r="FA341"/>
      <c r="FB341"/>
      <c r="FC341"/>
      <c r="FD341"/>
      <c r="FE341"/>
      <c r="FF341"/>
      <c r="FG341"/>
      <c r="FH341"/>
      <c r="FI341"/>
      <c r="FJ341"/>
      <c r="FK341"/>
      <c r="FL341"/>
      <c r="FM341"/>
      <c r="FN341"/>
      <c r="FO341"/>
      <c r="FP341"/>
      <c r="FQ341"/>
      <c r="FR341"/>
      <c r="FS341"/>
      <c r="FT341"/>
      <c r="FU341"/>
      <c r="FV341"/>
      <c r="FW341"/>
      <c r="FX341"/>
      <c r="FY341"/>
      <c r="FZ341"/>
      <c r="GA341"/>
      <c r="GB341"/>
      <c r="GC341"/>
      <c r="GD341"/>
      <c r="GE341"/>
      <c r="GF341"/>
      <c r="GG341"/>
      <c r="GH341"/>
      <c r="GI341"/>
      <c r="GJ341"/>
      <c r="GK341"/>
      <c r="GL341"/>
      <c r="GM341"/>
      <c r="GN341"/>
      <c r="GO341"/>
      <c r="GP341"/>
      <c r="GQ341"/>
      <c r="GR341"/>
      <c r="GS341"/>
      <c r="GT341"/>
      <c r="GU341"/>
      <c r="GV341"/>
      <c r="GW341"/>
      <c r="GX341"/>
      <c r="GY341"/>
      <c r="GZ341"/>
      <c r="HA341"/>
      <c r="HB341"/>
      <c r="HC341"/>
      <c r="HD341"/>
      <c r="HE341"/>
      <c r="HF341"/>
      <c r="HG341"/>
      <c r="HH341"/>
      <c r="HI341"/>
      <c r="HJ341"/>
      <c r="HK341"/>
      <c r="HL341"/>
      <c r="HM341"/>
      <c r="HN341"/>
      <c r="HO341"/>
      <c r="HP341"/>
      <c r="HQ341"/>
      <c r="HR341"/>
      <c r="HS341"/>
      <c r="HT341"/>
      <c r="HU341"/>
      <c r="HV341"/>
      <c r="HW341"/>
      <c r="HX341"/>
      <c r="HY341"/>
      <c r="HZ341"/>
      <c r="IA341"/>
      <c r="IB341"/>
      <c r="IC341"/>
      <c r="ID341"/>
      <c r="IE341"/>
      <c r="IF341"/>
      <c r="IG341"/>
      <c r="IH341"/>
      <c r="II341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</row>
    <row r="342" spans="1:256" s="11" customFormat="1" ht="13.5" thickBot="1" x14ac:dyDescent="0.25">
      <c r="A342" s="150"/>
      <c r="B342" s="150"/>
      <c r="C342" s="31" t="s">
        <v>39</v>
      </c>
      <c r="D342" s="3"/>
      <c r="E342" s="3"/>
      <c r="G342" s="16"/>
      <c r="H342" s="117">
        <f>+G340-G341</f>
        <v>200000</v>
      </c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N342"/>
      <c r="CO342"/>
      <c r="CP342"/>
      <c r="CQ342"/>
      <c r="CR342"/>
      <c r="CS342"/>
      <c r="CT342"/>
      <c r="CU342"/>
      <c r="CV342"/>
      <c r="CW342"/>
      <c r="CX342"/>
      <c r="CY342"/>
      <c r="CZ342"/>
      <c r="DA342"/>
      <c r="DB342"/>
      <c r="DC342"/>
      <c r="DD342"/>
      <c r="DE342"/>
      <c r="DF342"/>
      <c r="DG342"/>
      <c r="DH342"/>
      <c r="DI342"/>
      <c r="DJ342"/>
      <c r="DK342"/>
      <c r="DL342"/>
      <c r="DM342"/>
      <c r="DN342"/>
      <c r="DO342"/>
      <c r="DP342"/>
      <c r="DQ342"/>
      <c r="DR342"/>
      <c r="DS342"/>
      <c r="DT342"/>
      <c r="DU342"/>
      <c r="DV342"/>
      <c r="DW342"/>
      <c r="DX342"/>
      <c r="DY342"/>
      <c r="DZ342"/>
      <c r="EA342"/>
      <c r="EB342"/>
      <c r="EC342"/>
      <c r="ED342"/>
      <c r="EE342"/>
      <c r="EF342"/>
      <c r="EG342"/>
      <c r="EH342"/>
      <c r="EI342"/>
      <c r="EJ342"/>
      <c r="EK342"/>
      <c r="EL342"/>
      <c r="EM342"/>
      <c r="EN342"/>
      <c r="EO342"/>
      <c r="EP342"/>
      <c r="EQ342"/>
      <c r="ER342"/>
      <c r="ES342"/>
      <c r="ET342"/>
      <c r="EU342"/>
      <c r="EV342"/>
      <c r="EW342"/>
      <c r="EX342"/>
      <c r="EY342"/>
      <c r="EZ342"/>
      <c r="FA342"/>
      <c r="FB342"/>
      <c r="FC342"/>
      <c r="FD342"/>
      <c r="FE342"/>
      <c r="FF342"/>
      <c r="FG342"/>
      <c r="FH342"/>
      <c r="FI342"/>
      <c r="FJ342"/>
      <c r="FK342"/>
      <c r="FL342"/>
      <c r="FM342"/>
      <c r="FN342"/>
      <c r="FO342"/>
      <c r="FP342"/>
      <c r="FQ342"/>
      <c r="FR342"/>
      <c r="FS342"/>
      <c r="FT342"/>
      <c r="FU342"/>
      <c r="FV342"/>
      <c r="FW342"/>
      <c r="FX342"/>
      <c r="FY342"/>
      <c r="FZ342"/>
      <c r="GA342"/>
      <c r="GB342"/>
      <c r="GC342"/>
      <c r="GD342"/>
      <c r="GE342"/>
      <c r="GF342"/>
      <c r="GG342"/>
      <c r="GH342"/>
      <c r="GI342"/>
      <c r="GJ342"/>
      <c r="GK342"/>
      <c r="GL342"/>
      <c r="GM342"/>
      <c r="GN342"/>
      <c r="GO342"/>
      <c r="GP342"/>
      <c r="GQ342"/>
      <c r="GR342"/>
      <c r="GS342"/>
      <c r="GT342"/>
      <c r="GU342"/>
      <c r="GV342"/>
      <c r="GW342"/>
      <c r="GX342"/>
      <c r="GY342"/>
      <c r="GZ342"/>
      <c r="HA342"/>
      <c r="HB342"/>
      <c r="HC342"/>
      <c r="HD342"/>
      <c r="HE342"/>
      <c r="HF342"/>
      <c r="HG342"/>
      <c r="HH342"/>
      <c r="HI342"/>
      <c r="HJ342"/>
      <c r="HK342"/>
      <c r="HL342"/>
      <c r="HM342"/>
      <c r="HN342"/>
      <c r="HO342"/>
      <c r="HP342"/>
      <c r="HQ342"/>
      <c r="HR342"/>
      <c r="HS342"/>
      <c r="HT342"/>
      <c r="HU342"/>
      <c r="HV342"/>
      <c r="HW342"/>
      <c r="HX342"/>
      <c r="HY342"/>
      <c r="HZ342"/>
      <c r="IA342"/>
      <c r="IB342"/>
      <c r="IC342"/>
      <c r="ID342"/>
      <c r="IE342"/>
      <c r="IF342"/>
      <c r="IG342"/>
      <c r="IH342"/>
      <c r="II342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</row>
    <row r="343" spans="1:256" s="11" customFormat="1" ht="13.5" thickBot="1" x14ac:dyDescent="0.25">
      <c r="A343" s="150"/>
      <c r="B343" s="150"/>
      <c r="C343" s="31" t="s">
        <v>40</v>
      </c>
      <c r="D343" s="3"/>
      <c r="E343" s="3"/>
      <c r="G343" s="16"/>
      <c r="H343" s="18">
        <v>300000</v>
      </c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N343"/>
      <c r="CO343"/>
      <c r="CP343"/>
      <c r="CQ343"/>
      <c r="CR343"/>
      <c r="CS343"/>
      <c r="CT343"/>
      <c r="CU343"/>
      <c r="CV343"/>
      <c r="CW343"/>
      <c r="CX343"/>
      <c r="CY343"/>
      <c r="CZ343"/>
      <c r="DA343"/>
      <c r="DB343"/>
      <c r="DC343"/>
      <c r="DD343"/>
      <c r="DE343"/>
      <c r="DF343"/>
      <c r="DG343"/>
      <c r="DH343"/>
      <c r="DI343"/>
      <c r="DJ343"/>
      <c r="DK343"/>
      <c r="DL343"/>
      <c r="DM343"/>
      <c r="DN343"/>
      <c r="DO343"/>
      <c r="DP343"/>
      <c r="DQ343"/>
      <c r="DR343"/>
      <c r="DS343"/>
      <c r="DT343"/>
      <c r="DU343"/>
      <c r="DV343"/>
      <c r="DW343"/>
      <c r="DX343"/>
      <c r="DY343"/>
      <c r="DZ343"/>
      <c r="EA343"/>
      <c r="EB343"/>
      <c r="EC343"/>
      <c r="ED343"/>
      <c r="EE343"/>
      <c r="EF343"/>
      <c r="EG343"/>
      <c r="EH343"/>
      <c r="EI343"/>
      <c r="EJ343"/>
      <c r="EK343"/>
      <c r="EL343"/>
      <c r="EM343"/>
      <c r="EN343"/>
      <c r="EO343"/>
      <c r="EP343"/>
      <c r="EQ343"/>
      <c r="ER343"/>
      <c r="ES343"/>
      <c r="ET343"/>
      <c r="EU343"/>
      <c r="EV343"/>
      <c r="EW343"/>
      <c r="EX343"/>
      <c r="EY343"/>
      <c r="EZ343"/>
      <c r="FA343"/>
      <c r="FB343"/>
      <c r="FC343"/>
      <c r="FD343"/>
      <c r="FE343"/>
      <c r="FF343"/>
      <c r="FG343"/>
      <c r="FH343"/>
      <c r="FI343"/>
      <c r="FJ343"/>
      <c r="FK343"/>
      <c r="FL343"/>
      <c r="FM343"/>
      <c r="FN343"/>
      <c r="FO343"/>
      <c r="FP343"/>
      <c r="FQ343"/>
      <c r="FR343"/>
      <c r="FS343"/>
      <c r="FT343"/>
      <c r="FU343"/>
      <c r="FV343"/>
      <c r="FW343"/>
      <c r="FX343"/>
      <c r="FY343"/>
      <c r="FZ343"/>
      <c r="GA343"/>
      <c r="GB343"/>
      <c r="GC343"/>
      <c r="GD343"/>
      <c r="GE343"/>
      <c r="GF343"/>
      <c r="GG343"/>
      <c r="GH343"/>
      <c r="GI343"/>
      <c r="GJ343"/>
      <c r="GK343"/>
      <c r="GL343"/>
      <c r="GM343"/>
      <c r="GN343"/>
      <c r="GO343"/>
      <c r="GP343"/>
      <c r="GQ343"/>
      <c r="GR343"/>
      <c r="GS343"/>
      <c r="GT343"/>
      <c r="GU343"/>
      <c r="GV343"/>
      <c r="GW343"/>
      <c r="GX343"/>
      <c r="GY343"/>
      <c r="GZ343"/>
      <c r="HA343"/>
      <c r="HB343"/>
      <c r="HC343"/>
      <c r="HD343"/>
      <c r="HE343"/>
      <c r="HF343"/>
      <c r="HG343"/>
      <c r="HH343"/>
      <c r="HI343"/>
      <c r="HJ343"/>
      <c r="HK343"/>
      <c r="HL343"/>
      <c r="HM343"/>
      <c r="HN343"/>
      <c r="HO343"/>
      <c r="HP343"/>
      <c r="HQ343"/>
      <c r="HR343"/>
      <c r="HS343"/>
      <c r="HT343"/>
      <c r="HU343"/>
      <c r="HV343"/>
      <c r="HW343"/>
      <c r="HX343"/>
      <c r="HY343"/>
      <c r="HZ343"/>
      <c r="IA343"/>
      <c r="IB343"/>
      <c r="IC343"/>
      <c r="ID343"/>
      <c r="IE343"/>
      <c r="IF343"/>
      <c r="IG343"/>
      <c r="IH343"/>
      <c r="II343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</row>
    <row r="344" spans="1:256" s="11" customFormat="1" x14ac:dyDescent="0.2">
      <c r="A344" s="150"/>
      <c r="B344" s="150"/>
      <c r="C344" s="12" t="s">
        <v>41</v>
      </c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N344"/>
      <c r="CO344"/>
      <c r="CP344"/>
      <c r="CQ344"/>
      <c r="CR344"/>
      <c r="CS344"/>
      <c r="CT344"/>
      <c r="CU344"/>
      <c r="CV344"/>
      <c r="CW344"/>
      <c r="CX344"/>
      <c r="CY344"/>
      <c r="CZ344"/>
      <c r="DA344"/>
      <c r="DB344"/>
      <c r="DC344"/>
      <c r="DD344"/>
      <c r="DE344"/>
      <c r="DF344"/>
      <c r="DG344"/>
      <c r="DH344"/>
      <c r="DI344"/>
      <c r="DJ344"/>
      <c r="DK344"/>
      <c r="DL344"/>
      <c r="DM344"/>
      <c r="DN344"/>
      <c r="DO344"/>
      <c r="DP344"/>
      <c r="DQ344"/>
      <c r="DR344"/>
      <c r="DS344"/>
      <c r="DT344"/>
      <c r="DU344"/>
      <c r="DV344"/>
      <c r="DW344"/>
      <c r="DX344"/>
      <c r="DY344"/>
      <c r="DZ344"/>
      <c r="EA344"/>
      <c r="EB344"/>
      <c r="EC344"/>
      <c r="ED344"/>
      <c r="EE344"/>
      <c r="EF344"/>
      <c r="EG344"/>
      <c r="EH344"/>
      <c r="EI344"/>
      <c r="EJ344"/>
      <c r="EK344"/>
      <c r="EL344"/>
      <c r="EM344"/>
      <c r="EN344"/>
      <c r="EO344"/>
      <c r="EP344"/>
      <c r="EQ344"/>
      <c r="ER344"/>
      <c r="ES344"/>
      <c r="ET344"/>
      <c r="EU344"/>
      <c r="EV344"/>
      <c r="EW344"/>
      <c r="EX344"/>
      <c r="EY344"/>
      <c r="EZ344"/>
      <c r="FA344"/>
      <c r="FB344"/>
      <c r="FC344"/>
      <c r="FD344"/>
      <c r="FE344"/>
      <c r="FF344"/>
      <c r="FG344"/>
      <c r="FH344"/>
      <c r="FI344"/>
      <c r="FJ344"/>
      <c r="FK344"/>
      <c r="FL344"/>
      <c r="FM344"/>
      <c r="FN344"/>
      <c r="FO344"/>
      <c r="FP344"/>
      <c r="FQ344"/>
      <c r="FR344"/>
      <c r="FS344"/>
      <c r="FT344"/>
      <c r="FU344"/>
      <c r="FV344"/>
      <c r="FW344"/>
      <c r="FX344"/>
      <c r="FY344"/>
      <c r="FZ344"/>
      <c r="GA344"/>
      <c r="GB344"/>
      <c r="GC344"/>
      <c r="GD344"/>
      <c r="GE344"/>
      <c r="GF344"/>
      <c r="GG344"/>
      <c r="GH344"/>
      <c r="GI344"/>
      <c r="GJ344"/>
      <c r="GK344"/>
      <c r="GL344"/>
      <c r="GM344"/>
      <c r="GN344"/>
      <c r="GO344"/>
      <c r="GP344"/>
      <c r="GQ344"/>
      <c r="GR344"/>
      <c r="GS344"/>
      <c r="GT344"/>
      <c r="GU344"/>
      <c r="GV344"/>
      <c r="GW344"/>
      <c r="GX344"/>
      <c r="GY344"/>
      <c r="GZ344"/>
      <c r="HA344"/>
      <c r="HB344"/>
      <c r="HC344"/>
      <c r="HD344"/>
      <c r="HE344"/>
      <c r="HF344"/>
      <c r="HG344"/>
      <c r="HH344"/>
      <c r="HI344"/>
      <c r="HJ344"/>
      <c r="HK344"/>
      <c r="HL344"/>
      <c r="HM344"/>
      <c r="HN344"/>
      <c r="HO344"/>
      <c r="HP344"/>
      <c r="HQ344"/>
      <c r="HR344"/>
      <c r="HS344"/>
      <c r="HT344"/>
      <c r="HU344"/>
      <c r="HV344"/>
      <c r="HW344"/>
      <c r="HX344"/>
      <c r="HY344"/>
      <c r="HZ344"/>
      <c r="IA344"/>
      <c r="IB344"/>
      <c r="IC344"/>
      <c r="ID344"/>
      <c r="IE344"/>
      <c r="IF344"/>
      <c r="IG344"/>
      <c r="IH344"/>
      <c r="II344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</row>
    <row r="345" spans="1:256" s="11" customFormat="1" x14ac:dyDescent="0.2">
      <c r="A345" s="150"/>
      <c r="B345" s="150"/>
      <c r="C345" s="12" t="s">
        <v>42</v>
      </c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N345"/>
      <c r="CO345"/>
      <c r="CP345"/>
      <c r="CQ345"/>
      <c r="CR345"/>
      <c r="CS345"/>
      <c r="CT345"/>
      <c r="CU345"/>
      <c r="CV345"/>
      <c r="CW345"/>
      <c r="CX345"/>
      <c r="CY345"/>
      <c r="CZ345"/>
      <c r="DA345"/>
      <c r="DB345"/>
      <c r="DC345"/>
      <c r="DD345"/>
      <c r="DE345"/>
      <c r="DF345"/>
      <c r="DG345"/>
      <c r="DH345"/>
      <c r="DI345"/>
      <c r="DJ345"/>
      <c r="DK345"/>
      <c r="DL345"/>
      <c r="DM345"/>
      <c r="DN345"/>
      <c r="DO345"/>
      <c r="DP345"/>
      <c r="DQ345"/>
      <c r="DR345"/>
      <c r="DS345"/>
      <c r="DT345"/>
      <c r="DU345"/>
      <c r="DV345"/>
      <c r="DW345"/>
      <c r="DX345"/>
      <c r="DY345"/>
      <c r="DZ345"/>
      <c r="EA345"/>
      <c r="EB345"/>
      <c r="EC345"/>
      <c r="ED345"/>
      <c r="EE345"/>
      <c r="EF345"/>
      <c r="EG345"/>
      <c r="EH345"/>
      <c r="EI345"/>
      <c r="EJ345"/>
      <c r="EK345"/>
      <c r="EL345"/>
      <c r="EM345"/>
      <c r="EN345"/>
      <c r="EO345"/>
      <c r="EP345"/>
      <c r="EQ345"/>
      <c r="ER345"/>
      <c r="ES345"/>
      <c r="ET345"/>
      <c r="EU345"/>
      <c r="EV345"/>
      <c r="EW345"/>
      <c r="EX345"/>
      <c r="EY345"/>
      <c r="EZ345"/>
      <c r="FA345"/>
      <c r="FB345"/>
      <c r="FC345"/>
      <c r="FD345"/>
      <c r="FE345"/>
      <c r="FF345"/>
      <c r="FG345"/>
      <c r="FH345"/>
      <c r="FI345"/>
      <c r="FJ345"/>
      <c r="FK345"/>
      <c r="FL345"/>
      <c r="FM345"/>
      <c r="FN345"/>
      <c r="FO345"/>
      <c r="FP345"/>
      <c r="FQ345"/>
      <c r="FR345"/>
      <c r="FS345"/>
      <c r="FT345"/>
      <c r="FU345"/>
      <c r="FV345"/>
      <c r="FW345"/>
      <c r="FX345"/>
      <c r="FY345"/>
      <c r="FZ345"/>
      <c r="GA345"/>
      <c r="GB345"/>
      <c r="GC345"/>
      <c r="GD345"/>
      <c r="GE345"/>
      <c r="GF345"/>
      <c r="GG345"/>
      <c r="GH345"/>
      <c r="GI345"/>
      <c r="GJ345"/>
      <c r="GK345"/>
      <c r="GL345"/>
      <c r="GM345"/>
      <c r="GN345"/>
      <c r="GO345"/>
      <c r="GP345"/>
      <c r="GQ345"/>
      <c r="GR345"/>
      <c r="GS345"/>
      <c r="GT345"/>
      <c r="GU345"/>
      <c r="GV345"/>
      <c r="GW345"/>
      <c r="GX345"/>
      <c r="GY345"/>
      <c r="GZ345"/>
      <c r="HA345"/>
      <c r="HB345"/>
      <c r="HC345"/>
      <c r="HD345"/>
      <c r="HE345"/>
      <c r="HF345"/>
      <c r="HG345"/>
      <c r="HH345"/>
      <c r="HI345"/>
      <c r="HJ345"/>
      <c r="HK345"/>
      <c r="HL345"/>
      <c r="HM345"/>
      <c r="HN345"/>
      <c r="HO345"/>
      <c r="HP345"/>
      <c r="HQ345"/>
      <c r="HR345"/>
      <c r="HS345"/>
      <c r="HT345"/>
      <c r="HU345"/>
      <c r="HV345"/>
      <c r="HW345"/>
      <c r="HX345"/>
      <c r="HY345"/>
      <c r="HZ345"/>
      <c r="IA345"/>
      <c r="IB345"/>
      <c r="IC345"/>
      <c r="ID345"/>
      <c r="IE345"/>
      <c r="IF345"/>
      <c r="IG345"/>
      <c r="IH345"/>
      <c r="II34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</row>
    <row r="346" spans="1:256" s="11" customFormat="1" x14ac:dyDescent="0.2">
      <c r="A346" s="150"/>
      <c r="B346" s="150"/>
      <c r="C346" s="12" t="s">
        <v>43</v>
      </c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N346"/>
      <c r="CO346"/>
      <c r="CP346"/>
      <c r="CQ346"/>
      <c r="CR346"/>
      <c r="CS346"/>
      <c r="CT346"/>
      <c r="CU346"/>
      <c r="CV346"/>
      <c r="CW346"/>
      <c r="CX346"/>
      <c r="CY346"/>
      <c r="CZ346"/>
      <c r="DA346"/>
      <c r="DB346"/>
      <c r="DC346"/>
      <c r="DD346"/>
      <c r="DE346"/>
      <c r="DF346"/>
      <c r="DG346"/>
      <c r="DH346"/>
      <c r="DI346"/>
      <c r="DJ346"/>
      <c r="DK346"/>
      <c r="DL346"/>
      <c r="DM346"/>
      <c r="DN346"/>
      <c r="DO346"/>
      <c r="DP346"/>
      <c r="DQ346"/>
      <c r="DR346"/>
      <c r="DS346"/>
      <c r="DT346"/>
      <c r="DU346"/>
      <c r="DV346"/>
      <c r="DW346"/>
      <c r="DX346"/>
      <c r="DY346"/>
      <c r="DZ346"/>
      <c r="EA346"/>
      <c r="EB346"/>
      <c r="EC346"/>
      <c r="ED346"/>
      <c r="EE346"/>
      <c r="EF346"/>
      <c r="EG346"/>
      <c r="EH346"/>
      <c r="EI346"/>
      <c r="EJ346"/>
      <c r="EK346"/>
      <c r="EL346"/>
      <c r="EM346"/>
      <c r="EN346"/>
      <c r="EO346"/>
      <c r="EP346"/>
      <c r="EQ346"/>
      <c r="ER346"/>
      <c r="ES346"/>
      <c r="ET346"/>
      <c r="EU346"/>
      <c r="EV346"/>
      <c r="EW346"/>
      <c r="EX346"/>
      <c r="EY346"/>
      <c r="EZ346"/>
      <c r="FA346"/>
      <c r="FB346"/>
      <c r="FC346"/>
      <c r="FD346"/>
      <c r="FE346"/>
      <c r="FF346"/>
      <c r="FG346"/>
      <c r="FH346"/>
      <c r="FI346"/>
      <c r="FJ346"/>
      <c r="FK346"/>
      <c r="FL346"/>
      <c r="FM346"/>
      <c r="FN346"/>
      <c r="FO346"/>
      <c r="FP346"/>
      <c r="FQ346"/>
      <c r="FR346"/>
      <c r="FS346"/>
      <c r="FT346"/>
      <c r="FU346"/>
      <c r="FV346"/>
      <c r="FW346"/>
      <c r="FX346"/>
      <c r="FY346"/>
      <c r="FZ346"/>
      <c r="GA346"/>
      <c r="GB346"/>
      <c r="GC346"/>
      <c r="GD346"/>
      <c r="GE346"/>
      <c r="GF346"/>
      <c r="GG346"/>
      <c r="GH346"/>
      <c r="GI346"/>
      <c r="GJ346"/>
      <c r="GK346"/>
      <c r="GL346"/>
      <c r="GM346"/>
      <c r="GN346"/>
      <c r="GO346"/>
      <c r="GP346"/>
      <c r="GQ346"/>
      <c r="GR346"/>
      <c r="GS346"/>
      <c r="GT346"/>
      <c r="GU346"/>
      <c r="GV346"/>
      <c r="GW346"/>
      <c r="GX346"/>
      <c r="GY346"/>
      <c r="GZ346"/>
      <c r="HA346"/>
      <c r="HB346"/>
      <c r="HC346"/>
      <c r="HD346"/>
      <c r="HE346"/>
      <c r="HF346"/>
      <c r="HG346"/>
      <c r="HH346"/>
      <c r="HI346"/>
      <c r="HJ346"/>
      <c r="HK346"/>
      <c r="HL346"/>
      <c r="HM346"/>
      <c r="HN346"/>
      <c r="HO346"/>
      <c r="HP346"/>
      <c r="HQ346"/>
      <c r="HR346"/>
      <c r="HS346"/>
      <c r="HT346"/>
      <c r="HU346"/>
      <c r="HV346"/>
      <c r="HW346"/>
      <c r="HX346"/>
      <c r="HY346"/>
      <c r="HZ346"/>
      <c r="IA346"/>
      <c r="IB346"/>
      <c r="IC346"/>
      <c r="ID346"/>
      <c r="IE346"/>
      <c r="IF346"/>
      <c r="IG346"/>
      <c r="IH346"/>
      <c r="II346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</row>
    <row r="347" spans="1:256" s="11" customFormat="1" x14ac:dyDescent="0.2">
      <c r="A347" s="150"/>
      <c r="B347" s="150"/>
      <c r="C347" s="12" t="s">
        <v>44</v>
      </c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N347"/>
      <c r="CO347"/>
      <c r="CP347"/>
      <c r="CQ347"/>
      <c r="CR347"/>
      <c r="CS347"/>
      <c r="CT347"/>
      <c r="CU347"/>
      <c r="CV347"/>
      <c r="CW347"/>
      <c r="CX347"/>
      <c r="CY347"/>
      <c r="CZ347"/>
      <c r="DA347"/>
      <c r="DB347"/>
      <c r="DC347"/>
      <c r="DD347"/>
      <c r="DE347"/>
      <c r="DF347"/>
      <c r="DG347"/>
      <c r="DH347"/>
      <c r="DI347"/>
      <c r="DJ347"/>
      <c r="DK347"/>
      <c r="DL347"/>
      <c r="DM347"/>
      <c r="DN347"/>
      <c r="DO347"/>
      <c r="DP347"/>
      <c r="DQ347"/>
      <c r="DR347"/>
      <c r="DS347"/>
      <c r="DT347"/>
      <c r="DU347"/>
      <c r="DV347"/>
      <c r="DW347"/>
      <c r="DX347"/>
      <c r="DY347"/>
      <c r="DZ347"/>
      <c r="EA347"/>
      <c r="EB347"/>
      <c r="EC347"/>
      <c r="ED347"/>
      <c r="EE347"/>
      <c r="EF347"/>
      <c r="EG347"/>
      <c r="EH347"/>
      <c r="EI347"/>
      <c r="EJ347"/>
      <c r="EK347"/>
      <c r="EL347"/>
      <c r="EM347"/>
      <c r="EN347"/>
      <c r="EO347"/>
      <c r="EP347"/>
      <c r="EQ347"/>
      <c r="ER347"/>
      <c r="ES347"/>
      <c r="ET347"/>
      <c r="EU347"/>
      <c r="EV347"/>
      <c r="EW347"/>
      <c r="EX347"/>
      <c r="EY347"/>
      <c r="EZ347"/>
      <c r="FA347"/>
      <c r="FB347"/>
      <c r="FC347"/>
      <c r="FD347"/>
      <c r="FE347"/>
      <c r="FF347"/>
      <c r="FG347"/>
      <c r="FH347"/>
      <c r="FI347"/>
      <c r="FJ347"/>
      <c r="FK347"/>
      <c r="FL347"/>
      <c r="FM347"/>
      <c r="FN347"/>
      <c r="FO347"/>
      <c r="FP347"/>
      <c r="FQ347"/>
      <c r="FR347"/>
      <c r="FS347"/>
      <c r="FT347"/>
      <c r="FU347"/>
      <c r="FV347"/>
      <c r="FW347"/>
      <c r="FX347"/>
      <c r="FY347"/>
      <c r="FZ347"/>
      <c r="GA347"/>
      <c r="GB347"/>
      <c r="GC347"/>
      <c r="GD347"/>
      <c r="GE347"/>
      <c r="GF347"/>
      <c r="GG347"/>
      <c r="GH347"/>
      <c r="GI347"/>
      <c r="GJ347"/>
      <c r="GK347"/>
      <c r="GL347"/>
      <c r="GM347"/>
      <c r="GN347"/>
      <c r="GO347"/>
      <c r="GP347"/>
      <c r="GQ347"/>
      <c r="GR347"/>
      <c r="GS347"/>
      <c r="GT347"/>
      <c r="GU347"/>
      <c r="GV347"/>
      <c r="GW347"/>
      <c r="GX347"/>
      <c r="GY347"/>
      <c r="GZ347"/>
      <c r="HA347"/>
      <c r="HB347"/>
      <c r="HC347"/>
      <c r="HD347"/>
      <c r="HE347"/>
      <c r="HF347"/>
      <c r="HG347"/>
      <c r="HH347"/>
      <c r="HI347"/>
      <c r="HJ347"/>
      <c r="HK347"/>
      <c r="HL347"/>
      <c r="HM347"/>
      <c r="HN347"/>
      <c r="HO347"/>
      <c r="HP347"/>
      <c r="HQ347"/>
      <c r="HR347"/>
      <c r="HS347"/>
      <c r="HT347"/>
      <c r="HU347"/>
      <c r="HV347"/>
      <c r="HW347"/>
      <c r="HX347"/>
      <c r="HY347"/>
      <c r="HZ347"/>
      <c r="IA347"/>
      <c r="IB347"/>
      <c r="IC347"/>
      <c r="ID347"/>
      <c r="IE347"/>
      <c r="IF347"/>
      <c r="IG347"/>
      <c r="IH347"/>
      <c r="II347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</row>
    <row r="348" spans="1:256" s="11" customFormat="1" x14ac:dyDescent="0.2">
      <c r="A348" s="150"/>
      <c r="B348" s="150"/>
      <c r="C348" s="12" t="s">
        <v>149</v>
      </c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  <c r="IE348"/>
      <c r="IF348"/>
      <c r="IG348"/>
      <c r="IH348"/>
      <c r="II348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</row>
    <row r="349" spans="1:256" s="11" customFormat="1" x14ac:dyDescent="0.2">
      <c r="A349" s="150"/>
      <c r="B349" s="150"/>
      <c r="C349" s="12" t="s">
        <v>150</v>
      </c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N349"/>
      <c r="CO349"/>
      <c r="CP349"/>
      <c r="CQ349"/>
      <c r="CR349"/>
      <c r="CS349"/>
      <c r="CT349"/>
      <c r="CU349"/>
      <c r="CV349"/>
      <c r="CW349"/>
      <c r="CX349"/>
      <c r="CY349"/>
      <c r="CZ349"/>
      <c r="DA349"/>
      <c r="DB349"/>
      <c r="DC349"/>
      <c r="DD349"/>
      <c r="DE349"/>
      <c r="DF349"/>
      <c r="DG349"/>
      <c r="DH349"/>
      <c r="DI349"/>
      <c r="DJ349"/>
      <c r="DK349"/>
      <c r="DL349"/>
      <c r="DM349"/>
      <c r="DN349"/>
      <c r="DO349"/>
      <c r="DP349"/>
      <c r="DQ349"/>
      <c r="DR349"/>
      <c r="DS349"/>
      <c r="DT349"/>
      <c r="DU349"/>
      <c r="DV349"/>
      <c r="DW349"/>
      <c r="DX349"/>
      <c r="DY349"/>
      <c r="DZ349"/>
      <c r="EA349"/>
      <c r="EB349"/>
      <c r="EC349"/>
      <c r="ED349"/>
      <c r="EE349"/>
      <c r="EF349"/>
      <c r="EG349"/>
      <c r="EH349"/>
      <c r="EI349"/>
      <c r="EJ349"/>
      <c r="EK349"/>
      <c r="EL349"/>
      <c r="EM349"/>
      <c r="EN349"/>
      <c r="EO349"/>
      <c r="EP349"/>
      <c r="EQ349"/>
      <c r="ER349"/>
      <c r="ES349"/>
      <c r="ET349"/>
      <c r="EU349"/>
      <c r="EV349"/>
      <c r="EW349"/>
      <c r="EX349"/>
      <c r="EY349"/>
      <c r="EZ349"/>
      <c r="FA349"/>
      <c r="FB349"/>
      <c r="FC349"/>
      <c r="FD349"/>
      <c r="FE349"/>
      <c r="FF349"/>
      <c r="FG349"/>
      <c r="FH349"/>
      <c r="FI349"/>
      <c r="FJ349"/>
      <c r="FK349"/>
      <c r="FL349"/>
      <c r="FM349"/>
      <c r="FN349"/>
      <c r="FO349"/>
      <c r="FP349"/>
      <c r="FQ349"/>
      <c r="FR349"/>
      <c r="FS349"/>
      <c r="FT349"/>
      <c r="FU349"/>
      <c r="FV349"/>
      <c r="FW349"/>
      <c r="FX349"/>
      <c r="FY349"/>
      <c r="FZ349"/>
      <c r="GA349"/>
      <c r="GB349"/>
      <c r="GC349"/>
      <c r="GD349"/>
      <c r="GE349"/>
      <c r="GF349"/>
      <c r="GG349"/>
      <c r="GH349"/>
      <c r="GI349"/>
      <c r="GJ349"/>
      <c r="GK349"/>
      <c r="GL349"/>
      <c r="GM349"/>
      <c r="GN349"/>
      <c r="GO349"/>
      <c r="GP349"/>
      <c r="GQ349"/>
      <c r="GR349"/>
      <c r="GS349"/>
      <c r="GT349"/>
      <c r="GU349"/>
      <c r="GV349"/>
      <c r="GW349"/>
      <c r="GX349"/>
      <c r="GY349"/>
      <c r="GZ349"/>
      <c r="HA349"/>
      <c r="HB349"/>
      <c r="HC349"/>
      <c r="HD349"/>
      <c r="HE349"/>
      <c r="HF349"/>
      <c r="HG349"/>
      <c r="HH349"/>
      <c r="HI349"/>
      <c r="HJ349"/>
      <c r="HK349"/>
      <c r="HL349"/>
      <c r="HM349"/>
      <c r="HN349"/>
      <c r="HO349"/>
      <c r="HP349"/>
      <c r="HQ349"/>
      <c r="HR349"/>
      <c r="HS349"/>
      <c r="HT349"/>
      <c r="HU349"/>
      <c r="HV349"/>
      <c r="HW349"/>
      <c r="HX349"/>
      <c r="HY349"/>
      <c r="HZ349"/>
      <c r="IA349"/>
      <c r="IB349"/>
      <c r="IC349"/>
      <c r="ID349"/>
      <c r="IE349"/>
      <c r="IF349"/>
      <c r="IG349"/>
      <c r="IH349"/>
      <c r="II349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</row>
    <row r="351" spans="1:256" s="11" customFormat="1" x14ac:dyDescent="0.2">
      <c r="A351" s="150"/>
      <c r="B351" s="150"/>
      <c r="C351" s="12" t="s">
        <v>151</v>
      </c>
      <c r="G351" s="15">
        <v>400000</v>
      </c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N351"/>
      <c r="CO351"/>
      <c r="CP351"/>
      <c r="CQ351"/>
      <c r="CR351"/>
      <c r="CS351"/>
      <c r="CT351"/>
      <c r="CU351"/>
      <c r="CV351"/>
      <c r="CW351"/>
      <c r="CX351"/>
      <c r="CY351"/>
      <c r="CZ351"/>
      <c r="DA351"/>
      <c r="DB351"/>
      <c r="DC351"/>
      <c r="DD351"/>
      <c r="DE351"/>
      <c r="DF351"/>
      <c r="DG351"/>
      <c r="DH351"/>
      <c r="DI351"/>
      <c r="DJ351"/>
      <c r="DK351"/>
      <c r="DL351"/>
      <c r="DM351"/>
      <c r="DN351"/>
      <c r="DO351"/>
      <c r="DP351"/>
      <c r="DQ351"/>
      <c r="DR351"/>
      <c r="DS351"/>
      <c r="DT351"/>
      <c r="DU351"/>
      <c r="DV351"/>
      <c r="DW351"/>
      <c r="DX351"/>
      <c r="DY351"/>
      <c r="DZ351"/>
      <c r="EA351"/>
      <c r="EB351"/>
      <c r="EC351"/>
      <c r="ED351"/>
      <c r="EE351"/>
      <c r="EF351"/>
      <c r="EG351"/>
      <c r="EH351"/>
      <c r="EI351"/>
      <c r="EJ351"/>
      <c r="EK351"/>
      <c r="EL351"/>
      <c r="EM351"/>
      <c r="EN351"/>
      <c r="EO351"/>
      <c r="EP351"/>
      <c r="EQ351"/>
      <c r="ER351"/>
      <c r="ES351"/>
      <c r="ET351"/>
      <c r="EU351"/>
      <c r="EV351"/>
      <c r="EW351"/>
      <c r="EX351"/>
      <c r="EY351"/>
      <c r="EZ351"/>
      <c r="FA351"/>
      <c r="FB351"/>
      <c r="FC351"/>
      <c r="FD351"/>
      <c r="FE351"/>
      <c r="FF351"/>
      <c r="FG351"/>
      <c r="FH351"/>
      <c r="FI351"/>
      <c r="FJ351"/>
      <c r="FK351"/>
      <c r="FL351"/>
      <c r="FM351"/>
      <c r="FN351"/>
      <c r="FO351"/>
      <c r="FP351"/>
      <c r="FQ351"/>
      <c r="FR351"/>
      <c r="FS351"/>
      <c r="FT351"/>
      <c r="FU351"/>
      <c r="FV351"/>
      <c r="FW351"/>
      <c r="FX351"/>
      <c r="FY351"/>
      <c r="FZ351"/>
      <c r="GA351"/>
      <c r="GB351"/>
      <c r="GC351"/>
      <c r="GD351"/>
      <c r="GE351"/>
      <c r="GF351"/>
      <c r="GG351"/>
      <c r="GH351"/>
      <c r="GI351"/>
      <c r="GJ351"/>
      <c r="GK351"/>
      <c r="GL351"/>
      <c r="GM351"/>
      <c r="GN351"/>
      <c r="GO351"/>
      <c r="GP351"/>
      <c r="GQ351"/>
      <c r="GR351"/>
      <c r="GS351"/>
      <c r="GT351"/>
      <c r="GU351"/>
      <c r="GV351"/>
      <c r="GW351"/>
      <c r="GX351"/>
      <c r="GY351"/>
      <c r="GZ351"/>
      <c r="HA351"/>
      <c r="HB351"/>
      <c r="HC351"/>
      <c r="HD351"/>
      <c r="HE351"/>
      <c r="HF351"/>
      <c r="HG351"/>
      <c r="HH351"/>
      <c r="HI351"/>
      <c r="HJ351"/>
      <c r="HK351"/>
      <c r="HL351"/>
      <c r="HM351"/>
      <c r="HN351"/>
      <c r="HO351"/>
      <c r="HP351"/>
      <c r="HQ351"/>
      <c r="HR351"/>
      <c r="HS351"/>
      <c r="HT351"/>
      <c r="HU351"/>
      <c r="HV351"/>
      <c r="HW351"/>
      <c r="HX351"/>
      <c r="HY351"/>
      <c r="HZ351"/>
      <c r="IA351"/>
      <c r="IB351"/>
      <c r="IC351"/>
      <c r="ID351"/>
      <c r="IE351"/>
      <c r="IF351"/>
      <c r="IG351"/>
      <c r="IH351"/>
      <c r="II351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</row>
    <row r="352" spans="1:256" s="11" customFormat="1" ht="13.5" thickBot="1" x14ac:dyDescent="0.25">
      <c r="A352" s="150"/>
      <c r="B352" s="150"/>
      <c r="C352" s="12" t="s">
        <v>152</v>
      </c>
      <c r="G352" s="53">
        <f>-G341/0.4</f>
        <v>-150000</v>
      </c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N352"/>
      <c r="CO352"/>
      <c r="CP352"/>
      <c r="CQ352"/>
      <c r="CR352"/>
      <c r="CS352"/>
      <c r="CT352"/>
      <c r="CU352"/>
      <c r="CV352"/>
      <c r="CW352"/>
      <c r="CX352"/>
      <c r="CY352"/>
      <c r="CZ352"/>
      <c r="DA352"/>
      <c r="DB352"/>
      <c r="DC352"/>
      <c r="DD352"/>
      <c r="DE352"/>
      <c r="DF352"/>
      <c r="DG352"/>
      <c r="DH352"/>
      <c r="DI352"/>
      <c r="DJ352"/>
      <c r="DK352"/>
      <c r="DL352"/>
      <c r="DM352"/>
      <c r="DN352"/>
      <c r="DO352"/>
      <c r="DP352"/>
      <c r="DQ352"/>
      <c r="DR352"/>
      <c r="DS352"/>
      <c r="DT352"/>
      <c r="DU352"/>
      <c r="DV352"/>
      <c r="DW352"/>
      <c r="DX352"/>
      <c r="DY352"/>
      <c r="DZ352"/>
      <c r="EA352"/>
      <c r="EB352"/>
      <c r="EC352"/>
      <c r="ED352"/>
      <c r="EE352"/>
      <c r="EF352"/>
      <c r="EG352"/>
      <c r="EH352"/>
      <c r="EI352"/>
      <c r="EJ352"/>
      <c r="EK352"/>
      <c r="EL352"/>
      <c r="EM352"/>
      <c r="EN352"/>
      <c r="EO352"/>
      <c r="EP352"/>
      <c r="EQ352"/>
      <c r="ER352"/>
      <c r="ES352"/>
      <c r="ET352"/>
      <c r="EU352"/>
      <c r="EV352"/>
      <c r="EW352"/>
      <c r="EX352"/>
      <c r="EY352"/>
      <c r="EZ352"/>
      <c r="FA352"/>
      <c r="FB352"/>
      <c r="FC352"/>
      <c r="FD352"/>
      <c r="FE352"/>
      <c r="FF352"/>
      <c r="FG352"/>
      <c r="FH352"/>
      <c r="FI352"/>
      <c r="FJ352"/>
      <c r="FK352"/>
      <c r="FL352"/>
      <c r="FM352"/>
      <c r="FN352"/>
      <c r="FO352"/>
      <c r="FP352"/>
      <c r="FQ352"/>
      <c r="FR352"/>
      <c r="FS352"/>
      <c r="FT352"/>
      <c r="FU352"/>
      <c r="FV352"/>
      <c r="FW352"/>
      <c r="FX352"/>
      <c r="FY352"/>
      <c r="FZ352"/>
      <c r="GA352"/>
      <c r="GB352"/>
      <c r="GC352"/>
      <c r="GD352"/>
      <c r="GE352"/>
      <c r="GF352"/>
      <c r="GG352"/>
      <c r="GH352"/>
      <c r="GI352"/>
      <c r="GJ352"/>
      <c r="GK352"/>
      <c r="GL352"/>
      <c r="GM352"/>
      <c r="GN352"/>
      <c r="GO352"/>
      <c r="GP352"/>
      <c r="GQ352"/>
      <c r="GR352"/>
      <c r="GS352"/>
      <c r="GT352"/>
      <c r="GU352"/>
      <c r="GV352"/>
      <c r="GW352"/>
      <c r="GX352"/>
      <c r="GY352"/>
      <c r="GZ352"/>
      <c r="HA352"/>
      <c r="HB352"/>
      <c r="HC352"/>
      <c r="HD352"/>
      <c r="HE352"/>
      <c r="HF352"/>
      <c r="HG352"/>
      <c r="HH352"/>
      <c r="HI352"/>
      <c r="HJ352"/>
      <c r="HK352"/>
      <c r="HL352"/>
      <c r="HM352"/>
      <c r="HN352"/>
      <c r="HO352"/>
      <c r="HP352"/>
      <c r="HQ352"/>
      <c r="HR352"/>
      <c r="HS352"/>
      <c r="HT352"/>
      <c r="HU352"/>
      <c r="HV352"/>
      <c r="HW352"/>
      <c r="HX352"/>
      <c r="HY352"/>
      <c r="HZ352"/>
      <c r="IA352"/>
      <c r="IB352"/>
      <c r="IC352"/>
      <c r="ID352"/>
      <c r="IE352"/>
      <c r="IF352"/>
      <c r="IG352"/>
      <c r="IH352"/>
      <c r="II352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</row>
    <row r="353" spans="1:256" s="11" customFormat="1" ht="13.5" thickBot="1" x14ac:dyDescent="0.25">
      <c r="A353" s="150"/>
      <c r="B353" s="150" t="s">
        <v>4</v>
      </c>
      <c r="C353" s="118" t="s">
        <v>153</v>
      </c>
      <c r="D353" s="13"/>
      <c r="E353" s="13"/>
      <c r="F353" s="13"/>
      <c r="G353" s="69">
        <f>SUM(G351:G352)</f>
        <v>250000</v>
      </c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N353"/>
      <c r="CO353"/>
      <c r="CP353"/>
      <c r="CQ353"/>
      <c r="CR353"/>
      <c r="CS353"/>
      <c r="CT353"/>
      <c r="CU353"/>
      <c r="CV353"/>
      <c r="CW353"/>
      <c r="CX353"/>
      <c r="CY353"/>
      <c r="CZ353"/>
      <c r="DA353"/>
      <c r="DB353"/>
      <c r="DC353"/>
      <c r="DD353"/>
      <c r="DE353"/>
      <c r="DF353"/>
      <c r="DG353"/>
      <c r="DH353"/>
      <c r="DI353"/>
      <c r="DJ353"/>
      <c r="DK353"/>
      <c r="DL353"/>
      <c r="DM353"/>
      <c r="DN353"/>
      <c r="DO353"/>
      <c r="DP353"/>
      <c r="DQ353"/>
      <c r="DR353"/>
      <c r="DS353"/>
      <c r="DT353"/>
      <c r="DU353"/>
      <c r="DV353"/>
      <c r="DW353"/>
      <c r="DX353"/>
      <c r="DY353"/>
      <c r="DZ353"/>
      <c r="EA353"/>
      <c r="EB353"/>
      <c r="EC353"/>
      <c r="ED353"/>
      <c r="EE353"/>
      <c r="EF353"/>
      <c r="EG353"/>
      <c r="EH353"/>
      <c r="EI353"/>
      <c r="EJ353"/>
      <c r="EK353"/>
      <c r="EL353"/>
      <c r="EM353"/>
      <c r="EN353"/>
      <c r="EO353"/>
      <c r="EP353"/>
      <c r="EQ353"/>
      <c r="ER353"/>
      <c r="ES353"/>
      <c r="ET353"/>
      <c r="EU353"/>
      <c r="EV353"/>
      <c r="EW353"/>
      <c r="EX353"/>
      <c r="EY353"/>
      <c r="EZ353"/>
      <c r="FA353"/>
      <c r="FB353"/>
      <c r="FC353"/>
      <c r="FD353"/>
      <c r="FE353"/>
      <c r="FF353"/>
      <c r="FG353"/>
      <c r="FH353"/>
      <c r="FI353"/>
      <c r="FJ353"/>
      <c r="FK353"/>
      <c r="FL353"/>
      <c r="FM353"/>
      <c r="FN353"/>
      <c r="FO353"/>
      <c r="FP353"/>
      <c r="FQ353"/>
      <c r="FR353"/>
      <c r="FS353"/>
      <c r="FT353"/>
      <c r="FU353"/>
      <c r="FV353"/>
      <c r="FW353"/>
      <c r="FX353"/>
      <c r="FY353"/>
      <c r="FZ353"/>
      <c r="GA353"/>
      <c r="GB353"/>
      <c r="GC353"/>
      <c r="GD353"/>
      <c r="GE353"/>
      <c r="GF353"/>
      <c r="GG353"/>
      <c r="GH353"/>
      <c r="GI353"/>
      <c r="GJ353"/>
      <c r="GK353"/>
      <c r="GL353"/>
      <c r="GM353"/>
      <c r="GN353"/>
      <c r="GO353"/>
      <c r="GP353"/>
      <c r="GQ353"/>
      <c r="GR353"/>
      <c r="GS353"/>
      <c r="GT353"/>
      <c r="GU353"/>
      <c r="GV353"/>
      <c r="GW353"/>
      <c r="GX353"/>
      <c r="GY353"/>
      <c r="GZ353"/>
      <c r="HA353"/>
      <c r="HB353"/>
      <c r="HC353"/>
      <c r="HD353"/>
      <c r="HE353"/>
      <c r="HF353"/>
      <c r="HG353"/>
      <c r="HH353"/>
      <c r="HI353"/>
      <c r="HJ353"/>
      <c r="HK353"/>
      <c r="HL353"/>
      <c r="HM353"/>
      <c r="HN353"/>
      <c r="HO353"/>
      <c r="HP353"/>
      <c r="HQ353"/>
      <c r="HR353"/>
      <c r="HS353"/>
      <c r="HT353"/>
      <c r="HU353"/>
      <c r="HV353"/>
      <c r="HW353"/>
      <c r="HX353"/>
      <c r="HY353"/>
      <c r="HZ353"/>
      <c r="IA353"/>
      <c r="IB353"/>
      <c r="IC353"/>
      <c r="ID353"/>
      <c r="IE353"/>
      <c r="IF353"/>
      <c r="IG353"/>
      <c r="IH353"/>
      <c r="II353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</row>
    <row r="354" spans="1:256" s="11" customFormat="1" ht="13.5" thickBot="1" x14ac:dyDescent="0.25">
      <c r="A354" s="150"/>
      <c r="B354" s="150"/>
      <c r="C354" s="12" t="s">
        <v>154</v>
      </c>
      <c r="G354" s="119">
        <f>+G352*0.4</f>
        <v>-60000</v>
      </c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N354"/>
      <c r="CO354"/>
      <c r="CP354"/>
      <c r="CQ354"/>
      <c r="CR354"/>
      <c r="CS354"/>
      <c r="CT354"/>
      <c r="CU354"/>
      <c r="CV354"/>
      <c r="CW354"/>
      <c r="CX354"/>
      <c r="CY354"/>
      <c r="CZ354"/>
      <c r="DA354"/>
      <c r="DB354"/>
      <c r="DC354"/>
      <c r="DD354"/>
      <c r="DE354"/>
      <c r="DF354"/>
      <c r="DG354"/>
      <c r="DH354"/>
      <c r="DI354"/>
      <c r="DJ354"/>
      <c r="DK354"/>
      <c r="DL354"/>
      <c r="DM354"/>
      <c r="DN354"/>
      <c r="DO354"/>
      <c r="DP354"/>
      <c r="DQ354"/>
      <c r="DR354"/>
      <c r="DS354"/>
      <c r="DT354"/>
      <c r="DU354"/>
      <c r="DV354"/>
      <c r="DW354"/>
      <c r="DX354"/>
      <c r="DY354"/>
      <c r="DZ354"/>
      <c r="EA354"/>
      <c r="EB354"/>
      <c r="EC354"/>
      <c r="ED354"/>
      <c r="EE354"/>
      <c r="EF354"/>
      <c r="EG354"/>
      <c r="EH354"/>
      <c r="EI354"/>
      <c r="EJ354"/>
      <c r="EK354"/>
      <c r="EL354"/>
      <c r="EM354"/>
      <c r="EN354"/>
      <c r="EO354"/>
      <c r="EP354"/>
      <c r="EQ354"/>
      <c r="ER354"/>
      <c r="ES354"/>
      <c r="ET354"/>
      <c r="EU354"/>
      <c r="EV354"/>
      <c r="EW354"/>
      <c r="EX354"/>
      <c r="EY354"/>
      <c r="EZ354"/>
      <c r="FA354"/>
      <c r="FB354"/>
      <c r="FC354"/>
      <c r="FD354"/>
      <c r="FE354"/>
      <c r="FF354"/>
      <c r="FG354"/>
      <c r="FH354"/>
      <c r="FI354"/>
      <c r="FJ354"/>
      <c r="FK354"/>
      <c r="FL354"/>
      <c r="FM354"/>
      <c r="FN354"/>
      <c r="FO354"/>
      <c r="FP354"/>
      <c r="FQ354"/>
      <c r="FR354"/>
      <c r="FS354"/>
      <c r="FT354"/>
      <c r="FU354"/>
      <c r="FV354"/>
      <c r="FW354"/>
      <c r="FX354"/>
      <c r="FY354"/>
      <c r="FZ354"/>
      <c r="GA354"/>
      <c r="GB354"/>
      <c r="GC354"/>
      <c r="GD354"/>
      <c r="GE354"/>
      <c r="GF354"/>
      <c r="GG354"/>
      <c r="GH354"/>
      <c r="GI354"/>
      <c r="GJ354"/>
      <c r="GK354"/>
      <c r="GL354"/>
      <c r="GM354"/>
      <c r="GN354"/>
      <c r="GO354"/>
      <c r="GP354"/>
      <c r="GQ354"/>
      <c r="GR354"/>
      <c r="GS354"/>
      <c r="GT354"/>
      <c r="GU354"/>
      <c r="GV354"/>
      <c r="GW354"/>
      <c r="GX354"/>
      <c r="GY354"/>
      <c r="GZ354"/>
      <c r="HA354"/>
      <c r="HB354"/>
      <c r="HC354"/>
      <c r="HD354"/>
      <c r="HE354"/>
      <c r="HF354"/>
      <c r="HG354"/>
      <c r="HH354"/>
      <c r="HI354"/>
      <c r="HJ354"/>
      <c r="HK354"/>
      <c r="HL354"/>
      <c r="HM354"/>
      <c r="HN354"/>
      <c r="HO354"/>
      <c r="HP354"/>
      <c r="HQ354"/>
      <c r="HR354"/>
      <c r="HS354"/>
      <c r="HT354"/>
      <c r="HU354"/>
      <c r="HV354"/>
      <c r="HW354"/>
      <c r="HX354"/>
      <c r="HY354"/>
      <c r="HZ354"/>
      <c r="IA354"/>
      <c r="IB354"/>
      <c r="IC354"/>
      <c r="ID354"/>
      <c r="IE354"/>
      <c r="IF354"/>
      <c r="IG354"/>
      <c r="IH354"/>
      <c r="II354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</row>
  </sheetData>
  <mergeCells count="1">
    <mergeCell ref="D304:F304"/>
  </mergeCells>
  <pageMargins left="0.75" right="0.75" top="0.75" bottom="0.75" header="0.5" footer="0.5"/>
  <pageSetup orientation="portrait" horizontalDpi="4294967293" verticalDpi="4294967293" r:id="rId1"/>
  <headerFooter alignWithMargins="0">
    <oddHeader>&amp;L&amp;"Calibri,Bold"&amp;8&amp;F&amp;R&amp;"Calibri,Bold"&amp;8Page &amp;P</oddHeader>
  </headerFooter>
  <rowBreaks count="1" manualBreakCount="1">
    <brk id="3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283"/>
  <sheetViews>
    <sheetView showGridLines="0" zoomScale="200" zoomScaleNormal="200" workbookViewId="0">
      <selection activeCell="B18" sqref="A1:B1048576"/>
    </sheetView>
  </sheetViews>
  <sheetFormatPr defaultRowHeight="15" x14ac:dyDescent="0.25"/>
  <cols>
    <col min="1" max="1" width="3.42578125" style="602" customWidth="1"/>
    <col min="2" max="2" width="3" style="602" customWidth="1"/>
    <col min="3" max="3" width="1" style="386" customWidth="1"/>
    <col min="4" max="4" width="28.140625" style="388" customWidth="1"/>
    <col min="5" max="5" width="11.42578125" style="387" customWidth="1"/>
    <col min="6" max="6" width="14.85546875" style="387" customWidth="1"/>
    <col min="7" max="7" width="11.28515625" style="387" customWidth="1"/>
    <col min="8" max="8" width="6.85546875" style="387" customWidth="1"/>
    <col min="9" max="9" width="12.28515625" style="138" customWidth="1"/>
    <col min="10" max="10" width="9.42578125" style="11" customWidth="1"/>
  </cols>
  <sheetData>
    <row r="1" spans="1:257" s="11" customFormat="1" ht="6" customHeight="1" x14ac:dyDescent="0.25">
      <c r="A1" s="601"/>
      <c r="B1" s="601"/>
      <c r="C1" s="585"/>
      <c r="D1" s="586"/>
      <c r="E1" s="587"/>
      <c r="F1" s="587"/>
      <c r="G1" s="587"/>
      <c r="H1" s="587"/>
      <c r="I1" s="13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</row>
    <row r="2" spans="1:257" s="11" customFormat="1" ht="15" customHeight="1" x14ac:dyDescent="0.25">
      <c r="A2" s="601">
        <v>5</v>
      </c>
      <c r="B2" s="601" t="s">
        <v>0</v>
      </c>
      <c r="C2" s="585"/>
      <c r="D2" s="588" t="s">
        <v>326</v>
      </c>
      <c r="E2" s="587"/>
      <c r="F2" s="587"/>
      <c r="G2" s="587"/>
      <c r="H2" s="587"/>
      <c r="I2" s="138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</row>
    <row r="3" spans="1:257" ht="15.75" x14ac:dyDescent="0.25">
      <c r="A3" s="601"/>
      <c r="B3" s="601"/>
      <c r="C3" s="585"/>
      <c r="D3" s="589" t="s">
        <v>309</v>
      </c>
      <c r="E3" s="587"/>
      <c r="F3" s="587"/>
      <c r="G3" s="587"/>
      <c r="H3" s="587"/>
    </row>
    <row r="4" spans="1:257" ht="15.75" x14ac:dyDescent="0.25">
      <c r="A4" s="601"/>
      <c r="B4" s="601"/>
      <c r="C4" s="585"/>
      <c r="D4" s="589" t="s">
        <v>295</v>
      </c>
      <c r="E4" s="587"/>
      <c r="F4" s="587"/>
      <c r="G4" s="587"/>
      <c r="H4" s="587"/>
    </row>
    <row r="5" spans="1:257" ht="15.75" x14ac:dyDescent="0.25">
      <c r="A5" s="601"/>
      <c r="B5" s="601"/>
      <c r="C5" s="585"/>
      <c r="D5" s="589"/>
      <c r="E5" s="587"/>
      <c r="F5" s="587"/>
      <c r="G5" s="587"/>
      <c r="H5" s="587"/>
    </row>
    <row r="6" spans="1:257" ht="15.75" x14ac:dyDescent="0.25">
      <c r="A6" s="601">
        <v>6</v>
      </c>
      <c r="B6" s="601" t="s">
        <v>3</v>
      </c>
      <c r="C6" s="585"/>
      <c r="D6" s="590" t="s">
        <v>277</v>
      </c>
      <c r="E6" s="587"/>
      <c r="F6" s="587"/>
      <c r="G6" s="587"/>
      <c r="H6" s="587"/>
    </row>
    <row r="7" spans="1:257" ht="15.75" x14ac:dyDescent="0.25">
      <c r="A7" s="601"/>
      <c r="B7" s="601"/>
      <c r="C7" s="585"/>
      <c r="D7" s="590" t="s">
        <v>278</v>
      </c>
      <c r="E7" s="587"/>
      <c r="F7" s="587"/>
      <c r="G7" s="587"/>
      <c r="H7" s="587"/>
    </row>
    <row r="8" spans="1:257" ht="16.5" thickBot="1" x14ac:dyDescent="0.3">
      <c r="A8" s="601"/>
      <c r="B8" s="601"/>
      <c r="C8" s="585"/>
      <c r="D8" s="590" t="s">
        <v>279</v>
      </c>
      <c r="E8" s="587"/>
      <c r="F8" s="587"/>
      <c r="G8" s="587"/>
      <c r="H8" s="587"/>
    </row>
    <row r="9" spans="1:257" ht="15.75" x14ac:dyDescent="0.25">
      <c r="A9" s="601"/>
      <c r="B9" s="601"/>
      <c r="C9" s="585"/>
      <c r="D9" s="591" t="s">
        <v>280</v>
      </c>
      <c r="E9" s="592"/>
      <c r="F9" s="593">
        <v>20000000</v>
      </c>
      <c r="G9" s="587"/>
      <c r="H9" s="587"/>
    </row>
    <row r="10" spans="1:257" ht="16.5" thickBot="1" x14ac:dyDescent="0.3">
      <c r="A10" s="601"/>
      <c r="B10" s="601"/>
      <c r="C10" s="585"/>
      <c r="D10" s="594" t="s">
        <v>281</v>
      </c>
      <c r="E10" s="595"/>
      <c r="F10" s="596">
        <v>-8000000</v>
      </c>
      <c r="G10" s="587"/>
      <c r="H10" s="587"/>
    </row>
    <row r="11" spans="1:257" ht="16.5" thickBot="1" x14ac:dyDescent="0.3">
      <c r="A11" s="601"/>
      <c r="B11" s="601"/>
      <c r="C11" s="585"/>
      <c r="D11" s="597" t="s">
        <v>282</v>
      </c>
      <c r="E11" s="598"/>
      <c r="F11" s="599">
        <f>+F10+F9</f>
        <v>12000000</v>
      </c>
      <c r="G11" s="587"/>
      <c r="H11" s="587"/>
    </row>
    <row r="12" spans="1:257" ht="15.75" x14ac:dyDescent="0.25">
      <c r="A12" s="601"/>
      <c r="B12" s="601"/>
      <c r="C12" s="585"/>
      <c r="D12" s="586" t="s">
        <v>283</v>
      </c>
      <c r="E12" s="587"/>
      <c r="F12" s="587"/>
      <c r="G12" s="587"/>
      <c r="H12" s="587"/>
    </row>
    <row r="13" spans="1:257" ht="15.75" x14ac:dyDescent="0.25">
      <c r="A13" s="601"/>
      <c r="B13" s="601"/>
      <c r="C13" s="585"/>
      <c r="D13" s="586" t="s">
        <v>310</v>
      </c>
      <c r="E13" s="587"/>
      <c r="F13" s="587"/>
      <c r="G13" s="587"/>
      <c r="H13" s="587"/>
    </row>
    <row r="14" spans="1:257" ht="15.75" x14ac:dyDescent="0.25">
      <c r="A14" s="601"/>
      <c r="B14" s="601"/>
      <c r="C14" s="585"/>
      <c r="D14" s="600"/>
      <c r="E14" s="587"/>
      <c r="F14" s="587"/>
      <c r="G14" s="587"/>
      <c r="H14" s="587"/>
    </row>
    <row r="15" spans="1:257" ht="15.75" x14ac:dyDescent="0.25">
      <c r="A15" s="601">
        <v>7</v>
      </c>
      <c r="B15" s="601" t="s">
        <v>4</v>
      </c>
      <c r="C15" s="585"/>
      <c r="D15" s="590" t="s">
        <v>284</v>
      </c>
      <c r="E15" s="587"/>
      <c r="F15" s="587"/>
      <c r="G15" s="587"/>
      <c r="H15" s="587"/>
    </row>
    <row r="16" spans="1:257" ht="15.75" x14ac:dyDescent="0.25">
      <c r="A16" s="601"/>
      <c r="B16" s="601"/>
      <c r="C16" s="585"/>
      <c r="D16" s="590" t="s">
        <v>285</v>
      </c>
      <c r="E16" s="587"/>
      <c r="F16" s="587"/>
      <c r="G16" s="587"/>
      <c r="H16" s="587"/>
    </row>
    <row r="17" spans="1:8" ht="15.75" x14ac:dyDescent="0.25">
      <c r="A17" s="601"/>
      <c r="B17" s="601"/>
      <c r="C17" s="585"/>
      <c r="D17" s="590" t="s">
        <v>286</v>
      </c>
      <c r="E17" s="587"/>
      <c r="F17" s="587"/>
      <c r="G17" s="587"/>
      <c r="H17" s="587"/>
    </row>
    <row r="18" spans="1:8" ht="15.75" x14ac:dyDescent="0.25">
      <c r="A18" s="601"/>
      <c r="B18" s="601"/>
      <c r="C18" s="585"/>
      <c r="D18" s="590" t="s">
        <v>287</v>
      </c>
      <c r="E18" s="587"/>
      <c r="F18" s="587"/>
      <c r="G18" s="587"/>
      <c r="H18" s="587"/>
    </row>
    <row r="19" spans="1:8" ht="15.75" x14ac:dyDescent="0.25">
      <c r="A19" s="601"/>
      <c r="B19" s="601"/>
      <c r="C19" s="585"/>
      <c r="D19" s="600"/>
      <c r="E19" s="587"/>
      <c r="F19" s="587"/>
      <c r="G19" s="587"/>
      <c r="H19" s="587"/>
    </row>
    <row r="20" spans="1:8" ht="15.75" x14ac:dyDescent="0.25">
      <c r="A20" s="601">
        <v>8</v>
      </c>
      <c r="B20" s="601" t="s">
        <v>0</v>
      </c>
      <c r="C20" s="585"/>
      <c r="D20" s="590" t="s">
        <v>290</v>
      </c>
      <c r="E20" s="587"/>
      <c r="F20" s="587"/>
      <c r="G20" s="587"/>
      <c r="H20" s="587"/>
    </row>
    <row r="21" spans="1:8" ht="15.75" x14ac:dyDescent="0.25">
      <c r="A21" s="601"/>
      <c r="B21" s="601"/>
      <c r="C21" s="585"/>
      <c r="D21" s="590" t="s">
        <v>288</v>
      </c>
      <c r="E21" s="587"/>
      <c r="F21" s="587"/>
      <c r="G21" s="587"/>
      <c r="H21" s="587"/>
    </row>
    <row r="22" spans="1:8" ht="15.75" x14ac:dyDescent="0.25">
      <c r="A22" s="601"/>
      <c r="B22" s="601"/>
      <c r="C22" s="585"/>
      <c r="D22" s="590" t="s">
        <v>311</v>
      </c>
      <c r="E22" s="587"/>
      <c r="F22" s="587"/>
      <c r="G22" s="587"/>
      <c r="H22" s="587"/>
    </row>
    <row r="23" spans="1:8" ht="15.75" x14ac:dyDescent="0.25">
      <c r="A23" s="601"/>
      <c r="B23" s="601"/>
      <c r="C23" s="585"/>
      <c r="D23" s="590" t="s">
        <v>294</v>
      </c>
      <c r="E23" s="587"/>
      <c r="F23" s="587"/>
      <c r="G23" s="587"/>
      <c r="H23" s="587"/>
    </row>
    <row r="24" spans="1:8" ht="15.75" x14ac:dyDescent="0.25">
      <c r="A24" s="601"/>
      <c r="B24" s="601"/>
      <c r="C24" s="585"/>
      <c r="D24" s="590" t="s">
        <v>289</v>
      </c>
      <c r="E24" s="587"/>
      <c r="F24" s="587"/>
      <c r="G24" s="587"/>
      <c r="H24" s="587"/>
    </row>
    <row r="25" spans="1:8" ht="15.75" x14ac:dyDescent="0.25">
      <c r="A25" s="601"/>
      <c r="B25" s="601"/>
      <c r="C25" s="585"/>
      <c r="D25" s="590" t="s">
        <v>327</v>
      </c>
      <c r="E25" s="587"/>
      <c r="F25" s="587"/>
      <c r="G25" s="587"/>
      <c r="H25" s="587"/>
    </row>
    <row r="26" spans="1:8" ht="15.75" x14ac:dyDescent="0.25">
      <c r="A26" s="601"/>
      <c r="B26" s="601"/>
      <c r="C26" s="585"/>
      <c r="D26" s="586" t="s">
        <v>293</v>
      </c>
      <c r="E26" s="587"/>
      <c r="F26" s="587"/>
      <c r="G26" s="587"/>
      <c r="H26" s="587"/>
    </row>
    <row r="87" spans="1:257" s="11" customFormat="1" x14ac:dyDescent="0.25">
      <c r="A87" s="602">
        <v>1</v>
      </c>
      <c r="B87" s="602" t="s">
        <v>4</v>
      </c>
      <c r="C87" s="386"/>
      <c r="D87" s="388"/>
      <c r="E87" s="387"/>
      <c r="F87" s="387"/>
      <c r="G87" s="387"/>
      <c r="H87" s="387"/>
      <c r="I87" s="138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</row>
    <row r="88" spans="1:257" s="11" customFormat="1" x14ac:dyDescent="0.25">
      <c r="A88" s="602">
        <v>2</v>
      </c>
      <c r="B88" s="602" t="s">
        <v>0</v>
      </c>
      <c r="C88" s="386"/>
      <c r="D88" s="388"/>
      <c r="E88" s="387"/>
      <c r="F88" s="387"/>
      <c r="G88" s="387"/>
      <c r="H88" s="387"/>
      <c r="I88" s="13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</row>
    <row r="89" spans="1:257" s="11" customFormat="1" x14ac:dyDescent="0.25">
      <c r="A89" s="602">
        <v>3</v>
      </c>
      <c r="B89" s="602" t="s">
        <v>3</v>
      </c>
      <c r="C89" s="386"/>
      <c r="D89" s="389" t="s">
        <v>70</v>
      </c>
      <c r="E89" s="390"/>
      <c r="F89" s="390"/>
      <c r="G89" s="390"/>
      <c r="H89" s="390"/>
      <c r="I89" s="138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</row>
    <row r="90" spans="1:257" s="11" customFormat="1" x14ac:dyDescent="0.25">
      <c r="A90" s="602"/>
      <c r="B90" s="602"/>
      <c r="C90" s="386"/>
      <c r="D90" s="391" t="s">
        <v>71</v>
      </c>
      <c r="E90" s="392"/>
      <c r="F90" s="393">
        <v>39553</v>
      </c>
      <c r="G90" s="390"/>
      <c r="H90" s="390"/>
      <c r="I90" s="138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</row>
    <row r="91" spans="1:257" s="11" customFormat="1" ht="15.75" thickBot="1" x14ac:dyDescent="0.3">
      <c r="A91" s="602"/>
      <c r="B91" s="602"/>
      <c r="C91" s="386"/>
      <c r="D91" s="391" t="s">
        <v>72</v>
      </c>
      <c r="E91" s="390"/>
      <c r="F91" s="393">
        <v>39593</v>
      </c>
      <c r="G91" s="390"/>
      <c r="H91" s="390"/>
      <c r="I91" s="138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</row>
    <row r="92" spans="1:257" s="11" customFormat="1" x14ac:dyDescent="0.25">
      <c r="A92" s="602"/>
      <c r="B92" s="602"/>
      <c r="C92" s="386"/>
      <c r="D92" s="391" t="s">
        <v>73</v>
      </c>
      <c r="E92" s="390"/>
      <c r="F92" s="394">
        <v>2500</v>
      </c>
      <c r="G92" s="390"/>
      <c r="H92" s="395" t="s">
        <v>74</v>
      </c>
      <c r="I92" s="138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</row>
    <row r="93" spans="1:257" s="11" customFormat="1" ht="15.75" thickBot="1" x14ac:dyDescent="0.3">
      <c r="A93" s="602"/>
      <c r="B93" s="602"/>
      <c r="C93" s="386"/>
      <c r="D93" s="391" t="s">
        <v>75</v>
      </c>
      <c r="E93" s="390"/>
      <c r="F93" s="396">
        <v>0.05</v>
      </c>
      <c r="G93" s="390"/>
      <c r="H93" s="397" t="s">
        <v>76</v>
      </c>
      <c r="I93" s="138" t="s">
        <v>77</v>
      </c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</row>
    <row r="94" spans="1:257" s="11" customFormat="1" x14ac:dyDescent="0.25">
      <c r="A94" s="602"/>
      <c r="B94" s="602"/>
      <c r="C94" s="386"/>
      <c r="D94" s="391" t="s">
        <v>78</v>
      </c>
      <c r="E94" s="390"/>
      <c r="F94" s="398">
        <f>+F93*F92</f>
        <v>125</v>
      </c>
      <c r="G94" s="390"/>
      <c r="H94" s="397" t="s">
        <v>79</v>
      </c>
      <c r="I94" s="138" t="s">
        <v>80</v>
      </c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</row>
    <row r="95" spans="1:257" s="11" customFormat="1" ht="15.75" thickBot="1" x14ac:dyDescent="0.3">
      <c r="A95" s="602"/>
      <c r="B95" s="602"/>
      <c r="C95" s="386"/>
      <c r="D95" s="391" t="s">
        <v>81</v>
      </c>
      <c r="E95" s="390"/>
      <c r="F95" s="399">
        <v>2</v>
      </c>
      <c r="G95" s="390"/>
      <c r="H95" s="400"/>
      <c r="I95" s="138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</row>
    <row r="96" spans="1:257" s="11" customFormat="1" ht="15.75" thickBot="1" x14ac:dyDescent="0.3">
      <c r="A96" s="602"/>
      <c r="B96" s="602"/>
      <c r="C96" s="386"/>
      <c r="D96" s="389" t="s">
        <v>82</v>
      </c>
      <c r="E96" s="401"/>
      <c r="F96" s="402">
        <f>+F95*F94</f>
        <v>250</v>
      </c>
      <c r="G96" s="390"/>
      <c r="H96" s="390"/>
      <c r="I96" s="138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</row>
    <row r="97" spans="1:257" s="11" customFormat="1" ht="7.5" customHeight="1" x14ac:dyDescent="0.25">
      <c r="A97" s="602"/>
      <c r="B97" s="602"/>
      <c r="C97" s="386"/>
      <c r="D97" s="388"/>
      <c r="E97" s="387"/>
      <c r="F97" s="387"/>
      <c r="G97" s="387"/>
      <c r="H97" s="387"/>
      <c r="I97" s="138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</row>
    <row r="98" spans="1:257" s="11" customFormat="1" x14ac:dyDescent="0.25">
      <c r="A98" s="602">
        <v>4</v>
      </c>
      <c r="B98" s="602" t="s">
        <v>4</v>
      </c>
      <c r="C98" s="386"/>
      <c r="D98" s="403" t="s">
        <v>83</v>
      </c>
      <c r="E98" s="387"/>
      <c r="F98" s="387"/>
      <c r="G98" s="387"/>
      <c r="H98" s="387"/>
      <c r="I98" s="13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</row>
    <row r="99" spans="1:257" s="11" customFormat="1" ht="8.25" customHeight="1" thickBot="1" x14ac:dyDescent="0.3">
      <c r="A99" s="602"/>
      <c r="B99" s="602"/>
      <c r="C99" s="386"/>
      <c r="D99" s="404"/>
      <c r="E99" s="405"/>
      <c r="F99" s="405"/>
      <c r="G99" s="405"/>
      <c r="H99" s="387"/>
      <c r="I99" s="138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</row>
    <row r="100" spans="1:257" s="11" customFormat="1" x14ac:dyDescent="0.25">
      <c r="A100" s="602"/>
      <c r="B100" s="602"/>
      <c r="C100" s="386"/>
      <c r="D100" s="406" t="s">
        <v>5</v>
      </c>
      <c r="E100" s="407"/>
      <c r="F100" s="407"/>
      <c r="G100" s="408"/>
      <c r="H100" s="387"/>
      <c r="I100" s="138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</row>
    <row r="101" spans="1:257" s="11" customFormat="1" x14ac:dyDescent="0.25">
      <c r="A101" s="602"/>
      <c r="B101" s="602"/>
      <c r="C101" s="386"/>
      <c r="D101" s="409" t="s">
        <v>6</v>
      </c>
      <c r="E101" s="410"/>
      <c r="F101" s="410"/>
      <c r="G101" s="411"/>
      <c r="H101" s="387"/>
      <c r="I101" s="138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</row>
    <row r="102" spans="1:257" s="11" customFormat="1" x14ac:dyDescent="0.25">
      <c r="A102" s="602"/>
      <c r="B102" s="602"/>
      <c r="C102" s="386"/>
      <c r="D102" s="409" t="s">
        <v>7</v>
      </c>
      <c r="E102" s="410"/>
      <c r="F102" s="410"/>
      <c r="G102" s="412">
        <v>50000</v>
      </c>
      <c r="H102" s="387"/>
      <c r="I102" s="138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</row>
    <row r="103" spans="1:257" s="11" customFormat="1" x14ac:dyDescent="0.25">
      <c r="A103" s="602"/>
      <c r="B103" s="602"/>
      <c r="C103" s="386"/>
      <c r="D103" s="409" t="s">
        <v>8</v>
      </c>
      <c r="E103" s="410"/>
      <c r="F103" s="410"/>
      <c r="G103" s="413">
        <v>100000</v>
      </c>
      <c r="H103" s="387"/>
      <c r="I103" s="138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</row>
    <row r="104" spans="1:257" s="11" customFormat="1" ht="15.75" thickBot="1" x14ac:dyDescent="0.3">
      <c r="A104" s="602"/>
      <c r="B104" s="602"/>
      <c r="C104" s="386"/>
      <c r="D104" s="409" t="s">
        <v>9</v>
      </c>
      <c r="E104" s="410"/>
      <c r="F104" s="410"/>
      <c r="G104" s="414">
        <v>-75000</v>
      </c>
      <c r="H104" s="387"/>
      <c r="I104" s="138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</row>
    <row r="105" spans="1:257" s="11" customFormat="1" ht="15.75" thickBot="1" x14ac:dyDescent="0.3">
      <c r="A105" s="602"/>
      <c r="B105" s="602"/>
      <c r="C105" s="386"/>
      <c r="D105" s="409" t="s">
        <v>10</v>
      </c>
      <c r="E105" s="410"/>
      <c r="F105" s="410"/>
      <c r="G105" s="415">
        <f>SUM(G102:G104)</f>
        <v>75000</v>
      </c>
      <c r="H105" s="387"/>
      <c r="I105" s="138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</row>
    <row r="106" spans="1:257" s="11" customFormat="1" x14ac:dyDescent="0.25">
      <c r="A106" s="602"/>
      <c r="B106" s="602"/>
      <c r="C106" s="386"/>
      <c r="D106" s="416" t="s">
        <v>11</v>
      </c>
      <c r="E106" s="417"/>
      <c r="F106" s="417"/>
      <c r="G106" s="418"/>
      <c r="H106" s="387"/>
      <c r="I106" s="138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</row>
    <row r="107" spans="1:257" s="11" customFormat="1" ht="15.75" thickBot="1" x14ac:dyDescent="0.3">
      <c r="A107" s="602">
        <v>5</v>
      </c>
      <c r="B107" s="602" t="s">
        <v>2</v>
      </c>
      <c r="C107" s="386"/>
      <c r="D107" s="419" t="s">
        <v>12</v>
      </c>
      <c r="E107" s="420"/>
      <c r="F107" s="420"/>
      <c r="G107" s="421">
        <v>25000</v>
      </c>
      <c r="H107" s="387"/>
      <c r="I107" s="138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</row>
    <row r="108" spans="1:257" s="11" customFormat="1" x14ac:dyDescent="0.25">
      <c r="A108" s="602"/>
      <c r="B108" s="602"/>
      <c r="C108" s="386"/>
      <c r="D108" s="406" t="s">
        <v>13</v>
      </c>
      <c r="E108" s="422"/>
      <c r="F108" s="422"/>
      <c r="G108" s="408"/>
      <c r="H108" s="387"/>
      <c r="I108" s="13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</row>
    <row r="109" spans="1:257" s="11" customFormat="1" x14ac:dyDescent="0.25">
      <c r="A109" s="602"/>
      <c r="B109" s="602"/>
      <c r="C109" s="386"/>
      <c r="D109" s="409" t="s">
        <v>14</v>
      </c>
      <c r="E109" s="410"/>
      <c r="F109" s="410"/>
      <c r="G109" s="412">
        <f>-G104</f>
        <v>75000</v>
      </c>
      <c r="H109" s="387"/>
      <c r="I109" s="138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</row>
    <row r="110" spans="1:257" s="11" customFormat="1" x14ac:dyDescent="0.25">
      <c r="A110" s="602"/>
      <c r="B110" s="602"/>
      <c r="C110" s="386"/>
      <c r="D110" s="409" t="s">
        <v>15</v>
      </c>
      <c r="E110" s="410"/>
      <c r="F110" s="410"/>
      <c r="G110" s="413">
        <f>+G107</f>
        <v>25000</v>
      </c>
      <c r="H110" s="387"/>
      <c r="I110" s="138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</row>
    <row r="111" spans="1:257" s="11" customFormat="1" ht="15.75" thickBot="1" x14ac:dyDescent="0.3">
      <c r="A111" s="602"/>
      <c r="B111" s="602"/>
      <c r="C111" s="386"/>
      <c r="D111" s="409" t="s">
        <v>16</v>
      </c>
      <c r="E111" s="410"/>
      <c r="F111" s="410"/>
      <c r="G111" s="414">
        <f>-G103</f>
        <v>-100000</v>
      </c>
      <c r="H111" s="387"/>
      <c r="I111" s="138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</row>
    <row r="112" spans="1:257" s="11" customFormat="1" ht="15.75" thickBot="1" x14ac:dyDescent="0.3">
      <c r="A112" s="602">
        <v>6</v>
      </c>
      <c r="B112" s="602" t="s">
        <v>0</v>
      </c>
      <c r="C112" s="386"/>
      <c r="D112" s="416" t="s">
        <v>17</v>
      </c>
      <c r="E112" s="417"/>
      <c r="F112" s="417"/>
      <c r="G112" s="423">
        <f>SUM(G109:G111)</f>
        <v>0</v>
      </c>
      <c r="H112" s="387"/>
      <c r="I112" s="138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</row>
    <row r="113" spans="1:257" s="11" customFormat="1" ht="15.75" thickBot="1" x14ac:dyDescent="0.3">
      <c r="A113" s="602">
        <v>7</v>
      </c>
      <c r="B113" s="602" t="s">
        <v>0</v>
      </c>
      <c r="C113" s="386"/>
      <c r="D113" s="424" t="s">
        <v>18</v>
      </c>
      <c r="E113" s="425"/>
      <c r="F113" s="425"/>
      <c r="G113" s="426">
        <v>0</v>
      </c>
      <c r="H113" s="387"/>
      <c r="I113" s="138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</row>
    <row r="114" spans="1:257" s="11" customFormat="1" x14ac:dyDescent="0.25">
      <c r="A114" s="602"/>
      <c r="B114" s="602"/>
      <c r="C114" s="386"/>
      <c r="D114" s="406" t="s">
        <v>19</v>
      </c>
      <c r="E114" s="422"/>
      <c r="F114" s="422"/>
      <c r="G114" s="408"/>
      <c r="H114" s="387"/>
      <c r="I114" s="138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</row>
    <row r="115" spans="1:257" s="11" customFormat="1" x14ac:dyDescent="0.25">
      <c r="A115" s="602"/>
      <c r="B115" s="602"/>
      <c r="C115" s="386"/>
      <c r="D115" s="409" t="s">
        <v>20</v>
      </c>
      <c r="E115" s="410"/>
      <c r="F115" s="410"/>
      <c r="G115" s="412">
        <f>-G104</f>
        <v>75000</v>
      </c>
      <c r="H115" s="387"/>
      <c r="I115" s="138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</row>
    <row r="116" spans="1:257" s="11" customFormat="1" x14ac:dyDescent="0.25">
      <c r="A116" s="602"/>
      <c r="B116" s="602"/>
      <c r="C116" s="386"/>
      <c r="D116" s="409" t="s">
        <v>21</v>
      </c>
      <c r="E116" s="410"/>
      <c r="F116" s="410"/>
      <c r="G116" s="411"/>
      <c r="H116" s="387"/>
      <c r="I116" s="138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</row>
    <row r="117" spans="1:257" s="11" customFormat="1" ht="15.75" thickBot="1" x14ac:dyDescent="0.3">
      <c r="A117" s="602"/>
      <c r="B117" s="602"/>
      <c r="C117" s="386"/>
      <c r="D117" s="409" t="s">
        <v>22</v>
      </c>
      <c r="E117" s="410"/>
      <c r="F117" s="410"/>
      <c r="G117" s="414">
        <f>+G107</f>
        <v>25000</v>
      </c>
      <c r="H117" s="387"/>
      <c r="I117" s="138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</row>
    <row r="118" spans="1:257" s="11" customFormat="1" ht="15.75" thickBot="1" x14ac:dyDescent="0.3">
      <c r="A118" s="602">
        <v>8</v>
      </c>
      <c r="B118" s="602" t="s">
        <v>1</v>
      </c>
      <c r="C118" s="386"/>
      <c r="D118" s="427" t="s">
        <v>23</v>
      </c>
      <c r="E118" s="405"/>
      <c r="F118" s="405"/>
      <c r="G118" s="415">
        <f>SUM(G115:G117)</f>
        <v>100000</v>
      </c>
      <c r="H118" s="387"/>
      <c r="I118" s="13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</row>
    <row r="119" spans="1:257" s="11" customFormat="1" ht="15.75" thickBot="1" x14ac:dyDescent="0.3">
      <c r="A119" s="602"/>
      <c r="B119" s="602"/>
      <c r="C119" s="386"/>
      <c r="D119" s="388"/>
      <c r="E119" s="387"/>
      <c r="F119" s="387"/>
      <c r="G119" s="387"/>
      <c r="H119" s="387"/>
      <c r="I119" s="138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</row>
    <row r="120" spans="1:257" s="11" customFormat="1" x14ac:dyDescent="0.25">
      <c r="A120" s="602">
        <v>9</v>
      </c>
      <c r="B120" s="602" t="s">
        <v>3</v>
      </c>
      <c r="C120" s="386"/>
      <c r="D120" s="406" t="s">
        <v>5</v>
      </c>
      <c r="E120" s="407"/>
      <c r="F120" s="407"/>
      <c r="G120" s="408"/>
      <c r="H120" s="387"/>
      <c r="I120" s="138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</row>
    <row r="121" spans="1:257" s="11" customFormat="1" x14ac:dyDescent="0.25">
      <c r="A121" s="602"/>
      <c r="B121" s="602"/>
      <c r="C121" s="386"/>
      <c r="D121" s="409" t="s">
        <v>6</v>
      </c>
      <c r="E121" s="410"/>
      <c r="F121" s="410"/>
      <c r="G121" s="411"/>
      <c r="H121" s="387"/>
      <c r="I121" s="138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</row>
    <row r="122" spans="1:257" s="11" customFormat="1" x14ac:dyDescent="0.25">
      <c r="A122" s="602"/>
      <c r="B122" s="602"/>
      <c r="C122" s="386"/>
      <c r="D122" s="409" t="s">
        <v>7</v>
      </c>
      <c r="E122" s="410"/>
      <c r="F122" s="410"/>
      <c r="G122" s="412">
        <v>1180000</v>
      </c>
      <c r="H122" s="387"/>
      <c r="I122" s="138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</row>
    <row r="123" spans="1:257" s="11" customFormat="1" x14ac:dyDescent="0.25">
      <c r="A123" s="602"/>
      <c r="B123" s="602"/>
      <c r="C123" s="386"/>
      <c r="D123" s="409" t="s">
        <v>8</v>
      </c>
      <c r="E123" s="410"/>
      <c r="F123" s="410"/>
      <c r="G123" s="413">
        <v>20000</v>
      </c>
      <c r="H123" s="387"/>
      <c r="I123" s="138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</row>
    <row r="124" spans="1:257" s="11" customFormat="1" ht="15.75" thickBot="1" x14ac:dyDescent="0.3">
      <c r="A124" s="602"/>
      <c r="B124" s="602"/>
      <c r="C124" s="386"/>
      <c r="D124" s="409" t="s">
        <v>9</v>
      </c>
      <c r="E124" s="410"/>
      <c r="F124" s="410"/>
      <c r="G124" s="414">
        <v>-800000</v>
      </c>
      <c r="H124" s="387"/>
      <c r="I124" s="138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</row>
    <row r="125" spans="1:257" s="11" customFormat="1" ht="15.75" thickBot="1" x14ac:dyDescent="0.3">
      <c r="A125" s="602"/>
      <c r="B125" s="602"/>
      <c r="C125" s="386"/>
      <c r="D125" s="427" t="s">
        <v>10</v>
      </c>
      <c r="E125" s="405"/>
      <c r="F125" s="405"/>
      <c r="G125" s="415">
        <f>SUM(G122:G124)</f>
        <v>400000</v>
      </c>
      <c r="H125" s="387"/>
      <c r="I125" s="138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</row>
    <row r="126" spans="1:257" s="11" customFormat="1" x14ac:dyDescent="0.25">
      <c r="A126" s="602"/>
      <c r="B126" s="602"/>
      <c r="C126" s="386"/>
      <c r="D126" s="428" t="s">
        <v>84</v>
      </c>
      <c r="E126" s="410"/>
      <c r="F126" s="410"/>
      <c r="G126" s="429"/>
      <c r="H126" s="387"/>
      <c r="I126" s="138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</row>
    <row r="127" spans="1:257" s="11" customFormat="1" x14ac:dyDescent="0.25">
      <c r="A127" s="602"/>
      <c r="B127" s="602"/>
      <c r="C127" s="386"/>
      <c r="D127" s="428" t="s">
        <v>85</v>
      </c>
      <c r="E127" s="410"/>
      <c r="F127" s="410"/>
      <c r="G127" s="429"/>
      <c r="H127" s="387"/>
      <c r="I127" s="138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</row>
    <row r="128" spans="1:257" s="11" customFormat="1" x14ac:dyDescent="0.25">
      <c r="A128" s="602"/>
      <c r="B128" s="602"/>
      <c r="C128" s="386"/>
      <c r="D128" s="428"/>
      <c r="E128" s="410"/>
      <c r="F128" s="410"/>
      <c r="G128" s="429"/>
      <c r="H128" s="387"/>
      <c r="I128" s="13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</row>
    <row r="129" spans="1:257" s="11" customFormat="1" x14ac:dyDescent="0.25">
      <c r="A129" s="602">
        <v>10</v>
      </c>
      <c r="B129" s="602"/>
      <c r="C129" s="386"/>
      <c r="D129" s="430" t="s">
        <v>86</v>
      </c>
      <c r="E129" s="410"/>
      <c r="F129" s="429"/>
      <c r="G129" s="387"/>
      <c r="H129" s="387"/>
      <c r="I129" s="138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</row>
    <row r="130" spans="1:257" s="11" customFormat="1" x14ac:dyDescent="0.25">
      <c r="A130" s="602"/>
      <c r="B130" s="602"/>
      <c r="C130" s="386"/>
      <c r="D130" s="428" t="s">
        <v>87</v>
      </c>
      <c r="E130" s="410"/>
      <c r="F130" s="429">
        <v>150000</v>
      </c>
      <c r="G130" s="387"/>
      <c r="H130" s="387"/>
      <c r="I130" s="138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</row>
    <row r="131" spans="1:257" s="11" customFormat="1" x14ac:dyDescent="0.25">
      <c r="A131" s="602"/>
      <c r="B131" s="602"/>
      <c r="C131" s="386"/>
      <c r="D131" s="428" t="s">
        <v>88</v>
      </c>
      <c r="E131" s="410"/>
      <c r="F131" s="429">
        <v>-50000</v>
      </c>
      <c r="G131" s="387"/>
      <c r="H131" s="387"/>
      <c r="I131" s="138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</row>
    <row r="132" spans="1:257" s="11" customFormat="1" ht="15.75" thickBot="1" x14ac:dyDescent="0.3">
      <c r="A132" s="602"/>
      <c r="B132" s="602"/>
      <c r="C132" s="386"/>
      <c r="D132" s="428" t="s">
        <v>89</v>
      </c>
      <c r="E132" s="410"/>
      <c r="F132" s="429">
        <v>-3000</v>
      </c>
      <c r="G132" s="387"/>
      <c r="H132" s="387"/>
      <c r="I132" s="138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</row>
    <row r="133" spans="1:257" s="11" customFormat="1" ht="16.5" thickTop="1" thickBot="1" x14ac:dyDescent="0.3">
      <c r="A133" s="602"/>
      <c r="B133" s="602" t="s">
        <v>4</v>
      </c>
      <c r="C133" s="386"/>
      <c r="D133" s="428" t="s">
        <v>90</v>
      </c>
      <c r="E133" s="410"/>
      <c r="F133" s="431">
        <f>SUM(F130:F132)</f>
        <v>97000</v>
      </c>
      <c r="G133" s="387"/>
      <c r="H133" s="387"/>
      <c r="I133" s="138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</row>
    <row r="134" spans="1:257" s="11" customFormat="1" ht="15.75" thickTop="1" x14ac:dyDescent="0.25">
      <c r="A134" s="602"/>
      <c r="B134" s="602"/>
      <c r="C134" s="386"/>
      <c r="D134" s="388"/>
      <c r="E134" s="387"/>
      <c r="F134" s="387"/>
      <c r="G134" s="387"/>
      <c r="H134" s="387"/>
      <c r="I134" s="138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</row>
    <row r="135" spans="1:257" s="11" customFormat="1" x14ac:dyDescent="0.25">
      <c r="A135" s="602">
        <v>11</v>
      </c>
      <c r="B135" s="602" t="s">
        <v>3</v>
      </c>
      <c r="C135" s="386"/>
      <c r="D135" s="388" t="s">
        <v>91</v>
      </c>
      <c r="E135" s="387"/>
      <c r="F135" s="387"/>
      <c r="G135" s="387"/>
      <c r="H135" s="387"/>
      <c r="I135" s="138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</row>
    <row r="136" spans="1:257" s="11" customFormat="1" ht="15.75" thickBot="1" x14ac:dyDescent="0.3">
      <c r="A136" s="602"/>
      <c r="B136" s="602"/>
      <c r="C136" s="386"/>
      <c r="D136" s="388" t="s">
        <v>92</v>
      </c>
      <c r="E136" s="387"/>
      <c r="F136" s="387"/>
      <c r="G136" s="432" t="s">
        <v>93</v>
      </c>
      <c r="H136" s="432" t="s">
        <v>94</v>
      </c>
      <c r="I136" s="138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</row>
    <row r="137" spans="1:257" s="11" customFormat="1" x14ac:dyDescent="0.25">
      <c r="A137" s="602"/>
      <c r="B137" s="602"/>
      <c r="C137" s="386"/>
      <c r="D137" s="428" t="s">
        <v>95</v>
      </c>
      <c r="E137" s="410"/>
      <c r="F137" s="387"/>
      <c r="G137" s="429">
        <v>400000</v>
      </c>
      <c r="H137" s="429">
        <v>400000</v>
      </c>
      <c r="I137" s="138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</row>
    <row r="138" spans="1:257" s="11" customFormat="1" x14ac:dyDescent="0.25">
      <c r="A138" s="602"/>
      <c r="B138" s="602"/>
      <c r="C138" s="386"/>
      <c r="D138" s="428" t="s">
        <v>96</v>
      </c>
      <c r="E138" s="410"/>
      <c r="F138" s="387"/>
      <c r="G138" s="429">
        <v>300000</v>
      </c>
      <c r="H138" s="429">
        <v>300000</v>
      </c>
      <c r="I138" s="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</row>
    <row r="139" spans="1:257" s="11" customFormat="1" x14ac:dyDescent="0.25">
      <c r="A139" s="602"/>
      <c r="B139" s="602"/>
      <c r="C139" s="386"/>
      <c r="D139" s="428" t="s">
        <v>97</v>
      </c>
      <c r="E139" s="410"/>
      <c r="F139" s="429">
        <v>10000</v>
      </c>
      <c r="G139" s="387"/>
      <c r="H139" s="387"/>
      <c r="I139" s="138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</row>
    <row r="140" spans="1:257" s="11" customFormat="1" x14ac:dyDescent="0.25">
      <c r="A140" s="602"/>
      <c r="B140" s="602"/>
      <c r="C140" s="386"/>
      <c r="D140" s="428" t="s">
        <v>98</v>
      </c>
      <c r="E140" s="410"/>
      <c r="F140" s="429">
        <v>12000</v>
      </c>
      <c r="G140" s="387"/>
      <c r="H140" s="387"/>
      <c r="I140" s="138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</row>
    <row r="141" spans="1:257" s="11" customFormat="1" x14ac:dyDescent="0.25">
      <c r="A141" s="602"/>
      <c r="B141" s="602"/>
      <c r="C141" s="386"/>
      <c r="D141" s="428" t="s">
        <v>99</v>
      </c>
      <c r="E141" s="410"/>
      <c r="F141" s="429">
        <v>-20000</v>
      </c>
      <c r="G141" s="387"/>
      <c r="H141" s="387"/>
      <c r="I141" s="138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</row>
    <row r="142" spans="1:257" s="11" customFormat="1" ht="15.75" thickBot="1" x14ac:dyDescent="0.3">
      <c r="A142" s="602"/>
      <c r="B142" s="602"/>
      <c r="C142" s="386"/>
      <c r="D142" s="428" t="s">
        <v>100</v>
      </c>
      <c r="E142" s="410"/>
      <c r="F142" s="429">
        <v>-5000</v>
      </c>
      <c r="G142" s="433">
        <f>SUM(F139:F142)</f>
        <v>-3000</v>
      </c>
      <c r="H142" s="434"/>
      <c r="I142" s="138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</row>
    <row r="143" spans="1:257" s="11" customFormat="1" ht="15.75" thickBot="1" x14ac:dyDescent="0.3">
      <c r="A143" s="602"/>
      <c r="B143" s="602"/>
      <c r="C143" s="386"/>
      <c r="D143" s="388" t="s">
        <v>45</v>
      </c>
      <c r="E143" s="387"/>
      <c r="F143" s="387"/>
      <c r="G143" s="387"/>
      <c r="H143" s="435">
        <f>+H137-H138</f>
        <v>100000</v>
      </c>
      <c r="I143" s="138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</row>
    <row r="144" spans="1:257" s="11" customFormat="1" x14ac:dyDescent="0.25">
      <c r="A144" s="602"/>
      <c r="B144" s="602"/>
      <c r="C144" s="386"/>
      <c r="D144" s="436" t="s">
        <v>101</v>
      </c>
      <c r="E144" s="387"/>
      <c r="F144" s="387"/>
      <c r="G144" s="387"/>
      <c r="H144" s="387"/>
      <c r="I144" s="138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</row>
    <row r="146" spans="1:257" s="11" customFormat="1" x14ac:dyDescent="0.25">
      <c r="A146" s="602">
        <v>12</v>
      </c>
      <c r="B146" s="602"/>
      <c r="C146" s="386"/>
      <c r="D146" s="388" t="s">
        <v>102</v>
      </c>
      <c r="E146" s="387"/>
      <c r="F146" s="387"/>
      <c r="G146" s="387"/>
      <c r="H146" s="387"/>
      <c r="I146" s="138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</row>
    <row r="147" spans="1:257" s="11" customFormat="1" x14ac:dyDescent="0.25">
      <c r="A147" s="602"/>
      <c r="B147" s="602"/>
      <c r="C147" s="386"/>
      <c r="D147" s="388" t="s">
        <v>103</v>
      </c>
      <c r="E147" s="387"/>
      <c r="F147" s="387"/>
      <c r="G147" s="387"/>
      <c r="H147" s="387"/>
      <c r="I147" s="138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</row>
    <row r="148" spans="1:257" s="11" customFormat="1" x14ac:dyDescent="0.25">
      <c r="A148" s="602"/>
      <c r="B148" s="602"/>
      <c r="C148" s="386"/>
      <c r="D148" s="428" t="s">
        <v>95</v>
      </c>
      <c r="E148" s="437">
        <v>400000</v>
      </c>
      <c r="F148" s="387"/>
      <c r="G148" s="429"/>
      <c r="H148" s="429"/>
      <c r="I148" s="13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</row>
    <row r="149" spans="1:257" s="11" customFormat="1" x14ac:dyDescent="0.25">
      <c r="A149" s="602"/>
      <c r="B149" s="602"/>
      <c r="C149" s="386"/>
      <c r="D149" s="428" t="s">
        <v>96</v>
      </c>
      <c r="E149" s="437">
        <v>-350000</v>
      </c>
      <c r="F149" s="387"/>
      <c r="G149" s="429"/>
      <c r="H149" s="429"/>
      <c r="I149" s="138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</row>
    <row r="150" spans="1:257" s="11" customFormat="1" ht="15.75" thickBot="1" x14ac:dyDescent="0.3">
      <c r="A150" s="602"/>
      <c r="B150" s="602"/>
      <c r="C150" s="386"/>
      <c r="D150" s="428" t="s">
        <v>98</v>
      </c>
      <c r="E150" s="438">
        <v>10000</v>
      </c>
      <c r="F150" s="387"/>
      <c r="G150" s="429"/>
      <c r="H150" s="429"/>
      <c r="I150" s="138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</row>
    <row r="151" spans="1:257" s="11" customFormat="1" ht="15.75" thickBot="1" x14ac:dyDescent="0.3">
      <c r="A151" s="602"/>
      <c r="B151" s="602"/>
      <c r="C151" s="386"/>
      <c r="D151" s="428"/>
      <c r="E151" s="439">
        <f>SUM(E148:E150)</f>
        <v>60000</v>
      </c>
      <c r="F151" s="437"/>
      <c r="G151" s="437"/>
      <c r="H151" s="429"/>
      <c r="I151" s="138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</row>
    <row r="152" spans="1:257" s="11" customFormat="1" x14ac:dyDescent="0.25">
      <c r="A152" s="602"/>
      <c r="B152" s="602"/>
      <c r="C152" s="386"/>
      <c r="D152" s="388"/>
      <c r="E152" s="437">
        <v>50000</v>
      </c>
      <c r="F152" s="440">
        <v>0.15</v>
      </c>
      <c r="G152" s="437">
        <f>+F152*E152</f>
        <v>7500</v>
      </c>
      <c r="H152" s="387"/>
      <c r="I152" s="138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</row>
    <row r="153" spans="1:257" s="11" customFormat="1" ht="15.75" thickBot="1" x14ac:dyDescent="0.3">
      <c r="A153" s="602"/>
      <c r="B153" s="602"/>
      <c r="C153" s="386"/>
      <c r="D153" s="388"/>
      <c r="E153" s="437">
        <v>10000</v>
      </c>
      <c r="F153" s="440">
        <v>0.25</v>
      </c>
      <c r="G153" s="438">
        <f>+F153*E153</f>
        <v>2500</v>
      </c>
      <c r="H153" s="387"/>
      <c r="I153" s="138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</row>
    <row r="154" spans="1:257" s="11" customFormat="1" ht="15.75" thickBot="1" x14ac:dyDescent="0.3">
      <c r="A154" s="602"/>
      <c r="B154" s="602"/>
      <c r="C154" s="386"/>
      <c r="D154" s="388" t="s">
        <v>104</v>
      </c>
      <c r="E154" s="437"/>
      <c r="F154" s="437"/>
      <c r="G154" s="439">
        <f>SUM(G152:G153)</f>
        <v>10000</v>
      </c>
      <c r="H154" s="387"/>
      <c r="I154" s="138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</row>
    <row r="155" spans="1:257" s="11" customFormat="1" x14ac:dyDescent="0.25">
      <c r="A155" s="602"/>
      <c r="B155" s="602"/>
      <c r="C155" s="386"/>
      <c r="D155" s="388"/>
      <c r="E155" s="437"/>
      <c r="F155" s="437"/>
      <c r="G155" s="437"/>
      <c r="H155" s="387"/>
      <c r="I155" s="138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</row>
    <row r="156" spans="1:257" s="11" customFormat="1" x14ac:dyDescent="0.25">
      <c r="A156" s="602">
        <v>13</v>
      </c>
      <c r="B156" s="602" t="s">
        <v>0</v>
      </c>
      <c r="C156" s="386"/>
      <c r="D156" s="441" t="s">
        <v>25</v>
      </c>
      <c r="E156" s="442"/>
      <c r="F156" s="443" t="s">
        <v>105</v>
      </c>
      <c r="G156" s="387"/>
      <c r="H156" s="387"/>
      <c r="I156" s="138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</row>
    <row r="157" spans="1:257" s="11" customFormat="1" ht="15.75" thickBot="1" x14ac:dyDescent="0.3">
      <c r="A157" s="602"/>
      <c r="B157" s="602"/>
      <c r="C157" s="386"/>
      <c r="D157" s="441" t="s">
        <v>24</v>
      </c>
      <c r="E157" s="444"/>
      <c r="F157" s="445" t="s">
        <v>49</v>
      </c>
      <c r="G157" s="387"/>
      <c r="H157" s="387"/>
      <c r="I157" s="138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</row>
    <row r="158" spans="1:257" s="11" customFormat="1" x14ac:dyDescent="0.25">
      <c r="A158" s="602"/>
      <c r="B158" s="602"/>
      <c r="C158" s="386"/>
      <c r="D158" s="446" t="s">
        <v>26</v>
      </c>
      <c r="E158" s="444"/>
      <c r="F158" s="444">
        <v>60000</v>
      </c>
      <c r="G158" s="387"/>
      <c r="H158" s="387"/>
      <c r="I158" s="13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</row>
    <row r="159" spans="1:257" s="11" customFormat="1" x14ac:dyDescent="0.25">
      <c r="A159" s="602"/>
      <c r="B159" s="602"/>
      <c r="C159" s="386"/>
      <c r="D159" s="446" t="s">
        <v>27</v>
      </c>
      <c r="E159" s="444">
        <v>70000</v>
      </c>
      <c r="F159" s="444"/>
      <c r="G159" s="387"/>
      <c r="H159" s="387"/>
      <c r="I159" s="138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</row>
    <row r="160" spans="1:257" s="11" customFormat="1" ht="15.75" thickBot="1" x14ac:dyDescent="0.3">
      <c r="A160" s="602"/>
      <c r="B160" s="602"/>
      <c r="C160" s="386"/>
      <c r="D160" s="446" t="s">
        <v>28</v>
      </c>
      <c r="E160" s="447">
        <v>-30000</v>
      </c>
      <c r="F160" s="444"/>
      <c r="G160" s="387"/>
      <c r="H160" s="387"/>
      <c r="I160" s="138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</row>
    <row r="161" spans="1:257" s="11" customFormat="1" ht="15.75" thickBot="1" x14ac:dyDescent="0.3">
      <c r="A161" s="602"/>
      <c r="B161" s="602"/>
      <c r="C161" s="386"/>
      <c r="D161" s="446" t="s">
        <v>30</v>
      </c>
      <c r="E161" s="444"/>
      <c r="F161" s="447">
        <f>SUM(E159:E160)</f>
        <v>40000</v>
      </c>
      <c r="G161" s="387"/>
      <c r="H161" s="387"/>
      <c r="I161" s="138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</row>
    <row r="162" spans="1:257" s="11" customFormat="1" x14ac:dyDescent="0.25">
      <c r="A162" s="602"/>
      <c r="B162" s="602"/>
      <c r="C162" s="386"/>
      <c r="D162" s="448" t="s">
        <v>31</v>
      </c>
      <c r="E162" s="444"/>
      <c r="F162" s="444">
        <f>+F158-F161</f>
        <v>20000</v>
      </c>
      <c r="G162" s="387"/>
      <c r="H162" s="387"/>
      <c r="I162" s="138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</row>
    <row r="163" spans="1:257" s="11" customFormat="1" x14ac:dyDescent="0.25">
      <c r="A163" s="602"/>
      <c r="B163" s="602"/>
      <c r="C163" s="386"/>
      <c r="D163" s="446" t="s">
        <v>47</v>
      </c>
      <c r="E163" s="444"/>
      <c r="F163" s="444">
        <f>+F162</f>
        <v>20000</v>
      </c>
      <c r="G163" s="387"/>
      <c r="H163" s="387"/>
      <c r="I163" s="138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</row>
    <row r="164" spans="1:257" s="11" customFormat="1" x14ac:dyDescent="0.25">
      <c r="A164" s="602"/>
      <c r="B164" s="602"/>
      <c r="C164" s="386"/>
      <c r="D164" s="446" t="s">
        <v>48</v>
      </c>
      <c r="E164" s="444"/>
      <c r="F164" s="444">
        <f>MAX(0,(+F162-F163))</f>
        <v>0</v>
      </c>
      <c r="G164" s="387"/>
      <c r="H164" s="387"/>
      <c r="I164" s="138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</row>
    <row r="165" spans="1:257" s="11" customFormat="1" x14ac:dyDescent="0.25">
      <c r="A165" s="602"/>
      <c r="B165" s="602"/>
      <c r="C165" s="386"/>
      <c r="D165" s="388"/>
      <c r="E165" s="437"/>
      <c r="F165" s="437"/>
      <c r="G165" s="437"/>
      <c r="H165" s="387"/>
      <c r="I165" s="138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</row>
    <row r="166" spans="1:257" s="11" customFormat="1" x14ac:dyDescent="0.25">
      <c r="A166" s="602">
        <v>14</v>
      </c>
      <c r="B166" s="602" t="s">
        <v>3</v>
      </c>
      <c r="C166" s="386"/>
      <c r="D166" s="441" t="s">
        <v>24</v>
      </c>
      <c r="E166" s="449"/>
      <c r="F166" s="387"/>
      <c r="G166" s="442"/>
      <c r="H166" s="443" t="s">
        <v>106</v>
      </c>
      <c r="I166" s="138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</row>
    <row r="167" spans="1:257" s="11" customFormat="1" x14ac:dyDescent="0.25">
      <c r="A167" s="602"/>
      <c r="B167" s="602"/>
      <c r="C167" s="386"/>
      <c r="D167" s="441" t="s">
        <v>25</v>
      </c>
      <c r="E167" s="449"/>
      <c r="F167" s="387"/>
      <c r="G167" s="442"/>
      <c r="H167" s="450" t="s">
        <v>107</v>
      </c>
      <c r="I167" s="138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</row>
    <row r="168" spans="1:257" s="11" customFormat="1" x14ac:dyDescent="0.25">
      <c r="A168" s="602"/>
      <c r="B168" s="602"/>
      <c r="C168" s="386"/>
      <c r="D168" s="446" t="s">
        <v>26</v>
      </c>
      <c r="E168" s="451"/>
      <c r="F168" s="387"/>
      <c r="G168" s="452"/>
      <c r="H168" s="444">
        <v>700000</v>
      </c>
      <c r="I168" s="13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</row>
    <row r="169" spans="1:257" s="11" customFormat="1" x14ac:dyDescent="0.25">
      <c r="A169" s="602"/>
      <c r="B169" s="602"/>
      <c r="C169" s="386"/>
      <c r="D169" s="446" t="s">
        <v>27</v>
      </c>
      <c r="E169" s="451"/>
      <c r="F169" s="387"/>
      <c r="G169" s="444">
        <v>1000000</v>
      </c>
      <c r="H169" s="452"/>
      <c r="I169" s="138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</row>
    <row r="170" spans="1:257" s="11" customFormat="1" x14ac:dyDescent="0.25">
      <c r="A170" s="602"/>
      <c r="B170" s="602"/>
      <c r="C170" s="386"/>
      <c r="D170" s="446" t="s">
        <v>28</v>
      </c>
      <c r="E170" s="451"/>
      <c r="F170" s="387"/>
      <c r="G170" s="453">
        <v>-400000</v>
      </c>
      <c r="H170" s="452"/>
      <c r="I170" s="138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</row>
    <row r="171" spans="1:257" s="11" customFormat="1" ht="15.75" thickBot="1" x14ac:dyDescent="0.3">
      <c r="A171" s="602"/>
      <c r="B171" s="602"/>
      <c r="C171" s="386"/>
      <c r="D171" s="446" t="s">
        <v>29</v>
      </c>
      <c r="E171" s="451"/>
      <c r="F171" s="387"/>
      <c r="G171" s="454">
        <v>0</v>
      </c>
      <c r="H171" s="452"/>
      <c r="I171" s="138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</row>
    <row r="172" spans="1:257" s="11" customFormat="1" ht="15.75" thickBot="1" x14ac:dyDescent="0.3">
      <c r="A172" s="602"/>
      <c r="B172" s="602"/>
      <c r="C172" s="386"/>
      <c r="D172" s="446" t="s">
        <v>30</v>
      </c>
      <c r="E172" s="451"/>
      <c r="F172" s="387"/>
      <c r="G172" s="452"/>
      <c r="H172" s="454">
        <f>SUM(G169:G171)</f>
        <v>600000</v>
      </c>
      <c r="I172" s="138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</row>
    <row r="173" spans="1:257" s="11" customFormat="1" x14ac:dyDescent="0.25">
      <c r="A173" s="602"/>
      <c r="B173" s="602"/>
      <c r="C173" s="386"/>
      <c r="D173" s="446" t="s">
        <v>31</v>
      </c>
      <c r="E173" s="451"/>
      <c r="F173" s="387"/>
      <c r="G173" s="452"/>
      <c r="H173" s="453">
        <f>+H168-H172</f>
        <v>100000</v>
      </c>
      <c r="I173" s="138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</row>
    <row r="174" spans="1:257" s="11" customFormat="1" ht="15.75" thickBot="1" x14ac:dyDescent="0.3">
      <c r="A174" s="602"/>
      <c r="B174" s="602"/>
      <c r="C174" s="386"/>
      <c r="D174" s="446" t="s">
        <v>108</v>
      </c>
      <c r="E174" s="451"/>
      <c r="F174" s="387"/>
      <c r="G174" s="452"/>
      <c r="H174" s="454">
        <v>0</v>
      </c>
      <c r="I174" s="138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</row>
    <row r="175" spans="1:257" s="11" customFormat="1" x14ac:dyDescent="0.25">
      <c r="A175" s="602"/>
      <c r="B175" s="602"/>
      <c r="C175" s="386"/>
      <c r="D175" s="446" t="s">
        <v>32</v>
      </c>
      <c r="E175" s="451"/>
      <c r="F175" s="387"/>
      <c r="G175" s="452"/>
      <c r="H175" s="453">
        <f>SUM(H173:H174)</f>
        <v>100000</v>
      </c>
      <c r="I175" s="138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</row>
    <row r="176" spans="1:257" s="11" customFormat="1" x14ac:dyDescent="0.25">
      <c r="A176" s="602"/>
      <c r="B176" s="602"/>
      <c r="C176" s="386"/>
      <c r="D176" s="446" t="s">
        <v>109</v>
      </c>
      <c r="E176" s="451"/>
      <c r="F176" s="387"/>
      <c r="G176" s="452"/>
      <c r="H176" s="453">
        <v>100000</v>
      </c>
      <c r="I176" s="138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</row>
    <row r="177" spans="1:257" s="11" customFormat="1" x14ac:dyDescent="0.25">
      <c r="A177" s="602"/>
      <c r="B177" s="602"/>
      <c r="C177" s="386"/>
      <c r="D177" s="446" t="s">
        <v>33</v>
      </c>
      <c r="E177" s="451"/>
      <c r="F177" s="387"/>
      <c r="G177" s="452"/>
      <c r="H177" s="453">
        <f>+H176*0.2</f>
        <v>20000</v>
      </c>
      <c r="I177" s="138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</row>
    <row r="178" spans="1:257" s="11" customFormat="1" x14ac:dyDescent="0.25">
      <c r="A178" s="602"/>
      <c r="B178" s="602"/>
      <c r="C178" s="386"/>
      <c r="D178" s="446" t="s">
        <v>34</v>
      </c>
      <c r="E178" s="451"/>
      <c r="F178" s="387"/>
      <c r="G178" s="452"/>
      <c r="H178" s="453">
        <f>+H175-H177</f>
        <v>80000</v>
      </c>
      <c r="I178" s="13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</row>
    <row r="179" spans="1:257" s="11" customFormat="1" x14ac:dyDescent="0.25">
      <c r="A179" s="602"/>
      <c r="B179" s="602"/>
      <c r="C179" s="386"/>
      <c r="D179" s="388"/>
      <c r="E179" s="437"/>
      <c r="F179" s="437"/>
      <c r="G179" s="437"/>
      <c r="H179" s="387"/>
      <c r="I179" s="138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</row>
    <row r="180" spans="1:257" s="11" customFormat="1" x14ac:dyDescent="0.25">
      <c r="A180" s="602"/>
      <c r="B180" s="602"/>
      <c r="C180" s="386"/>
      <c r="D180" s="388"/>
      <c r="E180" s="437"/>
      <c r="F180" s="437"/>
      <c r="G180" s="437"/>
      <c r="H180" s="387"/>
      <c r="I180" s="138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</row>
    <row r="181" spans="1:257" s="11" customFormat="1" x14ac:dyDescent="0.25">
      <c r="A181" s="602">
        <v>15</v>
      </c>
      <c r="B181" s="602" t="s">
        <v>0</v>
      </c>
      <c r="C181" s="386"/>
      <c r="D181" s="455" t="s">
        <v>110</v>
      </c>
      <c r="E181" s="410"/>
      <c r="F181" s="410"/>
      <c r="G181" s="456"/>
      <c r="H181" s="456"/>
      <c r="I181" s="138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</row>
    <row r="182" spans="1:257" s="11" customFormat="1" x14ac:dyDescent="0.25">
      <c r="A182" s="602"/>
      <c r="B182" s="602"/>
      <c r="C182" s="386"/>
      <c r="D182" s="457" t="s">
        <v>50</v>
      </c>
      <c r="E182" s="458"/>
      <c r="F182" s="458"/>
      <c r="G182" s="458"/>
      <c r="H182" s="459">
        <v>210000</v>
      </c>
      <c r="I182" s="138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</row>
    <row r="183" spans="1:257" s="11" customFormat="1" ht="15.75" thickBot="1" x14ac:dyDescent="0.3">
      <c r="A183" s="602"/>
      <c r="B183" s="602"/>
      <c r="C183" s="386"/>
      <c r="D183" s="457" t="s">
        <v>51</v>
      </c>
      <c r="E183" s="458"/>
      <c r="F183" s="458"/>
      <c r="G183" s="458"/>
      <c r="H183" s="460">
        <v>230000</v>
      </c>
      <c r="I183" s="138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</row>
    <row r="184" spans="1:257" s="11" customFormat="1" x14ac:dyDescent="0.25">
      <c r="A184" s="602"/>
      <c r="B184" s="602"/>
      <c r="C184" s="386"/>
      <c r="D184" s="457" t="s">
        <v>52</v>
      </c>
      <c r="E184" s="458"/>
      <c r="F184" s="458"/>
      <c r="G184" s="458"/>
      <c r="H184" s="459">
        <f>+H182-H183</f>
        <v>-20000</v>
      </c>
      <c r="I184" s="138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</row>
    <row r="185" spans="1:257" s="11" customFormat="1" ht="15.75" thickBot="1" x14ac:dyDescent="0.3">
      <c r="A185" s="602"/>
      <c r="B185" s="602"/>
      <c r="C185" s="386"/>
      <c r="D185" s="457" t="s">
        <v>111</v>
      </c>
      <c r="E185" s="458"/>
      <c r="F185" s="458"/>
      <c r="G185" s="458"/>
      <c r="H185" s="461">
        <v>150000</v>
      </c>
      <c r="I185" s="138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</row>
    <row r="186" spans="1:257" s="11" customFormat="1" ht="15.75" thickBot="1" x14ac:dyDescent="0.3">
      <c r="A186" s="602"/>
      <c r="B186" s="602"/>
      <c r="C186" s="386"/>
      <c r="D186" s="457" t="s">
        <v>46</v>
      </c>
      <c r="E186" s="458"/>
      <c r="F186" s="458"/>
      <c r="G186" s="458"/>
      <c r="H186" s="462">
        <f>+H185+H184</f>
        <v>130000</v>
      </c>
      <c r="I186" s="138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</row>
    <row r="187" spans="1:257" s="11" customFormat="1" ht="15.75" thickBot="1" x14ac:dyDescent="0.3">
      <c r="A187" s="602"/>
      <c r="B187" s="602"/>
      <c r="C187" s="386"/>
      <c r="D187" s="457" t="s">
        <v>53</v>
      </c>
      <c r="E187" s="410"/>
      <c r="F187" s="410"/>
      <c r="G187" s="410"/>
      <c r="H187" s="463">
        <v>0.8</v>
      </c>
      <c r="I187" s="138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</row>
    <row r="188" spans="1:257" s="11" customFormat="1" ht="15.75" thickBot="1" x14ac:dyDescent="0.3">
      <c r="A188" s="602"/>
      <c r="B188" s="602"/>
      <c r="C188" s="386"/>
      <c r="D188" s="457" t="s">
        <v>112</v>
      </c>
      <c r="E188" s="410"/>
      <c r="F188" s="410"/>
      <c r="G188" s="410"/>
      <c r="H188" s="464">
        <f>+H187*H185</f>
        <v>120000</v>
      </c>
      <c r="I188" s="13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</row>
    <row r="189" spans="1:257" s="11" customFormat="1" ht="15.75" thickBot="1" x14ac:dyDescent="0.3">
      <c r="A189" s="602"/>
      <c r="B189" s="602"/>
      <c r="C189" s="386"/>
      <c r="D189" s="457" t="s">
        <v>113</v>
      </c>
      <c r="E189" s="410"/>
      <c r="F189" s="410"/>
      <c r="G189" s="410"/>
      <c r="H189" s="465">
        <f>+H187*H186</f>
        <v>104000</v>
      </c>
      <c r="I189" s="138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</row>
    <row r="190" spans="1:257" s="11" customFormat="1" x14ac:dyDescent="0.25">
      <c r="A190" s="602"/>
      <c r="B190" s="602"/>
      <c r="C190" s="386"/>
      <c r="D190" s="388"/>
      <c r="E190" s="437"/>
      <c r="F190" s="437"/>
      <c r="G190" s="437"/>
      <c r="H190" s="387"/>
      <c r="I190" s="138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</row>
    <row r="191" spans="1:257" s="11" customFormat="1" x14ac:dyDescent="0.25">
      <c r="A191" s="602">
        <v>16</v>
      </c>
      <c r="B191" s="602" t="s">
        <v>2</v>
      </c>
      <c r="C191" s="386"/>
      <c r="D191" s="466" t="s">
        <v>296</v>
      </c>
      <c r="E191" s="387"/>
      <c r="F191" s="437"/>
      <c r="G191" s="437"/>
      <c r="H191" s="387"/>
      <c r="I191" s="138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</row>
    <row r="192" spans="1:257" s="11" customFormat="1" x14ac:dyDescent="0.25">
      <c r="A192" s="602"/>
      <c r="B192" s="602"/>
      <c r="C192" s="386"/>
      <c r="D192" s="457" t="s">
        <v>54</v>
      </c>
      <c r="E192" s="458"/>
      <c r="F192" s="458"/>
      <c r="G192" s="458"/>
      <c r="H192" s="459">
        <v>100000</v>
      </c>
      <c r="I192" s="138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</row>
    <row r="193" spans="1:257" s="11" customFormat="1" ht="15.75" thickBot="1" x14ac:dyDescent="0.3">
      <c r="A193" s="602"/>
      <c r="B193" s="602"/>
      <c r="C193" s="386"/>
      <c r="D193" s="457" t="s">
        <v>55</v>
      </c>
      <c r="E193" s="458"/>
      <c r="F193" s="458"/>
      <c r="G193" s="458"/>
      <c r="H193" s="460">
        <v>60000</v>
      </c>
      <c r="I193" s="138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</row>
    <row r="194" spans="1:257" s="11" customFormat="1" x14ac:dyDescent="0.25">
      <c r="A194" s="602"/>
      <c r="B194" s="602"/>
      <c r="C194" s="386"/>
      <c r="D194" s="457" t="s">
        <v>115</v>
      </c>
      <c r="E194" s="458"/>
      <c r="F194" s="458"/>
      <c r="G194" s="458"/>
      <c r="H194" s="459">
        <v>40000</v>
      </c>
      <c r="I194" s="138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</row>
    <row r="195" spans="1:257" s="11" customFormat="1" ht="15.75" thickBot="1" x14ac:dyDescent="0.3">
      <c r="A195" s="602"/>
      <c r="B195" s="602"/>
      <c r="C195" s="386"/>
      <c r="D195" s="457" t="s">
        <v>56</v>
      </c>
      <c r="E195" s="458"/>
      <c r="F195" s="458"/>
      <c r="G195" s="458"/>
      <c r="H195" s="460">
        <v>20000</v>
      </c>
      <c r="I195" s="138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</row>
    <row r="196" spans="1:257" s="11" customFormat="1" ht="15.75" thickBot="1" x14ac:dyDescent="0.3">
      <c r="A196" s="602"/>
      <c r="B196" s="602"/>
      <c r="C196" s="386"/>
      <c r="D196" s="457" t="s">
        <v>116</v>
      </c>
      <c r="E196" s="458"/>
      <c r="F196" s="458"/>
      <c r="G196" s="458"/>
      <c r="H196" s="461">
        <v>10000</v>
      </c>
      <c r="I196" s="138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</row>
    <row r="197" spans="1:257" s="11" customFormat="1" x14ac:dyDescent="0.25">
      <c r="A197" s="602"/>
      <c r="B197" s="602"/>
      <c r="C197" s="386"/>
      <c r="D197" s="388" t="s">
        <v>117</v>
      </c>
      <c r="E197" s="387"/>
      <c r="F197" s="437"/>
      <c r="G197" s="437"/>
      <c r="H197" s="387"/>
      <c r="I197" s="138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</row>
    <row r="198" spans="1:257" s="11" customFormat="1" x14ac:dyDescent="0.25">
      <c r="A198" s="602"/>
      <c r="B198" s="602"/>
      <c r="C198" s="386"/>
      <c r="D198" s="467" t="s">
        <v>118</v>
      </c>
      <c r="E198" s="437"/>
      <c r="F198" s="437"/>
      <c r="G198" s="437"/>
      <c r="H198" s="387"/>
      <c r="I198" s="13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  <c r="GT198"/>
      <c r="GU198"/>
      <c r="GV198"/>
      <c r="GW198"/>
      <c r="GX198"/>
      <c r="GY198"/>
      <c r="GZ198"/>
      <c r="HA198"/>
      <c r="HB198"/>
      <c r="HC198"/>
      <c r="HD198"/>
      <c r="HE198"/>
      <c r="HF198"/>
      <c r="HG198"/>
      <c r="HH198"/>
      <c r="HI198"/>
      <c r="HJ198"/>
      <c r="HK198"/>
      <c r="HL198"/>
      <c r="HM198"/>
      <c r="HN198"/>
      <c r="HO198"/>
      <c r="HP198"/>
      <c r="HQ198"/>
      <c r="HR198"/>
      <c r="HS198"/>
      <c r="HT198"/>
      <c r="HU198"/>
      <c r="HV198"/>
      <c r="HW198"/>
      <c r="HX198"/>
      <c r="HY198"/>
      <c r="HZ198"/>
      <c r="IA198"/>
      <c r="IB198"/>
      <c r="IC198"/>
      <c r="ID198"/>
      <c r="IE198"/>
      <c r="IF198"/>
      <c r="IG198"/>
      <c r="IH198"/>
      <c r="II198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</row>
    <row r="199" spans="1:257" s="11" customFormat="1" x14ac:dyDescent="0.25">
      <c r="A199" s="602"/>
      <c r="B199" s="602"/>
      <c r="C199" s="386"/>
      <c r="D199" s="388"/>
      <c r="E199" s="437"/>
      <c r="F199" s="437"/>
      <c r="G199" s="437"/>
      <c r="H199" s="387"/>
      <c r="I199" s="138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  <c r="GT199"/>
      <c r="GU199"/>
      <c r="GV199"/>
      <c r="GW199"/>
      <c r="GX199"/>
      <c r="GY199"/>
      <c r="GZ199"/>
      <c r="HA199"/>
      <c r="HB199"/>
      <c r="HC199"/>
      <c r="HD199"/>
      <c r="HE199"/>
      <c r="HF199"/>
      <c r="HG199"/>
      <c r="HH199"/>
      <c r="HI199"/>
      <c r="HJ199"/>
      <c r="HK199"/>
      <c r="HL199"/>
      <c r="HM199"/>
      <c r="HN199"/>
      <c r="HO199"/>
      <c r="HP199"/>
      <c r="HQ199"/>
      <c r="HR199"/>
      <c r="HS199"/>
      <c r="HT199"/>
      <c r="HU199"/>
      <c r="HV199"/>
      <c r="HW199"/>
      <c r="HX199"/>
      <c r="HY199"/>
      <c r="HZ199"/>
      <c r="IA199"/>
      <c r="IB199"/>
      <c r="IC199"/>
      <c r="ID199"/>
      <c r="IE199"/>
      <c r="IF199"/>
      <c r="IG199"/>
      <c r="IH199"/>
      <c r="II199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</row>
    <row r="200" spans="1:257" s="11" customFormat="1" x14ac:dyDescent="0.25">
      <c r="A200" s="602">
        <v>17</v>
      </c>
      <c r="B200" s="602" t="s">
        <v>0</v>
      </c>
      <c r="C200" s="386"/>
      <c r="D200" s="467" t="s">
        <v>119</v>
      </c>
      <c r="E200" s="437"/>
      <c r="F200" s="437"/>
      <c r="G200" s="437"/>
      <c r="H200" s="387"/>
      <c r="I200" s="138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  <c r="GT200"/>
      <c r="GU200"/>
      <c r="GV200"/>
      <c r="GW200"/>
      <c r="GX200"/>
      <c r="GY200"/>
      <c r="GZ200"/>
      <c r="HA200"/>
      <c r="HB200"/>
      <c r="HC200"/>
      <c r="HD200"/>
      <c r="HE200"/>
      <c r="HF200"/>
      <c r="HG200"/>
      <c r="HH200"/>
      <c r="HI200"/>
      <c r="HJ200"/>
      <c r="HK200"/>
      <c r="HL200"/>
      <c r="HM200"/>
      <c r="HN200"/>
      <c r="HO200"/>
      <c r="HP200"/>
      <c r="HQ200"/>
      <c r="HR200"/>
      <c r="HS200"/>
      <c r="HT200"/>
      <c r="HU200"/>
      <c r="HV200"/>
      <c r="HW200"/>
      <c r="HX200"/>
      <c r="HY200"/>
      <c r="HZ200"/>
      <c r="IA200"/>
      <c r="IB200"/>
      <c r="IC200"/>
      <c r="ID200"/>
      <c r="IE200"/>
      <c r="IF200"/>
      <c r="IG200"/>
      <c r="IH200"/>
      <c r="II200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</row>
    <row r="201" spans="1:257" s="11" customFormat="1" x14ac:dyDescent="0.25">
      <c r="A201" s="602"/>
      <c r="B201" s="602"/>
      <c r="C201" s="386"/>
      <c r="D201" s="388"/>
      <c r="E201" s="437"/>
      <c r="F201" s="437"/>
      <c r="G201" s="437"/>
      <c r="H201" s="387"/>
      <c r="I201" s="138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  <c r="GT201"/>
      <c r="GU201"/>
      <c r="GV201"/>
      <c r="GW201"/>
      <c r="GX201"/>
      <c r="GY201"/>
      <c r="GZ201"/>
      <c r="HA201"/>
      <c r="HB201"/>
      <c r="HC201"/>
      <c r="HD201"/>
      <c r="HE201"/>
      <c r="HF201"/>
      <c r="HG201"/>
      <c r="HH201"/>
      <c r="HI201"/>
      <c r="HJ201"/>
      <c r="HK201"/>
      <c r="HL201"/>
      <c r="HM201"/>
      <c r="HN201"/>
      <c r="HO201"/>
      <c r="HP201"/>
      <c r="HQ201"/>
      <c r="HR201"/>
      <c r="HS201"/>
      <c r="HT201"/>
      <c r="HU201"/>
      <c r="HV201"/>
      <c r="HW201"/>
      <c r="HX201"/>
      <c r="HY201"/>
      <c r="HZ201"/>
      <c r="IA201"/>
      <c r="IB201"/>
      <c r="IC201"/>
      <c r="ID201"/>
      <c r="IE201"/>
      <c r="IF201"/>
      <c r="IG201"/>
      <c r="IH201"/>
      <c r="II201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</row>
    <row r="202" spans="1:257" s="11" customFormat="1" x14ac:dyDescent="0.25">
      <c r="A202" s="602">
        <v>18</v>
      </c>
      <c r="B202" s="602" t="s">
        <v>2</v>
      </c>
      <c r="C202" s="386"/>
      <c r="D202" s="388"/>
      <c r="E202" s="437"/>
      <c r="F202" s="437"/>
      <c r="G202" s="437"/>
      <c r="H202" s="387"/>
      <c r="I202" s="138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</row>
    <row r="203" spans="1:257" s="11" customFormat="1" ht="15.75" thickBot="1" x14ac:dyDescent="0.3">
      <c r="A203" s="602"/>
      <c r="B203" s="602"/>
      <c r="C203" s="386"/>
      <c r="D203" s="388"/>
      <c r="E203" s="437"/>
      <c r="F203" s="437"/>
      <c r="G203" s="437"/>
      <c r="H203" s="387"/>
      <c r="I203" s="138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</row>
    <row r="204" spans="1:257" s="11" customFormat="1" x14ac:dyDescent="0.25">
      <c r="A204" s="602">
        <v>19</v>
      </c>
      <c r="B204" s="602" t="s">
        <v>2</v>
      </c>
      <c r="C204" s="386"/>
      <c r="D204" s="406" t="s">
        <v>57</v>
      </c>
      <c r="E204" s="468"/>
      <c r="F204" s="468"/>
      <c r="G204" s="469"/>
      <c r="H204" s="387"/>
      <c r="I204" s="138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</row>
    <row r="205" spans="1:257" s="11" customFormat="1" x14ac:dyDescent="0.25">
      <c r="A205" s="602"/>
      <c r="B205" s="602"/>
      <c r="C205" s="386"/>
      <c r="D205" s="409" t="s">
        <v>58</v>
      </c>
      <c r="E205" s="390"/>
      <c r="F205" s="390"/>
      <c r="G205" s="470">
        <v>210000</v>
      </c>
      <c r="H205" s="387"/>
      <c r="I205" s="138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</row>
    <row r="206" spans="1:257" ht="15.75" thickBot="1" x14ac:dyDescent="0.3">
      <c r="D206" s="409" t="s">
        <v>59</v>
      </c>
      <c r="E206" s="390"/>
      <c r="F206" s="390"/>
      <c r="G206" s="471">
        <v>150000</v>
      </c>
    </row>
    <row r="207" spans="1:257" x14ac:dyDescent="0.25">
      <c r="D207" s="409" t="s">
        <v>60</v>
      </c>
      <c r="E207" s="390"/>
      <c r="F207" s="390"/>
      <c r="G207" s="472">
        <f>MAX((0),(+G205-G206))</f>
        <v>60000</v>
      </c>
    </row>
    <row r="208" spans="1:257" x14ac:dyDescent="0.25">
      <c r="D208" s="409" t="s">
        <v>61</v>
      </c>
      <c r="E208" s="390"/>
      <c r="F208" s="390"/>
      <c r="G208" s="473">
        <v>0.25</v>
      </c>
    </row>
    <row r="209" spans="1:10" x14ac:dyDescent="0.25">
      <c r="D209" s="409" t="s">
        <v>62</v>
      </c>
      <c r="E209" s="390"/>
      <c r="F209" s="390"/>
      <c r="G209" s="472">
        <f>+G208*G207</f>
        <v>15000</v>
      </c>
    </row>
    <row r="210" spans="1:10" x14ac:dyDescent="0.25">
      <c r="D210" s="409" t="s">
        <v>63</v>
      </c>
      <c r="E210" s="390"/>
      <c r="F210" s="390"/>
      <c r="G210" s="474">
        <v>40000</v>
      </c>
    </row>
    <row r="211" spans="1:10" ht="15.75" thickBot="1" x14ac:dyDescent="0.3">
      <c r="D211" s="427" t="s">
        <v>64</v>
      </c>
      <c r="E211" s="434"/>
      <c r="F211" s="434"/>
      <c r="G211" s="475">
        <f>+G210-G209</f>
        <v>25000</v>
      </c>
    </row>
    <row r="213" spans="1:10" x14ac:dyDescent="0.25">
      <c r="A213" s="602">
        <v>20</v>
      </c>
      <c r="B213" s="602" t="s">
        <v>4</v>
      </c>
      <c r="D213" s="436" t="s">
        <v>120</v>
      </c>
    </row>
    <row r="215" spans="1:10" x14ac:dyDescent="0.25">
      <c r="D215" s="388" t="s">
        <v>121</v>
      </c>
      <c r="F215" s="476"/>
      <c r="G215" s="476"/>
    </row>
    <row r="216" spans="1:10" ht="15.75" thickBot="1" x14ac:dyDescent="0.3">
      <c r="A216" s="602">
        <v>21</v>
      </c>
      <c r="D216" s="388" t="s">
        <v>45</v>
      </c>
      <c r="E216" s="477">
        <v>100000</v>
      </c>
      <c r="F216" s="476"/>
      <c r="J216"/>
    </row>
    <row r="217" spans="1:10" x14ac:dyDescent="0.25">
      <c r="E217" s="476">
        <v>25000</v>
      </c>
      <c r="F217" s="478">
        <v>0.15</v>
      </c>
      <c r="G217" s="479">
        <f>+F217*E217</f>
        <v>3750</v>
      </c>
      <c r="J217"/>
    </row>
    <row r="218" spans="1:10" x14ac:dyDescent="0.25">
      <c r="E218" s="476">
        <v>12500</v>
      </c>
      <c r="F218" s="478">
        <v>0.25</v>
      </c>
      <c r="G218" s="479">
        <f>+F218*E218</f>
        <v>3125</v>
      </c>
      <c r="J218"/>
    </row>
    <row r="219" spans="1:10" x14ac:dyDescent="0.25">
      <c r="E219" s="476">
        <v>12500</v>
      </c>
      <c r="F219" s="478">
        <v>0.34</v>
      </c>
      <c r="G219" s="479">
        <f>+F219*E219</f>
        <v>4250</v>
      </c>
      <c r="J219"/>
    </row>
    <row r="220" spans="1:10" ht="15.75" thickBot="1" x14ac:dyDescent="0.3">
      <c r="E220" s="477">
        <v>50000</v>
      </c>
      <c r="F220" s="478">
        <v>0.39</v>
      </c>
      <c r="G220" s="479">
        <f>+F220*E220</f>
        <v>19500</v>
      </c>
      <c r="J220"/>
    </row>
    <row r="221" spans="1:10" ht="15.75" thickBot="1" x14ac:dyDescent="0.3">
      <c r="E221" s="480">
        <f>SUM(E217:E220)</f>
        <v>100000</v>
      </c>
      <c r="F221" s="476"/>
      <c r="G221" s="481">
        <f>SUM(G217:G220)</f>
        <v>30625</v>
      </c>
      <c r="J221"/>
    </row>
    <row r="222" spans="1:10" ht="15.75" thickBot="1" x14ac:dyDescent="0.3">
      <c r="G222" s="482">
        <v>2</v>
      </c>
      <c r="J222"/>
    </row>
    <row r="223" spans="1:10" ht="15.75" thickBot="1" x14ac:dyDescent="0.3">
      <c r="G223" s="481">
        <f>+G222*G221</f>
        <v>61250</v>
      </c>
      <c r="J223"/>
    </row>
    <row r="224" spans="1:10" x14ac:dyDescent="0.25">
      <c r="J224"/>
    </row>
    <row r="225" spans="1:257" ht="15.75" thickBot="1" x14ac:dyDescent="0.3">
      <c r="D225" s="388" t="s">
        <v>122</v>
      </c>
      <c r="E225" s="477">
        <v>200000</v>
      </c>
      <c r="F225" s="476"/>
      <c r="J225"/>
    </row>
    <row r="226" spans="1:257" ht="15.75" thickBot="1" x14ac:dyDescent="0.3">
      <c r="E226" s="476">
        <v>50000</v>
      </c>
      <c r="F226" s="478">
        <v>0.15</v>
      </c>
      <c r="G226" s="477">
        <f>+F226*E226</f>
        <v>7500</v>
      </c>
      <c r="J226"/>
    </row>
    <row r="227" spans="1:257" x14ac:dyDescent="0.25">
      <c r="E227" s="476">
        <v>25000</v>
      </c>
      <c r="F227" s="478">
        <v>0.25</v>
      </c>
      <c r="G227" s="476">
        <f>+F227*E227</f>
        <v>6250</v>
      </c>
      <c r="J227"/>
    </row>
    <row r="228" spans="1:257" x14ac:dyDescent="0.25">
      <c r="E228" s="476">
        <v>25000</v>
      </c>
      <c r="F228" s="478">
        <v>0.34</v>
      </c>
      <c r="G228" s="476">
        <f>+F228*E228</f>
        <v>8500</v>
      </c>
      <c r="J228"/>
    </row>
    <row r="229" spans="1:257" ht="15.75" thickBot="1" x14ac:dyDescent="0.3">
      <c r="E229" s="477">
        <v>100000</v>
      </c>
      <c r="F229" s="478">
        <v>0.39</v>
      </c>
      <c r="G229" s="476">
        <f>+F229*E229</f>
        <v>39000</v>
      </c>
      <c r="J229"/>
    </row>
    <row r="230" spans="1:257" ht="15.75" thickBot="1" x14ac:dyDescent="0.3">
      <c r="E230" s="480">
        <f>SUM(E226:E229)</f>
        <v>200000</v>
      </c>
      <c r="F230" s="476"/>
      <c r="G230" s="480">
        <f>SUM(G226:G229)</f>
        <v>61250</v>
      </c>
      <c r="J230"/>
    </row>
    <row r="232" spans="1:257" ht="15.75" thickBot="1" x14ac:dyDescent="0.3">
      <c r="A232" s="602">
        <v>22</v>
      </c>
      <c r="B232" s="602" t="s">
        <v>3</v>
      </c>
      <c r="D232" s="388" t="s">
        <v>123</v>
      </c>
    </row>
    <row r="233" spans="1:257" ht="15.75" thickBot="1" x14ac:dyDescent="0.3">
      <c r="D233" s="483" t="s">
        <v>124</v>
      </c>
      <c r="E233" s="663" t="s">
        <v>125</v>
      </c>
      <c r="F233" s="664"/>
      <c r="G233" s="665"/>
      <c r="H233" s="484"/>
      <c r="I233" s="378"/>
    </row>
    <row r="234" spans="1:257" ht="15.75" thickBot="1" x14ac:dyDescent="0.3">
      <c r="D234" s="485" t="s">
        <v>126</v>
      </c>
      <c r="E234" s="486" t="s">
        <v>0</v>
      </c>
      <c r="F234" s="486" t="s">
        <v>127</v>
      </c>
      <c r="G234" s="486" t="s">
        <v>3</v>
      </c>
      <c r="H234" s="486" t="s">
        <v>128</v>
      </c>
      <c r="I234" s="379" t="s">
        <v>129</v>
      </c>
    </row>
    <row r="235" spans="1:257" ht="15.75" customHeight="1" thickBot="1" x14ac:dyDescent="0.3">
      <c r="D235" s="487" t="s">
        <v>130</v>
      </c>
      <c r="E235" s="488">
        <v>0.8</v>
      </c>
      <c r="F235" s="488">
        <v>0.7</v>
      </c>
      <c r="G235" s="488">
        <v>0.05</v>
      </c>
      <c r="H235" s="489">
        <f>MIN(E235:G235)</f>
        <v>0.05</v>
      </c>
      <c r="I235" s="380">
        <f>MIN(E235:F235)</f>
        <v>0.7</v>
      </c>
    </row>
    <row r="236" spans="1:257" ht="15.75" thickBot="1" x14ac:dyDescent="0.3">
      <c r="D236" s="487" t="s">
        <v>131</v>
      </c>
      <c r="E236" s="488">
        <v>0.05</v>
      </c>
      <c r="F236" s="488">
        <v>0.1</v>
      </c>
      <c r="G236" s="488">
        <v>0.05</v>
      </c>
      <c r="H236" s="490">
        <f>MIN(E236:G236)</f>
        <v>0.05</v>
      </c>
      <c r="I236" s="380">
        <f>MIN(E236:F236)</f>
        <v>0.05</v>
      </c>
    </row>
    <row r="237" spans="1:257" ht="15.75" thickBot="1" x14ac:dyDescent="0.3">
      <c r="D237" s="487" t="s">
        <v>132</v>
      </c>
      <c r="E237" s="488">
        <v>0.05</v>
      </c>
      <c r="F237" s="488">
        <v>0.1</v>
      </c>
      <c r="G237" s="488">
        <v>0.25</v>
      </c>
      <c r="H237" s="490">
        <f>MIN(E237:G237)</f>
        <v>0.05</v>
      </c>
      <c r="I237" s="380">
        <f>MIN(E237:F237)</f>
        <v>0.05</v>
      </c>
    </row>
    <row r="238" spans="1:257" s="11" customFormat="1" ht="15.75" thickBot="1" x14ac:dyDescent="0.3">
      <c r="A238" s="602"/>
      <c r="B238" s="602"/>
      <c r="C238" s="386"/>
      <c r="D238" s="487" t="s">
        <v>133</v>
      </c>
      <c r="E238" s="488">
        <v>0.1</v>
      </c>
      <c r="F238" s="488">
        <v>0.1</v>
      </c>
      <c r="G238" s="488">
        <v>0.65</v>
      </c>
      <c r="H238" s="490">
        <f>MIN(E238:G238)</f>
        <v>0.1</v>
      </c>
      <c r="I238" s="380">
        <f>MIN(E238:F238)</f>
        <v>0.1</v>
      </c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  <c r="GT238"/>
      <c r="GU238"/>
      <c r="GV238"/>
      <c r="GW238"/>
      <c r="GX238"/>
      <c r="GY238"/>
      <c r="GZ238"/>
      <c r="HA238"/>
      <c r="HB238"/>
      <c r="HC238"/>
      <c r="HD238"/>
      <c r="HE238"/>
      <c r="HF238"/>
      <c r="HG238"/>
      <c r="HH238"/>
      <c r="HI238"/>
      <c r="HJ238"/>
      <c r="HK238"/>
      <c r="HL238"/>
      <c r="HM238"/>
      <c r="HN238"/>
      <c r="HO238"/>
      <c r="HP238"/>
      <c r="HQ238"/>
      <c r="HR238"/>
      <c r="HS238"/>
      <c r="HT238"/>
      <c r="HU238"/>
      <c r="HV238"/>
      <c r="HW238"/>
      <c r="HX238"/>
      <c r="HY238"/>
      <c r="HZ238"/>
      <c r="IA238"/>
      <c r="IB238"/>
      <c r="IC238"/>
      <c r="ID238"/>
      <c r="IE238"/>
      <c r="IF238"/>
      <c r="IG238"/>
      <c r="IH238"/>
      <c r="II238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</row>
    <row r="239" spans="1:257" s="11" customFormat="1" ht="15.75" thickBot="1" x14ac:dyDescent="0.3">
      <c r="A239" s="602"/>
      <c r="B239" s="602"/>
      <c r="C239" s="386"/>
      <c r="D239" s="487"/>
      <c r="E239" s="491"/>
      <c r="F239" s="491"/>
      <c r="G239" s="491"/>
      <c r="H239" s="490">
        <f>SUM(H235:H238)</f>
        <v>0.25</v>
      </c>
      <c r="I239" s="381">
        <f>SUM(I235:I238)</f>
        <v>0.9</v>
      </c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  <c r="GT239"/>
      <c r="GU239"/>
      <c r="GV239"/>
      <c r="GW239"/>
      <c r="GX239"/>
      <c r="GY239"/>
      <c r="GZ239"/>
      <c r="HA239"/>
      <c r="HB239"/>
      <c r="HC239"/>
      <c r="HD239"/>
      <c r="HE239"/>
      <c r="HF239"/>
      <c r="HG239"/>
      <c r="HH239"/>
      <c r="HI239"/>
      <c r="HJ239"/>
      <c r="HK239"/>
      <c r="HL239"/>
      <c r="HM239"/>
      <c r="HN239"/>
      <c r="HO239"/>
      <c r="HP239"/>
      <c r="HQ239"/>
      <c r="HR239"/>
      <c r="HS239"/>
      <c r="HT239"/>
      <c r="HU239"/>
      <c r="HV239"/>
      <c r="HW239"/>
      <c r="HX239"/>
      <c r="HY239"/>
      <c r="HZ239"/>
      <c r="IA239"/>
      <c r="IB239"/>
      <c r="IC239"/>
      <c r="ID239"/>
      <c r="IE239"/>
      <c r="IF239"/>
      <c r="IG239"/>
      <c r="IH239"/>
      <c r="II239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</row>
    <row r="240" spans="1:257" s="11" customFormat="1" x14ac:dyDescent="0.25">
      <c r="A240" s="602"/>
      <c r="B240" s="602"/>
      <c r="C240" s="386"/>
      <c r="D240" s="388" t="s">
        <v>134</v>
      </c>
      <c r="E240" s="387"/>
      <c r="F240" s="387"/>
      <c r="G240" s="387"/>
      <c r="H240" s="387"/>
      <c r="I240" s="138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  <c r="IC240"/>
      <c r="ID240"/>
      <c r="IE240"/>
      <c r="IF240"/>
      <c r="IG240"/>
      <c r="IH240"/>
      <c r="II240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</row>
    <row r="241" spans="1:257" s="11" customFormat="1" x14ac:dyDescent="0.25">
      <c r="A241" s="602"/>
      <c r="B241" s="602"/>
      <c r="C241" s="386"/>
      <c r="D241" s="388" t="s">
        <v>135</v>
      </c>
      <c r="E241" s="387"/>
      <c r="F241" s="387"/>
      <c r="G241" s="387"/>
      <c r="H241" s="387"/>
      <c r="I241" s="138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  <c r="GT241"/>
      <c r="GU241"/>
      <c r="GV241"/>
      <c r="GW241"/>
      <c r="GX241"/>
      <c r="GY241"/>
      <c r="GZ241"/>
      <c r="HA241"/>
      <c r="HB241"/>
      <c r="HC241"/>
      <c r="HD241"/>
      <c r="HE241"/>
      <c r="HF241"/>
      <c r="HG241"/>
      <c r="HH241"/>
      <c r="HI241"/>
      <c r="HJ241"/>
      <c r="HK241"/>
      <c r="HL241"/>
      <c r="HM241"/>
      <c r="HN241"/>
      <c r="HO241"/>
      <c r="HP241"/>
      <c r="HQ241"/>
      <c r="HR241"/>
      <c r="HS241"/>
      <c r="HT241"/>
      <c r="HU241"/>
      <c r="HV241"/>
      <c r="HW241"/>
      <c r="HX241"/>
      <c r="HY241"/>
      <c r="HZ241"/>
      <c r="IA241"/>
      <c r="IB241"/>
      <c r="IC241"/>
      <c r="ID241"/>
      <c r="IE241"/>
      <c r="IF241"/>
      <c r="IG241"/>
      <c r="IH241"/>
      <c r="II241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</row>
    <row r="243" spans="1:257" s="11" customFormat="1" x14ac:dyDescent="0.25">
      <c r="A243" s="602"/>
      <c r="B243" s="602"/>
      <c r="C243" s="386"/>
      <c r="D243" s="388" t="s">
        <v>136</v>
      </c>
      <c r="E243" s="387"/>
      <c r="F243" s="387"/>
      <c r="G243" s="387"/>
      <c r="H243" s="387"/>
      <c r="I243" s="138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  <c r="GT243"/>
      <c r="GU243"/>
      <c r="GV243"/>
      <c r="GW243"/>
      <c r="GX243"/>
      <c r="GY243"/>
      <c r="GZ243"/>
      <c r="HA243"/>
      <c r="HB243"/>
      <c r="HC243"/>
      <c r="HD243"/>
      <c r="HE243"/>
      <c r="HF243"/>
      <c r="HG243"/>
      <c r="HH243"/>
      <c r="HI243"/>
      <c r="HJ243"/>
      <c r="HK243"/>
      <c r="HL243"/>
      <c r="HM243"/>
      <c r="HN243"/>
      <c r="HO243"/>
      <c r="HP243"/>
      <c r="HQ243"/>
      <c r="HR243"/>
      <c r="HS243"/>
      <c r="HT243"/>
      <c r="HU243"/>
      <c r="HV243"/>
      <c r="HW243"/>
      <c r="HX243"/>
      <c r="HY243"/>
      <c r="HZ243"/>
      <c r="IA243"/>
      <c r="IB243"/>
      <c r="IC243"/>
      <c r="ID243"/>
      <c r="IE243"/>
      <c r="IF243"/>
      <c r="IG243"/>
      <c r="IH243"/>
      <c r="II243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</row>
    <row r="244" spans="1:257" s="11" customFormat="1" x14ac:dyDescent="0.25">
      <c r="A244" s="602"/>
      <c r="B244" s="602"/>
      <c r="C244" s="386"/>
      <c r="D244" s="388" t="s">
        <v>137</v>
      </c>
      <c r="E244" s="387"/>
      <c r="F244" s="387"/>
      <c r="G244" s="387"/>
      <c r="H244" s="387"/>
      <c r="I244" s="138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  <c r="GT244"/>
      <c r="GU244"/>
      <c r="GV244"/>
      <c r="GW244"/>
      <c r="GX244"/>
      <c r="GY244"/>
      <c r="GZ244"/>
      <c r="HA244"/>
      <c r="HB244"/>
      <c r="HC244"/>
      <c r="HD244"/>
      <c r="HE244"/>
      <c r="HF244"/>
      <c r="HG244"/>
      <c r="HH244"/>
      <c r="HI244"/>
      <c r="HJ244"/>
      <c r="HK244"/>
      <c r="HL244"/>
      <c r="HM244"/>
      <c r="HN244"/>
      <c r="HO244"/>
      <c r="HP244"/>
      <c r="HQ244"/>
      <c r="HR244"/>
      <c r="HS244"/>
      <c r="HT244"/>
      <c r="HU244"/>
      <c r="HV244"/>
      <c r="HW244"/>
      <c r="HX244"/>
      <c r="HY244"/>
      <c r="HZ244"/>
      <c r="IA244"/>
      <c r="IB244"/>
      <c r="IC244"/>
      <c r="ID244"/>
      <c r="IE244"/>
      <c r="IF244"/>
      <c r="IG244"/>
      <c r="IH244"/>
      <c r="II244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</row>
    <row r="245" spans="1:257" s="11" customFormat="1" x14ac:dyDescent="0.25">
      <c r="A245" s="602"/>
      <c r="B245" s="602"/>
      <c r="C245" s="386"/>
      <c r="D245" s="388" t="s">
        <v>138</v>
      </c>
      <c r="E245" s="387"/>
      <c r="F245" s="387"/>
      <c r="G245" s="387"/>
      <c r="H245" s="387"/>
      <c r="I245" s="138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  <c r="GT245"/>
      <c r="GU245"/>
      <c r="GV245"/>
      <c r="GW245"/>
      <c r="GX245"/>
      <c r="GY245"/>
      <c r="GZ245"/>
      <c r="HA245"/>
      <c r="HB245"/>
      <c r="HC245"/>
      <c r="HD245"/>
      <c r="HE245"/>
      <c r="HF245"/>
      <c r="HG245"/>
      <c r="HH245"/>
      <c r="HI245"/>
      <c r="HJ245"/>
      <c r="HK245"/>
      <c r="HL245"/>
      <c r="HM245"/>
      <c r="HN245"/>
      <c r="HO245"/>
      <c r="HP245"/>
      <c r="HQ245"/>
      <c r="HR245"/>
      <c r="HS245"/>
      <c r="HT245"/>
      <c r="HU245"/>
      <c r="HV245"/>
      <c r="HW245"/>
      <c r="HX245"/>
      <c r="HY245"/>
      <c r="HZ245"/>
      <c r="IA245"/>
      <c r="IB245"/>
      <c r="IC245"/>
      <c r="ID245"/>
      <c r="IE245"/>
      <c r="IF245"/>
      <c r="IG245"/>
      <c r="IH245"/>
      <c r="II24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</row>
    <row r="246" spans="1:257" s="11" customFormat="1" ht="15.75" thickBot="1" x14ac:dyDescent="0.3">
      <c r="A246" s="602"/>
      <c r="B246" s="602"/>
      <c r="C246" s="386"/>
      <c r="D246" s="388"/>
      <c r="E246" s="477">
        <v>100000</v>
      </c>
      <c r="F246" s="476"/>
      <c r="G246" s="387"/>
      <c r="H246" s="387"/>
      <c r="I246" s="138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  <c r="GT246"/>
      <c r="GU246"/>
      <c r="GV246"/>
      <c r="GW246"/>
      <c r="GX246"/>
      <c r="GY246"/>
      <c r="GZ246"/>
      <c r="HA246"/>
      <c r="HB246"/>
      <c r="HC246"/>
      <c r="HD246"/>
      <c r="HE246"/>
      <c r="HF246"/>
      <c r="HG246"/>
      <c r="HH246"/>
      <c r="HI246"/>
      <c r="HJ246"/>
      <c r="HK246"/>
      <c r="HL246"/>
      <c r="HM246"/>
      <c r="HN246"/>
      <c r="HO246"/>
      <c r="HP246"/>
      <c r="HQ246"/>
      <c r="HR246"/>
      <c r="HS246"/>
      <c r="HT246"/>
      <c r="HU246"/>
      <c r="HV246"/>
      <c r="HW246"/>
      <c r="HX246"/>
      <c r="HY246"/>
      <c r="HZ246"/>
      <c r="IA246"/>
      <c r="IB246"/>
      <c r="IC246"/>
      <c r="ID246"/>
      <c r="IE246"/>
      <c r="IF246"/>
      <c r="IG246"/>
      <c r="IH246"/>
      <c r="II246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</row>
    <row r="247" spans="1:257" s="11" customFormat="1" x14ac:dyDescent="0.25">
      <c r="A247" s="602"/>
      <c r="B247" s="602"/>
      <c r="C247" s="386"/>
      <c r="D247" s="388"/>
      <c r="E247" s="476">
        <v>50000</v>
      </c>
      <c r="F247" s="478">
        <v>0.15</v>
      </c>
      <c r="G247" s="476">
        <f>+F247*E247</f>
        <v>7500</v>
      </c>
      <c r="H247" s="387"/>
      <c r="I247" s="138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  <c r="GT247"/>
      <c r="GU247"/>
      <c r="GV247"/>
      <c r="GW247"/>
      <c r="GX247"/>
      <c r="GY247"/>
      <c r="GZ247"/>
      <c r="HA247"/>
      <c r="HB247"/>
      <c r="HC247"/>
      <c r="HD247"/>
      <c r="HE247"/>
      <c r="HF247"/>
      <c r="HG247"/>
      <c r="HH247"/>
      <c r="HI247"/>
      <c r="HJ247"/>
      <c r="HK247"/>
      <c r="HL247"/>
      <c r="HM247"/>
      <c r="HN247"/>
      <c r="HO247"/>
      <c r="HP247"/>
      <c r="HQ247"/>
      <c r="HR247"/>
      <c r="HS247"/>
      <c r="HT247"/>
      <c r="HU247"/>
      <c r="HV247"/>
      <c r="HW247"/>
      <c r="HX247"/>
      <c r="HY247"/>
      <c r="HZ247"/>
      <c r="IA247"/>
      <c r="IB247"/>
      <c r="IC247"/>
      <c r="ID247"/>
      <c r="IE247"/>
      <c r="IF247"/>
      <c r="IG247"/>
      <c r="IH247"/>
      <c r="II247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</row>
    <row r="248" spans="1:257" s="11" customFormat="1" x14ac:dyDescent="0.25">
      <c r="A248" s="602"/>
      <c r="B248" s="602"/>
      <c r="C248" s="386"/>
      <c r="D248" s="388"/>
      <c r="E248" s="476">
        <v>25000</v>
      </c>
      <c r="F248" s="478">
        <v>0.25</v>
      </c>
      <c r="G248" s="476">
        <f>+F248*E248</f>
        <v>6250</v>
      </c>
      <c r="H248" s="387"/>
      <c r="I248" s="13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  <c r="GT248"/>
      <c r="GU248"/>
      <c r="GV248"/>
      <c r="GW248"/>
      <c r="GX248"/>
      <c r="GY248"/>
      <c r="GZ248"/>
      <c r="HA248"/>
      <c r="HB248"/>
      <c r="HC248"/>
      <c r="HD248"/>
      <c r="HE248"/>
      <c r="HF248"/>
      <c r="HG248"/>
      <c r="HH248"/>
      <c r="HI248"/>
      <c r="HJ248"/>
      <c r="HK248"/>
      <c r="HL248"/>
      <c r="HM248"/>
      <c r="HN248"/>
      <c r="HO248"/>
      <c r="HP248"/>
      <c r="HQ248"/>
      <c r="HR248"/>
      <c r="HS248"/>
      <c r="HT248"/>
      <c r="HU248"/>
      <c r="HV248"/>
      <c r="HW248"/>
      <c r="HX248"/>
      <c r="HY248"/>
      <c r="HZ248"/>
      <c r="IA248"/>
      <c r="IB248"/>
      <c r="IC248"/>
      <c r="ID248"/>
      <c r="IE248"/>
      <c r="IF248"/>
      <c r="IG248"/>
      <c r="IH248"/>
      <c r="II248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</row>
    <row r="249" spans="1:257" s="11" customFormat="1" x14ac:dyDescent="0.25">
      <c r="A249" s="602"/>
      <c r="B249" s="602"/>
      <c r="C249" s="386"/>
      <c r="D249" s="388"/>
      <c r="E249" s="476">
        <v>25000</v>
      </c>
      <c r="F249" s="478">
        <v>0.34</v>
      </c>
      <c r="G249" s="476">
        <f>+F249*E249</f>
        <v>8500</v>
      </c>
      <c r="H249" s="387"/>
      <c r="I249" s="138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  <c r="GT249"/>
      <c r="GU249"/>
      <c r="GV249"/>
      <c r="GW249"/>
      <c r="GX249"/>
      <c r="GY249"/>
      <c r="GZ249"/>
      <c r="HA249"/>
      <c r="HB249"/>
      <c r="HC249"/>
      <c r="HD249"/>
      <c r="HE249"/>
      <c r="HF249"/>
      <c r="HG249"/>
      <c r="HH249"/>
      <c r="HI249"/>
      <c r="HJ249"/>
      <c r="HK249"/>
      <c r="HL249"/>
      <c r="HM249"/>
      <c r="HN249"/>
      <c r="HO249"/>
      <c r="HP249"/>
      <c r="HQ249"/>
      <c r="HR249"/>
      <c r="HS249"/>
      <c r="HT249"/>
      <c r="HU249"/>
      <c r="HV249"/>
      <c r="HW249"/>
      <c r="HX249"/>
      <c r="HY249"/>
      <c r="HZ249"/>
      <c r="IA249"/>
      <c r="IB249"/>
      <c r="IC249"/>
      <c r="ID249"/>
      <c r="IE249"/>
      <c r="IF249"/>
      <c r="IG249"/>
      <c r="IH249"/>
      <c r="II249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</row>
    <row r="250" spans="1:257" s="11" customFormat="1" ht="15.75" thickBot="1" x14ac:dyDescent="0.3">
      <c r="A250" s="602"/>
      <c r="B250" s="602"/>
      <c r="C250" s="386"/>
      <c r="D250" s="388"/>
      <c r="E250" s="477">
        <v>0</v>
      </c>
      <c r="F250" s="478">
        <v>0.39</v>
      </c>
      <c r="G250" s="479">
        <f>+F250*E250</f>
        <v>0</v>
      </c>
      <c r="H250" s="387"/>
      <c r="I250" s="138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  <c r="GT250"/>
      <c r="GU250"/>
      <c r="GV250"/>
      <c r="GW250"/>
      <c r="GX250"/>
      <c r="GY250"/>
      <c r="GZ250"/>
      <c r="HA250"/>
      <c r="HB250"/>
      <c r="HC250"/>
      <c r="HD250"/>
      <c r="HE250"/>
      <c r="HF250"/>
      <c r="HG250"/>
      <c r="HH250"/>
      <c r="HI250"/>
      <c r="HJ250"/>
      <c r="HK250"/>
      <c r="HL250"/>
      <c r="HM250"/>
      <c r="HN250"/>
      <c r="HO250"/>
      <c r="HP250"/>
      <c r="HQ250"/>
      <c r="HR250"/>
      <c r="HS250"/>
      <c r="HT250"/>
      <c r="HU250"/>
      <c r="HV250"/>
      <c r="HW250"/>
      <c r="HX250"/>
      <c r="HY250"/>
      <c r="HZ250"/>
      <c r="IA250"/>
      <c r="IB250"/>
      <c r="IC250"/>
      <c r="ID250"/>
      <c r="IE250"/>
      <c r="IF250"/>
      <c r="IG250"/>
      <c r="IH250"/>
      <c r="II250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</row>
    <row r="251" spans="1:257" s="11" customFormat="1" ht="15.75" thickBot="1" x14ac:dyDescent="0.3">
      <c r="A251" s="602"/>
      <c r="B251" s="602"/>
      <c r="C251" s="386"/>
      <c r="D251" s="388"/>
      <c r="E251" s="480">
        <f>SUM(E247:E250)</f>
        <v>100000</v>
      </c>
      <c r="F251" s="476"/>
      <c r="G251" s="480">
        <f>SUM(G247:G250)</f>
        <v>22250</v>
      </c>
      <c r="H251" s="387"/>
      <c r="I251" s="138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  <c r="GT251"/>
      <c r="GU251"/>
      <c r="GV251"/>
      <c r="GW251"/>
      <c r="GX251"/>
      <c r="GY251"/>
      <c r="GZ251"/>
      <c r="HA251"/>
      <c r="HB251"/>
      <c r="HC251"/>
      <c r="HD251"/>
      <c r="HE251"/>
      <c r="HF251"/>
      <c r="HG251"/>
      <c r="HH251"/>
      <c r="HI251"/>
      <c r="HJ251"/>
      <c r="HK251"/>
      <c r="HL251"/>
      <c r="HM251"/>
      <c r="HN251"/>
      <c r="HO251"/>
      <c r="HP251"/>
      <c r="HQ251"/>
      <c r="HR251"/>
      <c r="HS251"/>
      <c r="HT251"/>
      <c r="HU251"/>
      <c r="HV251"/>
      <c r="HW251"/>
      <c r="HX251"/>
      <c r="HY251"/>
      <c r="HZ251"/>
      <c r="IA251"/>
      <c r="IB251"/>
      <c r="IC251"/>
      <c r="ID251"/>
      <c r="IE251"/>
      <c r="IF251"/>
      <c r="IG251"/>
      <c r="IH251"/>
      <c r="II251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</row>
    <row r="252" spans="1:257" s="11" customFormat="1" ht="15.75" thickBot="1" x14ac:dyDescent="0.3">
      <c r="A252" s="602"/>
      <c r="B252" s="602"/>
      <c r="C252" s="386"/>
      <c r="D252" s="388"/>
      <c r="E252" s="387"/>
      <c r="F252" s="387"/>
      <c r="G252" s="480"/>
      <c r="H252" s="387"/>
      <c r="I252" s="138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  <c r="GT252"/>
      <c r="GU252"/>
      <c r="GV252"/>
      <c r="GW252"/>
      <c r="GX252"/>
      <c r="GY252"/>
      <c r="GZ252"/>
      <c r="HA252"/>
      <c r="HB252"/>
      <c r="HC252"/>
      <c r="HD252"/>
      <c r="HE252"/>
      <c r="HF252"/>
      <c r="HG252"/>
      <c r="HH252"/>
      <c r="HI252"/>
      <c r="HJ252"/>
      <c r="HK252"/>
      <c r="HL252"/>
      <c r="HM252"/>
      <c r="HN252"/>
      <c r="HO252"/>
      <c r="HP252"/>
      <c r="HQ252"/>
      <c r="HR252"/>
      <c r="HS252"/>
      <c r="HT252"/>
      <c r="HU252"/>
      <c r="HV252"/>
      <c r="HW252"/>
      <c r="HX252"/>
      <c r="HY252"/>
      <c r="HZ252"/>
      <c r="IA252"/>
      <c r="IB252"/>
      <c r="IC252"/>
      <c r="ID252"/>
      <c r="IE252"/>
      <c r="IF252"/>
      <c r="IG252"/>
      <c r="IH252"/>
      <c r="II252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</row>
    <row r="253" spans="1:257" s="11" customFormat="1" ht="15.75" thickBot="1" x14ac:dyDescent="0.3">
      <c r="A253" s="602"/>
      <c r="B253" s="602"/>
      <c r="C253" s="386"/>
      <c r="D253" s="388" t="s">
        <v>139</v>
      </c>
      <c r="E253" s="387"/>
      <c r="F253" s="387"/>
      <c r="G253" s="480">
        <v>7500</v>
      </c>
      <c r="H253" s="387"/>
      <c r="I253" s="138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  <c r="GT253"/>
      <c r="GU253"/>
      <c r="GV253"/>
      <c r="GW253"/>
      <c r="GX253"/>
      <c r="GY253"/>
      <c r="GZ253"/>
      <c r="HA253"/>
      <c r="HB253"/>
      <c r="HC253"/>
      <c r="HD253"/>
      <c r="HE253"/>
      <c r="HF253"/>
      <c r="HG253"/>
      <c r="HH253"/>
      <c r="HI253"/>
      <c r="HJ253"/>
      <c r="HK253"/>
      <c r="HL253"/>
      <c r="HM253"/>
      <c r="HN253"/>
      <c r="HO253"/>
      <c r="HP253"/>
      <c r="HQ253"/>
      <c r="HR253"/>
      <c r="HS253"/>
      <c r="HT253"/>
      <c r="HU253"/>
      <c r="HV253"/>
      <c r="HW253"/>
      <c r="HX253"/>
      <c r="HY253"/>
      <c r="HZ253"/>
      <c r="IA253"/>
      <c r="IB253"/>
      <c r="IC253"/>
      <c r="ID253"/>
      <c r="IE253"/>
      <c r="IF253"/>
      <c r="IG253"/>
      <c r="IH253"/>
      <c r="II253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</row>
    <row r="254" spans="1:257" s="11" customFormat="1" ht="15.75" thickBot="1" x14ac:dyDescent="0.3">
      <c r="A254" s="602"/>
      <c r="B254" s="602"/>
      <c r="C254" s="386"/>
      <c r="D254" s="388" t="s">
        <v>140</v>
      </c>
      <c r="E254" s="387"/>
      <c r="F254" s="387"/>
      <c r="G254" s="439">
        <f>+G253+G251</f>
        <v>29750</v>
      </c>
      <c r="H254" s="387"/>
      <c r="I254" s="138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  <c r="GT254"/>
      <c r="GU254"/>
      <c r="GV254"/>
      <c r="GW254"/>
      <c r="GX254"/>
      <c r="GY254"/>
      <c r="GZ254"/>
      <c r="HA254"/>
      <c r="HB254"/>
      <c r="HC254"/>
      <c r="HD254"/>
      <c r="HE254"/>
      <c r="HF254"/>
      <c r="HG254"/>
      <c r="HH254"/>
      <c r="HI254"/>
      <c r="HJ254"/>
      <c r="HK254"/>
      <c r="HL254"/>
      <c r="HM254"/>
      <c r="HN254"/>
      <c r="HO254"/>
      <c r="HP254"/>
      <c r="HQ254"/>
      <c r="HR254"/>
      <c r="HS254"/>
      <c r="HT254"/>
      <c r="HU254"/>
      <c r="HV254"/>
      <c r="HW254"/>
      <c r="HX254"/>
      <c r="HY254"/>
      <c r="HZ254"/>
      <c r="IA254"/>
      <c r="IB254"/>
      <c r="IC254"/>
      <c r="ID254"/>
      <c r="IE254"/>
      <c r="IF254"/>
      <c r="IG254"/>
      <c r="IH254"/>
      <c r="II254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</row>
    <row r="256" spans="1:257" s="11" customFormat="1" x14ac:dyDescent="0.25">
      <c r="A256" s="602">
        <v>23</v>
      </c>
      <c r="B256" s="602" t="s">
        <v>2</v>
      </c>
      <c r="C256" s="386"/>
      <c r="D256" s="388"/>
      <c r="E256" s="387"/>
      <c r="F256" s="387"/>
      <c r="G256" s="387"/>
      <c r="H256" s="387"/>
      <c r="I256" s="138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  <c r="GT256"/>
      <c r="GU256"/>
      <c r="GV256"/>
      <c r="GW256"/>
      <c r="GX256"/>
      <c r="GY256"/>
      <c r="GZ256"/>
      <c r="HA256"/>
      <c r="HB256"/>
      <c r="HC256"/>
      <c r="HD256"/>
      <c r="HE256"/>
      <c r="HF256"/>
      <c r="HG256"/>
      <c r="HH256"/>
      <c r="HI256"/>
      <c r="HJ256"/>
      <c r="HK256"/>
      <c r="HL256"/>
      <c r="HM256"/>
      <c r="HN256"/>
      <c r="HO256"/>
      <c r="HP256"/>
      <c r="HQ256"/>
      <c r="HR256"/>
      <c r="HS256"/>
      <c r="HT256"/>
      <c r="HU256"/>
      <c r="HV256"/>
      <c r="HW256"/>
      <c r="HX256"/>
      <c r="HY256"/>
      <c r="HZ256"/>
      <c r="IA256"/>
      <c r="IB256"/>
      <c r="IC256"/>
      <c r="ID256"/>
      <c r="IE256"/>
      <c r="IF256"/>
      <c r="IG256"/>
      <c r="IH256"/>
      <c r="II256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</row>
    <row r="258" spans="1:257" s="11" customFormat="1" x14ac:dyDescent="0.25">
      <c r="A258" s="602">
        <v>24</v>
      </c>
      <c r="B258" s="602" t="s">
        <v>2</v>
      </c>
      <c r="C258" s="386"/>
      <c r="D258" s="388" t="s">
        <v>141</v>
      </c>
      <c r="E258" s="387"/>
      <c r="F258" s="387"/>
      <c r="G258" s="387"/>
      <c r="H258" s="387"/>
      <c r="I258" s="13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  <c r="GT258"/>
      <c r="GU258"/>
      <c r="GV258"/>
      <c r="GW258"/>
      <c r="GX258"/>
      <c r="GY258"/>
      <c r="GZ258"/>
      <c r="HA258"/>
      <c r="HB258"/>
      <c r="HC258"/>
      <c r="HD258"/>
      <c r="HE258"/>
      <c r="HF258"/>
      <c r="HG258"/>
      <c r="HH258"/>
      <c r="HI258"/>
      <c r="HJ258"/>
      <c r="HK258"/>
      <c r="HL258"/>
      <c r="HM258"/>
      <c r="HN258"/>
      <c r="HO258"/>
      <c r="HP258"/>
      <c r="HQ258"/>
      <c r="HR258"/>
      <c r="HS258"/>
      <c r="HT258"/>
      <c r="HU258"/>
      <c r="HV258"/>
      <c r="HW258"/>
      <c r="HX258"/>
      <c r="HY258"/>
      <c r="HZ258"/>
      <c r="IA258"/>
      <c r="IB258"/>
      <c r="IC258"/>
      <c r="ID258"/>
      <c r="IE258"/>
      <c r="IF258"/>
      <c r="IG258"/>
      <c r="IH258"/>
      <c r="II258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</row>
    <row r="259" spans="1:257" s="11" customFormat="1" ht="15.75" thickBot="1" x14ac:dyDescent="0.3">
      <c r="A259" s="602"/>
      <c r="B259" s="602"/>
      <c r="C259" s="386"/>
      <c r="D259" s="388"/>
      <c r="E259" s="387"/>
      <c r="F259" s="387"/>
      <c r="G259" s="432" t="s">
        <v>93</v>
      </c>
      <c r="H259" s="432" t="s">
        <v>142</v>
      </c>
      <c r="I259" s="138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  <c r="GT259"/>
      <c r="GU259"/>
      <c r="GV259"/>
      <c r="GW259"/>
      <c r="GX259"/>
      <c r="GY259"/>
      <c r="GZ259"/>
      <c r="HA259"/>
      <c r="HB259"/>
      <c r="HC259"/>
      <c r="HD259"/>
      <c r="HE259"/>
      <c r="HF259"/>
      <c r="HG259"/>
      <c r="HH259"/>
      <c r="HI259"/>
      <c r="HJ259"/>
      <c r="HK259"/>
      <c r="HL259"/>
      <c r="HM259"/>
      <c r="HN259"/>
      <c r="HO259"/>
      <c r="HP259"/>
      <c r="HQ259"/>
      <c r="HR259"/>
      <c r="HS259"/>
      <c r="HT259"/>
      <c r="HU259"/>
      <c r="HV259"/>
      <c r="HW259"/>
      <c r="HX259"/>
      <c r="HY259"/>
      <c r="HZ259"/>
      <c r="IA259"/>
      <c r="IB259"/>
      <c r="IC259"/>
      <c r="ID259"/>
      <c r="IE259"/>
      <c r="IF259"/>
      <c r="IG259"/>
      <c r="IH259"/>
      <c r="II259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</row>
    <row r="260" spans="1:257" s="11" customFormat="1" x14ac:dyDescent="0.25">
      <c r="A260" s="602"/>
      <c r="B260" s="602"/>
      <c r="C260" s="386"/>
      <c r="D260" s="428" t="s">
        <v>143</v>
      </c>
      <c r="E260" s="390"/>
      <c r="F260" s="390"/>
      <c r="G260" s="492">
        <v>110000</v>
      </c>
      <c r="H260" s="476">
        <f>+G260</f>
        <v>110000</v>
      </c>
      <c r="I260" s="138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  <c r="GT260"/>
      <c r="GU260"/>
      <c r="GV260"/>
      <c r="GW260"/>
      <c r="GX260"/>
      <c r="GY260"/>
      <c r="GZ260"/>
      <c r="HA260"/>
      <c r="HB260"/>
      <c r="HC260"/>
      <c r="HD260"/>
      <c r="HE260"/>
      <c r="HF260"/>
      <c r="HG260"/>
      <c r="HH260"/>
      <c r="HI260"/>
      <c r="HJ260"/>
      <c r="HK260"/>
      <c r="HL260"/>
      <c r="HM260"/>
      <c r="HN260"/>
      <c r="HO260"/>
      <c r="HP260"/>
      <c r="HQ260"/>
      <c r="HR260"/>
      <c r="HS260"/>
      <c r="HT260"/>
      <c r="HU260"/>
      <c r="HV260"/>
      <c r="HW260"/>
      <c r="HX260"/>
      <c r="HY260"/>
      <c r="HZ260"/>
      <c r="IA260"/>
      <c r="IB260"/>
      <c r="IC260"/>
      <c r="ID260"/>
      <c r="IE260"/>
      <c r="IF260"/>
      <c r="IG260"/>
      <c r="IH260"/>
      <c r="II260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</row>
    <row r="261" spans="1:257" s="11" customFormat="1" x14ac:dyDescent="0.25">
      <c r="A261" s="602"/>
      <c r="B261" s="602"/>
      <c r="C261" s="386"/>
      <c r="D261" s="428" t="s">
        <v>144</v>
      </c>
      <c r="E261" s="390"/>
      <c r="F261" s="390"/>
      <c r="G261" s="493">
        <v>36170</v>
      </c>
      <c r="H261" s="494">
        <f>+G261</f>
        <v>36170</v>
      </c>
      <c r="I261" s="138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  <c r="GT261"/>
      <c r="GU261"/>
      <c r="GV261"/>
      <c r="GW261"/>
      <c r="GX261"/>
      <c r="GY261"/>
      <c r="GZ261"/>
      <c r="HA261"/>
      <c r="HB261"/>
      <c r="HC261"/>
      <c r="HD261"/>
      <c r="HE261"/>
      <c r="HF261"/>
      <c r="HG261"/>
      <c r="HH261"/>
      <c r="HI261"/>
      <c r="HJ261"/>
      <c r="HK261"/>
      <c r="HL261"/>
      <c r="HM261"/>
      <c r="HN261"/>
      <c r="HO261"/>
      <c r="HP261"/>
      <c r="HQ261"/>
      <c r="HR261"/>
      <c r="HS261"/>
      <c r="HT261"/>
      <c r="HU261"/>
      <c r="HV261"/>
      <c r="HW261"/>
      <c r="HX261"/>
      <c r="HY261"/>
      <c r="HZ261"/>
      <c r="IA261"/>
      <c r="IB261"/>
      <c r="IC261"/>
      <c r="ID261"/>
      <c r="IE261"/>
      <c r="IF261"/>
      <c r="IG261"/>
      <c r="IH261"/>
      <c r="II261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</row>
    <row r="262" spans="1:257" s="11" customFormat="1" x14ac:dyDescent="0.25">
      <c r="A262" s="602"/>
      <c r="B262" s="602"/>
      <c r="C262" s="386"/>
      <c r="D262" s="428" t="s">
        <v>145</v>
      </c>
      <c r="E262" s="390"/>
      <c r="F262" s="390"/>
      <c r="G262" s="493">
        <v>15000</v>
      </c>
      <c r="H262" s="494">
        <f>-G262</f>
        <v>-15000</v>
      </c>
      <c r="I262" s="138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  <c r="GT262"/>
      <c r="GU262"/>
      <c r="GV262"/>
      <c r="GW262"/>
      <c r="GX262"/>
      <c r="GY262"/>
      <c r="GZ262"/>
      <c r="HA262"/>
      <c r="HB262"/>
      <c r="HC262"/>
      <c r="HD262"/>
      <c r="HE262"/>
      <c r="HF262"/>
      <c r="HG262"/>
      <c r="HH262"/>
      <c r="HI262"/>
      <c r="HJ262"/>
      <c r="HK262"/>
      <c r="HL262"/>
      <c r="HM262"/>
      <c r="HN262"/>
      <c r="HO262"/>
      <c r="HP262"/>
      <c r="HQ262"/>
      <c r="HR262"/>
      <c r="HS262"/>
      <c r="HT262"/>
      <c r="HU262"/>
      <c r="HV262"/>
      <c r="HW262"/>
      <c r="HX262"/>
      <c r="HY262"/>
      <c r="HZ262"/>
      <c r="IA262"/>
      <c r="IB262"/>
      <c r="IC262"/>
      <c r="ID262"/>
      <c r="IE262"/>
      <c r="IF262"/>
      <c r="IG262"/>
      <c r="IH262"/>
      <c r="II262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</row>
    <row r="263" spans="1:257" s="11" customFormat="1" x14ac:dyDescent="0.25">
      <c r="A263" s="602"/>
      <c r="B263" s="602"/>
      <c r="C263" s="386"/>
      <c r="D263" s="428" t="s">
        <v>146</v>
      </c>
      <c r="E263" s="390"/>
      <c r="F263" s="390"/>
      <c r="G263" s="493">
        <v>13000</v>
      </c>
      <c r="H263" s="494">
        <f>-G263</f>
        <v>-13000</v>
      </c>
      <c r="I263" s="138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  <c r="GT263"/>
      <c r="GU263"/>
      <c r="GV263"/>
      <c r="GW263"/>
      <c r="GX263"/>
      <c r="GY263"/>
      <c r="GZ263"/>
      <c r="HA263"/>
      <c r="HB263"/>
      <c r="HC263"/>
      <c r="HD263"/>
      <c r="HE263"/>
      <c r="HF263"/>
      <c r="HG263"/>
      <c r="HH263"/>
      <c r="HI263"/>
      <c r="HJ263"/>
      <c r="HK263"/>
      <c r="HL263"/>
      <c r="HM263"/>
      <c r="HN263"/>
      <c r="HO263"/>
      <c r="HP263"/>
      <c r="HQ263"/>
      <c r="HR263"/>
      <c r="HS263"/>
      <c r="HT263"/>
      <c r="HU263"/>
      <c r="HV263"/>
      <c r="HW263"/>
      <c r="HX263"/>
      <c r="HY263"/>
      <c r="HZ263"/>
      <c r="IA263"/>
      <c r="IB263"/>
      <c r="IC263"/>
      <c r="ID263"/>
      <c r="IE263"/>
      <c r="IF263"/>
      <c r="IG263"/>
      <c r="IH263"/>
      <c r="II263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</row>
    <row r="264" spans="1:257" s="11" customFormat="1" ht="15.75" thickBot="1" x14ac:dyDescent="0.3">
      <c r="A264" s="602"/>
      <c r="B264" s="602"/>
      <c r="C264" s="386"/>
      <c r="D264" s="428" t="s">
        <v>147</v>
      </c>
      <c r="E264" s="390"/>
      <c r="F264" s="390"/>
      <c r="G264" s="493">
        <v>25000</v>
      </c>
      <c r="H264" s="495">
        <f>+G264</f>
        <v>25000</v>
      </c>
      <c r="I264" s="138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  <c r="GT264"/>
      <c r="GU264"/>
      <c r="GV264"/>
      <c r="GW264"/>
      <c r="GX264"/>
      <c r="GY264"/>
      <c r="GZ264"/>
      <c r="HA264"/>
      <c r="HB264"/>
      <c r="HC264"/>
      <c r="HD264"/>
      <c r="HE264"/>
      <c r="HF264"/>
      <c r="HG264"/>
      <c r="HH264"/>
      <c r="HI264"/>
      <c r="HJ264"/>
      <c r="HK264"/>
      <c r="HL264"/>
      <c r="HM264"/>
      <c r="HN264"/>
      <c r="HO264"/>
      <c r="HP264"/>
      <c r="HQ264"/>
      <c r="HR264"/>
      <c r="HS264"/>
      <c r="HT264"/>
      <c r="HU264"/>
      <c r="HV264"/>
      <c r="HW264"/>
      <c r="HX264"/>
      <c r="HY264"/>
      <c r="HZ264"/>
      <c r="IA264"/>
      <c r="IB264"/>
      <c r="IC264"/>
      <c r="ID264"/>
      <c r="IE264"/>
      <c r="IF264"/>
      <c r="IG264"/>
      <c r="IH264"/>
      <c r="II264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</row>
    <row r="265" spans="1:257" s="11" customFormat="1" ht="15.75" thickBot="1" x14ac:dyDescent="0.3">
      <c r="A265" s="602"/>
      <c r="B265" s="602"/>
      <c r="C265" s="386"/>
      <c r="D265" s="428" t="s">
        <v>148</v>
      </c>
      <c r="E265" s="390"/>
      <c r="F265" s="390"/>
      <c r="G265" s="492"/>
      <c r="H265" s="477">
        <f>SUM(H260:H264)</f>
        <v>143170</v>
      </c>
      <c r="I265" s="138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  <c r="GT265"/>
      <c r="GU265"/>
      <c r="GV265"/>
      <c r="GW265"/>
      <c r="GX265"/>
      <c r="GY265"/>
      <c r="GZ265"/>
      <c r="HA265"/>
      <c r="HB265"/>
      <c r="HC265"/>
      <c r="HD265"/>
      <c r="HE265"/>
      <c r="HF265"/>
      <c r="HG265"/>
      <c r="HH265"/>
      <c r="HI265"/>
      <c r="HJ265"/>
      <c r="HK265"/>
      <c r="HL265"/>
      <c r="HM265"/>
      <c r="HN265"/>
      <c r="HO265"/>
      <c r="HP265"/>
      <c r="HQ265"/>
      <c r="HR265"/>
      <c r="HS265"/>
      <c r="HT265"/>
      <c r="HU265"/>
      <c r="HV265"/>
      <c r="HW265"/>
      <c r="HX265"/>
      <c r="HY265"/>
      <c r="HZ265"/>
      <c r="IA265"/>
      <c r="IB265"/>
      <c r="IC265"/>
      <c r="ID265"/>
      <c r="IE265"/>
      <c r="IF265"/>
      <c r="IG265"/>
      <c r="IH265"/>
      <c r="II26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</row>
    <row r="266" spans="1:257" s="11" customFormat="1" x14ac:dyDescent="0.25">
      <c r="A266" s="602"/>
      <c r="B266" s="602"/>
      <c r="C266" s="386"/>
      <c r="D266" s="428"/>
      <c r="E266" s="390"/>
      <c r="F266" s="390"/>
      <c r="G266" s="492"/>
      <c r="H266" s="496"/>
      <c r="I266" s="138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  <c r="GT266"/>
      <c r="GU266"/>
      <c r="GV266"/>
      <c r="GW266"/>
      <c r="GX266"/>
      <c r="GY266"/>
      <c r="GZ266"/>
      <c r="HA266"/>
      <c r="HB266"/>
      <c r="HC266"/>
      <c r="HD266"/>
      <c r="HE266"/>
      <c r="HF266"/>
      <c r="HG266"/>
      <c r="HH266"/>
      <c r="HI266"/>
      <c r="HJ266"/>
      <c r="HK266"/>
      <c r="HL266"/>
      <c r="HM266"/>
      <c r="HN266"/>
      <c r="HO266"/>
      <c r="HP266"/>
      <c r="HQ266"/>
      <c r="HR266"/>
      <c r="HS266"/>
      <c r="HT266"/>
      <c r="HU266"/>
      <c r="HV266"/>
      <c r="HW266"/>
      <c r="HX266"/>
      <c r="HY266"/>
      <c r="HZ266"/>
      <c r="IA266"/>
      <c r="IB266"/>
      <c r="IC266"/>
      <c r="ID266"/>
      <c r="IE266"/>
      <c r="IF266"/>
      <c r="IG266"/>
      <c r="IH266"/>
      <c r="II266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</row>
    <row r="267" spans="1:257" s="11" customFormat="1" x14ac:dyDescent="0.25">
      <c r="A267" s="602">
        <v>25</v>
      </c>
      <c r="B267" s="602" t="s">
        <v>4</v>
      </c>
      <c r="C267" s="386"/>
      <c r="D267" s="388" t="s">
        <v>35</v>
      </c>
      <c r="E267" s="387"/>
      <c r="F267" s="387"/>
      <c r="G267" s="387"/>
      <c r="H267" s="387"/>
      <c r="I267" s="138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  <c r="GT267"/>
      <c r="GU267"/>
      <c r="GV267"/>
      <c r="GW267"/>
      <c r="GX267"/>
      <c r="GY267"/>
      <c r="GZ267"/>
      <c r="HA267"/>
      <c r="HB267"/>
      <c r="HC267"/>
      <c r="HD267"/>
      <c r="HE267"/>
      <c r="HF267"/>
      <c r="HG267"/>
      <c r="HH267"/>
      <c r="HI267"/>
      <c r="HJ267"/>
      <c r="HK267"/>
      <c r="HL267"/>
      <c r="HM267"/>
      <c r="HN267"/>
      <c r="HO267"/>
      <c r="HP267"/>
      <c r="HQ267"/>
      <c r="HR267"/>
      <c r="HS267"/>
      <c r="HT267"/>
      <c r="HU267"/>
      <c r="HV267"/>
      <c r="HW267"/>
      <c r="HX267"/>
      <c r="HY267"/>
      <c r="HZ267"/>
      <c r="IA267"/>
      <c r="IB267"/>
      <c r="IC267"/>
      <c r="ID267"/>
      <c r="IE267"/>
      <c r="IF267"/>
      <c r="IG267"/>
      <c r="IH267"/>
      <c r="II267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</row>
    <row r="268" spans="1:257" s="11" customFormat="1" x14ac:dyDescent="0.25">
      <c r="A268" s="602"/>
      <c r="B268" s="602"/>
      <c r="C268" s="386"/>
      <c r="D268" s="497" t="s">
        <v>36</v>
      </c>
      <c r="E268" s="410"/>
      <c r="F268" s="410"/>
      <c r="G268" s="387"/>
      <c r="H268" s="498"/>
      <c r="I268" s="383">
        <v>500000</v>
      </c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  <c r="GT268"/>
      <c r="GU268"/>
      <c r="GV268"/>
      <c r="GW268"/>
      <c r="GX268"/>
      <c r="GY268"/>
      <c r="GZ268"/>
      <c r="HA268"/>
      <c r="HB268"/>
      <c r="HC268"/>
      <c r="HD268"/>
      <c r="HE268"/>
      <c r="HF268"/>
      <c r="HG268"/>
      <c r="HH268"/>
      <c r="HI268"/>
      <c r="HJ268"/>
      <c r="HK268"/>
      <c r="HL268"/>
      <c r="HM268"/>
      <c r="HN268"/>
      <c r="HO268"/>
      <c r="HP268"/>
      <c r="HQ268"/>
      <c r="HR268"/>
      <c r="HS268"/>
      <c r="HT268"/>
      <c r="HU268"/>
      <c r="HV268"/>
      <c r="HW268"/>
      <c r="HX268"/>
      <c r="HY268"/>
      <c r="HZ268"/>
      <c r="IA268"/>
      <c r="IB268"/>
      <c r="IC268"/>
      <c r="ID268"/>
      <c r="IE268"/>
      <c r="IF268"/>
      <c r="IG268"/>
      <c r="IH268"/>
      <c r="II268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</row>
    <row r="269" spans="1:257" s="11" customFormat="1" x14ac:dyDescent="0.25">
      <c r="A269" s="602"/>
      <c r="B269" s="602"/>
      <c r="C269" s="386"/>
      <c r="D269" s="497" t="s">
        <v>37</v>
      </c>
      <c r="E269" s="410"/>
      <c r="F269" s="410"/>
      <c r="G269" s="387"/>
      <c r="H269" s="499">
        <v>260000</v>
      </c>
      <c r="I269" s="382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  <c r="GT269"/>
      <c r="GU269"/>
      <c r="GV269"/>
      <c r="GW269"/>
      <c r="GX269"/>
      <c r="GY269"/>
      <c r="GZ269"/>
      <c r="HA269"/>
      <c r="HB269"/>
      <c r="HC269"/>
      <c r="HD269"/>
      <c r="HE269"/>
      <c r="HF269"/>
      <c r="HG269"/>
      <c r="HH269"/>
      <c r="HI269"/>
      <c r="HJ269"/>
      <c r="HK269"/>
      <c r="HL269"/>
      <c r="HM269"/>
      <c r="HN269"/>
      <c r="HO269"/>
      <c r="HP269"/>
      <c r="HQ269"/>
      <c r="HR269"/>
      <c r="HS269"/>
      <c r="HT269"/>
      <c r="HU269"/>
      <c r="HV269"/>
      <c r="HW269"/>
      <c r="HX269"/>
      <c r="HY269"/>
      <c r="HZ269"/>
      <c r="IA269"/>
      <c r="IB269"/>
      <c r="IC269"/>
      <c r="ID269"/>
      <c r="IE269"/>
      <c r="IF269"/>
      <c r="IG269"/>
      <c r="IH269"/>
      <c r="II269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</row>
    <row r="270" spans="1:257" s="11" customFormat="1" ht="15.75" thickBot="1" x14ac:dyDescent="0.3">
      <c r="A270" s="602"/>
      <c r="B270" s="602"/>
      <c r="C270" s="386"/>
      <c r="D270" s="497" t="s">
        <v>38</v>
      </c>
      <c r="E270" s="410"/>
      <c r="F270" s="410"/>
      <c r="G270" s="387"/>
      <c r="H270" s="500">
        <v>60000</v>
      </c>
      <c r="I270" s="382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  <c r="GT270"/>
      <c r="GU270"/>
      <c r="GV270"/>
      <c r="GW270"/>
      <c r="GX270"/>
      <c r="GY270"/>
      <c r="GZ270"/>
      <c r="HA270"/>
      <c r="HB270"/>
      <c r="HC270"/>
      <c r="HD270"/>
      <c r="HE270"/>
      <c r="HF270"/>
      <c r="HG270"/>
      <c r="HH270"/>
      <c r="HI270"/>
      <c r="HJ270"/>
      <c r="HK270"/>
      <c r="HL270"/>
      <c r="HM270"/>
      <c r="HN270"/>
      <c r="HO270"/>
      <c r="HP270"/>
      <c r="HQ270"/>
      <c r="HR270"/>
      <c r="HS270"/>
      <c r="HT270"/>
      <c r="HU270"/>
      <c r="HV270"/>
      <c r="HW270"/>
      <c r="HX270"/>
      <c r="HY270"/>
      <c r="HZ270"/>
      <c r="IA270"/>
      <c r="IB270"/>
      <c r="IC270"/>
      <c r="ID270"/>
      <c r="IE270"/>
      <c r="IF270"/>
      <c r="IG270"/>
      <c r="IH270"/>
      <c r="II270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</row>
    <row r="271" spans="1:257" s="11" customFormat="1" ht="15.75" thickBot="1" x14ac:dyDescent="0.3">
      <c r="A271" s="602"/>
      <c r="B271" s="602"/>
      <c r="C271" s="386"/>
      <c r="D271" s="497" t="s">
        <v>39</v>
      </c>
      <c r="E271" s="410"/>
      <c r="F271" s="410"/>
      <c r="G271" s="387"/>
      <c r="H271" s="498"/>
      <c r="I271" s="384">
        <f>+H269-H270</f>
        <v>200000</v>
      </c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  <c r="GT271"/>
      <c r="GU271"/>
      <c r="GV271"/>
      <c r="GW271"/>
      <c r="GX271"/>
      <c r="GY271"/>
      <c r="GZ271"/>
      <c r="HA271"/>
      <c r="HB271"/>
      <c r="HC271"/>
      <c r="HD271"/>
      <c r="HE271"/>
      <c r="HF271"/>
      <c r="HG271"/>
      <c r="HH271"/>
      <c r="HI271"/>
      <c r="HJ271"/>
      <c r="HK271"/>
      <c r="HL271"/>
      <c r="HM271"/>
      <c r="HN271"/>
      <c r="HO271"/>
      <c r="HP271"/>
      <c r="HQ271"/>
      <c r="HR271"/>
      <c r="HS271"/>
      <c r="HT271"/>
      <c r="HU271"/>
      <c r="HV271"/>
      <c r="HW271"/>
      <c r="HX271"/>
      <c r="HY271"/>
      <c r="HZ271"/>
      <c r="IA271"/>
      <c r="IB271"/>
      <c r="IC271"/>
      <c r="ID271"/>
      <c r="IE271"/>
      <c r="IF271"/>
      <c r="IG271"/>
      <c r="IH271"/>
      <c r="II271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</row>
    <row r="272" spans="1:257" s="11" customFormat="1" ht="15.75" thickBot="1" x14ac:dyDescent="0.3">
      <c r="A272" s="602"/>
      <c r="B272" s="602"/>
      <c r="C272" s="386"/>
      <c r="D272" s="497" t="s">
        <v>40</v>
      </c>
      <c r="E272" s="410"/>
      <c r="F272" s="410"/>
      <c r="G272" s="387"/>
      <c r="H272" s="498"/>
      <c r="I272" s="385">
        <v>300000</v>
      </c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  <c r="GT272"/>
      <c r="GU272"/>
      <c r="GV272"/>
      <c r="GW272"/>
      <c r="GX272"/>
      <c r="GY272"/>
      <c r="GZ272"/>
      <c r="HA272"/>
      <c r="HB272"/>
      <c r="HC272"/>
      <c r="HD272"/>
      <c r="HE272"/>
      <c r="HF272"/>
      <c r="HG272"/>
      <c r="HH272"/>
      <c r="HI272"/>
      <c r="HJ272"/>
      <c r="HK272"/>
      <c r="HL272"/>
      <c r="HM272"/>
      <c r="HN272"/>
      <c r="HO272"/>
      <c r="HP272"/>
      <c r="HQ272"/>
      <c r="HR272"/>
      <c r="HS272"/>
      <c r="HT272"/>
      <c r="HU272"/>
      <c r="HV272"/>
      <c r="HW272"/>
      <c r="HX272"/>
      <c r="HY272"/>
      <c r="HZ272"/>
      <c r="IA272"/>
      <c r="IB272"/>
      <c r="IC272"/>
      <c r="ID272"/>
      <c r="IE272"/>
      <c r="IF272"/>
      <c r="IG272"/>
      <c r="IH272"/>
      <c r="II272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</row>
    <row r="273" spans="1:257" s="11" customFormat="1" x14ac:dyDescent="0.25">
      <c r="A273" s="602"/>
      <c r="B273" s="602"/>
      <c r="C273" s="386"/>
      <c r="D273" s="388" t="s">
        <v>41</v>
      </c>
      <c r="E273" s="387"/>
      <c r="F273" s="387"/>
      <c r="G273" s="387"/>
      <c r="H273" s="387"/>
      <c r="I273" s="138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  <c r="GT273"/>
      <c r="GU273"/>
      <c r="GV273"/>
      <c r="GW273"/>
      <c r="GX273"/>
      <c r="GY273"/>
      <c r="GZ273"/>
      <c r="HA273"/>
      <c r="HB273"/>
      <c r="HC273"/>
      <c r="HD273"/>
      <c r="HE273"/>
      <c r="HF273"/>
      <c r="HG273"/>
      <c r="HH273"/>
      <c r="HI273"/>
      <c r="HJ273"/>
      <c r="HK273"/>
      <c r="HL273"/>
      <c r="HM273"/>
      <c r="HN273"/>
      <c r="HO273"/>
      <c r="HP273"/>
      <c r="HQ273"/>
      <c r="HR273"/>
      <c r="HS273"/>
      <c r="HT273"/>
      <c r="HU273"/>
      <c r="HV273"/>
      <c r="HW273"/>
      <c r="HX273"/>
      <c r="HY273"/>
      <c r="HZ273"/>
      <c r="IA273"/>
      <c r="IB273"/>
      <c r="IC273"/>
      <c r="ID273"/>
      <c r="IE273"/>
      <c r="IF273"/>
      <c r="IG273"/>
      <c r="IH273"/>
      <c r="II273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</row>
    <row r="274" spans="1:257" s="11" customFormat="1" x14ac:dyDescent="0.25">
      <c r="A274" s="602"/>
      <c r="B274" s="602"/>
      <c r="C274" s="386"/>
      <c r="D274" s="388" t="s">
        <v>42</v>
      </c>
      <c r="E274" s="387"/>
      <c r="F274" s="387"/>
      <c r="G274" s="387"/>
      <c r="H274" s="387"/>
      <c r="I274" s="138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  <c r="GT274"/>
      <c r="GU274"/>
      <c r="GV274"/>
      <c r="GW274"/>
      <c r="GX274"/>
      <c r="GY274"/>
      <c r="GZ274"/>
      <c r="HA274"/>
      <c r="HB274"/>
      <c r="HC274"/>
      <c r="HD274"/>
      <c r="HE274"/>
      <c r="HF274"/>
      <c r="HG274"/>
      <c r="HH274"/>
      <c r="HI274"/>
      <c r="HJ274"/>
      <c r="HK274"/>
      <c r="HL274"/>
      <c r="HM274"/>
      <c r="HN274"/>
      <c r="HO274"/>
      <c r="HP274"/>
      <c r="HQ274"/>
      <c r="HR274"/>
      <c r="HS274"/>
      <c r="HT274"/>
      <c r="HU274"/>
      <c r="HV274"/>
      <c r="HW274"/>
      <c r="HX274"/>
      <c r="HY274"/>
      <c r="HZ274"/>
      <c r="IA274"/>
      <c r="IB274"/>
      <c r="IC274"/>
      <c r="ID274"/>
      <c r="IE274"/>
      <c r="IF274"/>
      <c r="IG274"/>
      <c r="IH274"/>
      <c r="II274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</row>
    <row r="275" spans="1:257" s="11" customFormat="1" x14ac:dyDescent="0.25">
      <c r="A275" s="602"/>
      <c r="B275" s="602"/>
      <c r="C275" s="386"/>
      <c r="D275" s="388" t="s">
        <v>43</v>
      </c>
      <c r="E275" s="387"/>
      <c r="F275" s="387"/>
      <c r="G275" s="387"/>
      <c r="H275" s="387"/>
      <c r="I275" s="138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  <c r="GT275"/>
      <c r="GU275"/>
      <c r="GV275"/>
      <c r="GW275"/>
      <c r="GX275"/>
      <c r="GY275"/>
      <c r="GZ275"/>
      <c r="HA275"/>
      <c r="HB275"/>
      <c r="HC275"/>
      <c r="HD275"/>
      <c r="HE275"/>
      <c r="HF275"/>
      <c r="HG275"/>
      <c r="HH275"/>
      <c r="HI275"/>
      <c r="HJ275"/>
      <c r="HK275"/>
      <c r="HL275"/>
      <c r="HM275"/>
      <c r="HN275"/>
      <c r="HO275"/>
      <c r="HP275"/>
      <c r="HQ275"/>
      <c r="HR275"/>
      <c r="HS275"/>
      <c r="HT275"/>
      <c r="HU275"/>
      <c r="HV275"/>
      <c r="HW275"/>
      <c r="HX275"/>
      <c r="HY275"/>
      <c r="HZ275"/>
      <c r="IA275"/>
      <c r="IB275"/>
      <c r="IC275"/>
      <c r="ID275"/>
      <c r="IE275"/>
      <c r="IF275"/>
      <c r="IG275"/>
      <c r="IH275"/>
      <c r="II27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</row>
    <row r="276" spans="1:257" s="11" customFormat="1" x14ac:dyDescent="0.25">
      <c r="A276" s="602"/>
      <c r="B276" s="602"/>
      <c r="C276" s="386"/>
      <c r="D276" s="388" t="s">
        <v>44</v>
      </c>
      <c r="E276" s="387"/>
      <c r="F276" s="387"/>
      <c r="G276" s="387"/>
      <c r="H276" s="387"/>
      <c r="I276" s="138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  <c r="GT276"/>
      <c r="GU276"/>
      <c r="GV276"/>
      <c r="GW276"/>
      <c r="GX276"/>
      <c r="GY276"/>
      <c r="GZ276"/>
      <c r="HA276"/>
      <c r="HB276"/>
      <c r="HC276"/>
      <c r="HD276"/>
      <c r="HE276"/>
      <c r="HF276"/>
      <c r="HG276"/>
      <c r="HH276"/>
      <c r="HI276"/>
      <c r="HJ276"/>
      <c r="HK276"/>
      <c r="HL276"/>
      <c r="HM276"/>
      <c r="HN276"/>
      <c r="HO276"/>
      <c r="HP276"/>
      <c r="HQ276"/>
      <c r="HR276"/>
      <c r="HS276"/>
      <c r="HT276"/>
      <c r="HU276"/>
      <c r="HV276"/>
      <c r="HW276"/>
      <c r="HX276"/>
      <c r="HY276"/>
      <c r="HZ276"/>
      <c r="IA276"/>
      <c r="IB276"/>
      <c r="IC276"/>
      <c r="ID276"/>
      <c r="IE276"/>
      <c r="IF276"/>
      <c r="IG276"/>
      <c r="IH276"/>
      <c r="II276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</row>
    <row r="277" spans="1:257" s="11" customFormat="1" x14ac:dyDescent="0.25">
      <c r="A277" s="602"/>
      <c r="B277" s="602"/>
      <c r="C277" s="386"/>
      <c r="D277" s="388" t="s">
        <v>149</v>
      </c>
      <c r="E277" s="387"/>
      <c r="F277" s="387"/>
      <c r="G277" s="387"/>
      <c r="H277" s="387"/>
      <c r="I277" s="138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  <c r="GT277"/>
      <c r="GU277"/>
      <c r="GV277"/>
      <c r="GW277"/>
      <c r="GX277"/>
      <c r="GY277"/>
      <c r="GZ277"/>
      <c r="HA277"/>
      <c r="HB277"/>
      <c r="HC277"/>
      <c r="HD277"/>
      <c r="HE277"/>
      <c r="HF277"/>
      <c r="HG277"/>
      <c r="HH277"/>
      <c r="HI277"/>
      <c r="HJ277"/>
      <c r="HK277"/>
      <c r="HL277"/>
      <c r="HM277"/>
      <c r="HN277"/>
      <c r="HO277"/>
      <c r="HP277"/>
      <c r="HQ277"/>
      <c r="HR277"/>
      <c r="HS277"/>
      <c r="HT277"/>
      <c r="HU277"/>
      <c r="HV277"/>
      <c r="HW277"/>
      <c r="HX277"/>
      <c r="HY277"/>
      <c r="HZ277"/>
      <c r="IA277"/>
      <c r="IB277"/>
      <c r="IC277"/>
      <c r="ID277"/>
      <c r="IE277"/>
      <c r="IF277"/>
      <c r="IG277"/>
      <c r="IH277"/>
      <c r="II277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</row>
    <row r="278" spans="1:257" s="11" customFormat="1" x14ac:dyDescent="0.25">
      <c r="A278" s="602"/>
      <c r="B278" s="602"/>
      <c r="C278" s="386"/>
      <c r="D278" s="388" t="s">
        <v>150</v>
      </c>
      <c r="E278" s="387"/>
      <c r="F278" s="387"/>
      <c r="G278" s="387"/>
      <c r="H278" s="387"/>
      <c r="I278" s="13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  <c r="GT278"/>
      <c r="GU278"/>
      <c r="GV278"/>
      <c r="GW278"/>
      <c r="GX278"/>
      <c r="GY278"/>
      <c r="GZ278"/>
      <c r="HA278"/>
      <c r="HB278"/>
      <c r="HC278"/>
      <c r="HD278"/>
      <c r="HE278"/>
      <c r="HF278"/>
      <c r="HG278"/>
      <c r="HH278"/>
      <c r="HI278"/>
      <c r="HJ278"/>
      <c r="HK278"/>
      <c r="HL278"/>
      <c r="HM278"/>
      <c r="HN278"/>
      <c r="HO278"/>
      <c r="HP278"/>
      <c r="HQ278"/>
      <c r="HR278"/>
      <c r="HS278"/>
      <c r="HT278"/>
      <c r="HU278"/>
      <c r="HV278"/>
      <c r="HW278"/>
      <c r="HX278"/>
      <c r="HY278"/>
      <c r="HZ278"/>
      <c r="IA278"/>
      <c r="IB278"/>
      <c r="IC278"/>
      <c r="ID278"/>
      <c r="IE278"/>
      <c r="IF278"/>
      <c r="IG278"/>
      <c r="IH278"/>
      <c r="II278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</row>
    <row r="280" spans="1:257" s="11" customFormat="1" x14ac:dyDescent="0.25">
      <c r="A280" s="602"/>
      <c r="B280" s="602"/>
      <c r="C280" s="386"/>
      <c r="D280" s="388" t="s">
        <v>151</v>
      </c>
      <c r="E280" s="387"/>
      <c r="F280" s="387"/>
      <c r="G280" s="387"/>
      <c r="H280" s="476">
        <v>400000</v>
      </c>
      <c r="I280" s="138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  <c r="GT280"/>
      <c r="GU280"/>
      <c r="GV280"/>
      <c r="GW280"/>
      <c r="GX280"/>
      <c r="GY280"/>
      <c r="GZ280"/>
      <c r="HA280"/>
      <c r="HB280"/>
      <c r="HC280"/>
      <c r="HD280"/>
      <c r="HE280"/>
      <c r="HF280"/>
      <c r="HG280"/>
      <c r="HH280"/>
      <c r="HI280"/>
      <c r="HJ280"/>
      <c r="HK280"/>
      <c r="HL280"/>
      <c r="HM280"/>
      <c r="HN280"/>
      <c r="HO280"/>
      <c r="HP280"/>
      <c r="HQ280"/>
      <c r="HR280"/>
      <c r="HS280"/>
      <c r="HT280"/>
      <c r="HU280"/>
      <c r="HV280"/>
      <c r="HW280"/>
      <c r="HX280"/>
      <c r="HY280"/>
      <c r="HZ280"/>
      <c r="IA280"/>
      <c r="IB280"/>
      <c r="IC280"/>
      <c r="ID280"/>
      <c r="IE280"/>
      <c r="IF280"/>
      <c r="IG280"/>
      <c r="IH280"/>
      <c r="II280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</row>
    <row r="281" spans="1:257" s="11" customFormat="1" ht="15.75" thickBot="1" x14ac:dyDescent="0.3">
      <c r="A281" s="602"/>
      <c r="B281" s="602"/>
      <c r="C281" s="386"/>
      <c r="D281" s="388" t="s">
        <v>152</v>
      </c>
      <c r="E281" s="387"/>
      <c r="F281" s="387"/>
      <c r="G281" s="387"/>
      <c r="H281" s="399">
        <f>-H270/0.4</f>
        <v>-150000</v>
      </c>
      <c r="I281" s="138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  <c r="GT281"/>
      <c r="GU281"/>
      <c r="GV281"/>
      <c r="GW281"/>
      <c r="GX281"/>
      <c r="GY281"/>
      <c r="GZ281"/>
      <c r="HA281"/>
      <c r="HB281"/>
      <c r="HC281"/>
      <c r="HD281"/>
      <c r="HE281"/>
      <c r="HF281"/>
      <c r="HG281"/>
      <c r="HH281"/>
      <c r="HI281"/>
      <c r="HJ281"/>
      <c r="HK281"/>
      <c r="HL281"/>
      <c r="HM281"/>
      <c r="HN281"/>
      <c r="HO281"/>
      <c r="HP281"/>
      <c r="HQ281"/>
      <c r="HR281"/>
      <c r="HS281"/>
      <c r="HT281"/>
      <c r="HU281"/>
      <c r="HV281"/>
      <c r="HW281"/>
      <c r="HX281"/>
      <c r="HY281"/>
      <c r="HZ281"/>
      <c r="IA281"/>
      <c r="IB281"/>
      <c r="IC281"/>
      <c r="ID281"/>
      <c r="IE281"/>
      <c r="IF281"/>
      <c r="IG281"/>
      <c r="IH281"/>
      <c r="II281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</row>
    <row r="282" spans="1:257" s="11" customFormat="1" ht="15.75" thickBot="1" x14ac:dyDescent="0.3">
      <c r="A282" s="602"/>
      <c r="B282" s="602" t="s">
        <v>4</v>
      </c>
      <c r="C282" s="386"/>
      <c r="D282" s="501" t="s">
        <v>153</v>
      </c>
      <c r="E282" s="502"/>
      <c r="F282" s="502"/>
      <c r="G282" s="502"/>
      <c r="H282" s="439">
        <f>SUM(H280:H281)</f>
        <v>250000</v>
      </c>
      <c r="I282" s="138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  <c r="GT282"/>
      <c r="GU282"/>
      <c r="GV282"/>
      <c r="GW282"/>
      <c r="GX282"/>
      <c r="GY282"/>
      <c r="GZ282"/>
      <c r="HA282"/>
      <c r="HB282"/>
      <c r="HC282"/>
      <c r="HD282"/>
      <c r="HE282"/>
      <c r="HF282"/>
      <c r="HG282"/>
      <c r="HH282"/>
      <c r="HI282"/>
      <c r="HJ282"/>
      <c r="HK282"/>
      <c r="HL282"/>
      <c r="HM282"/>
      <c r="HN282"/>
      <c r="HO282"/>
      <c r="HP282"/>
      <c r="HQ282"/>
      <c r="HR282"/>
      <c r="HS282"/>
      <c r="HT282"/>
      <c r="HU282"/>
      <c r="HV282"/>
      <c r="HW282"/>
      <c r="HX282"/>
      <c r="HY282"/>
      <c r="HZ282"/>
      <c r="IA282"/>
      <c r="IB282"/>
      <c r="IC282"/>
      <c r="ID282"/>
      <c r="IE282"/>
      <c r="IF282"/>
      <c r="IG282"/>
      <c r="IH282"/>
      <c r="II282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</row>
    <row r="283" spans="1:257" s="11" customFormat="1" ht="15.75" thickBot="1" x14ac:dyDescent="0.3">
      <c r="A283" s="602"/>
      <c r="B283" s="602"/>
      <c r="C283" s="386"/>
      <c r="D283" s="388" t="s">
        <v>154</v>
      </c>
      <c r="E283" s="387"/>
      <c r="F283" s="387"/>
      <c r="G283" s="387"/>
      <c r="H283" s="503">
        <f>+H281*0.4</f>
        <v>-60000</v>
      </c>
      <c r="I283" s="138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  <c r="GT283"/>
      <c r="GU283"/>
      <c r="GV283"/>
      <c r="GW283"/>
      <c r="GX283"/>
      <c r="GY283"/>
      <c r="GZ283"/>
      <c r="HA283"/>
      <c r="HB283"/>
      <c r="HC283"/>
      <c r="HD283"/>
      <c r="HE283"/>
      <c r="HF283"/>
      <c r="HG283"/>
      <c r="HH283"/>
      <c r="HI283"/>
      <c r="HJ283"/>
      <c r="HK283"/>
      <c r="HL283"/>
      <c r="HM283"/>
      <c r="HN283"/>
      <c r="HO283"/>
      <c r="HP283"/>
      <c r="HQ283"/>
      <c r="HR283"/>
      <c r="HS283"/>
      <c r="HT283"/>
      <c r="HU283"/>
      <c r="HV283"/>
      <c r="HW283"/>
      <c r="HX283"/>
      <c r="HY283"/>
      <c r="HZ283"/>
      <c r="IA283"/>
      <c r="IB283"/>
      <c r="IC283"/>
      <c r="ID283"/>
      <c r="IE283"/>
      <c r="IF283"/>
      <c r="IG283"/>
      <c r="IH283"/>
      <c r="II283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</row>
  </sheetData>
  <mergeCells count="1">
    <mergeCell ref="E233:G233"/>
  </mergeCells>
  <pageMargins left="0.75" right="0.75" top="0.75" bottom="0.5" header="0.5" footer="0.5"/>
  <pageSetup orientation="portrait" horizontalDpi="4294967293" verticalDpi="4294967293" r:id="rId1"/>
  <headerFooter alignWithMargins="0">
    <oddHeader>&amp;L&amp;A&amp;C&amp;F&amp;RPage &amp;P of &amp;N</oddHeader>
  </headerFooter>
  <rowBreaks count="1" manualBreakCount="1">
    <brk id="25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3"/>
  <sheetViews>
    <sheetView showGridLines="0" topLeftCell="A4" zoomScale="170" zoomScaleNormal="170" workbookViewId="0">
      <selection activeCell="D20" sqref="D20:F21"/>
    </sheetView>
  </sheetViews>
  <sheetFormatPr defaultRowHeight="15.75" x14ac:dyDescent="0.25"/>
  <cols>
    <col min="1" max="1" width="4.42578125" style="136" customWidth="1"/>
    <col min="2" max="2" width="3.85546875" style="137" customWidth="1"/>
    <col min="3" max="3" width="3.85546875" style="145" customWidth="1"/>
    <col min="4" max="4" width="22.7109375" style="141" customWidth="1"/>
    <col min="5" max="5" width="15.28515625" style="141" customWidth="1"/>
    <col min="6" max="6" width="14.7109375" style="141" customWidth="1"/>
    <col min="7" max="7" width="11.7109375" style="138" customWidth="1"/>
    <col min="8" max="8" width="11.28515625" style="138" customWidth="1"/>
    <col min="9" max="9" width="4.28515625" style="138" customWidth="1"/>
    <col min="10" max="10" width="14.42578125" style="139" customWidth="1"/>
    <col min="11" max="11" width="15.140625" style="139" customWidth="1"/>
  </cols>
  <sheetData>
    <row r="1" spans="1:11" s="126" customFormat="1" ht="15" x14ac:dyDescent="0.2">
      <c r="A1" s="232"/>
      <c r="B1" s="233"/>
      <c r="C1" s="234"/>
      <c r="D1" s="123"/>
      <c r="E1" s="123"/>
      <c r="F1" s="123"/>
      <c r="G1" s="124"/>
      <c r="H1" s="124"/>
      <c r="I1" s="124"/>
      <c r="J1" s="125"/>
      <c r="K1" s="125"/>
    </row>
    <row r="2" spans="1:11" s="126" customFormat="1" ht="14.1" customHeight="1" x14ac:dyDescent="0.2">
      <c r="A2" s="120">
        <v>9</v>
      </c>
      <c r="B2" s="121" t="s">
        <v>0</v>
      </c>
      <c r="C2" s="122"/>
      <c r="D2" s="127" t="s">
        <v>155</v>
      </c>
      <c r="E2" s="123"/>
      <c r="F2" s="123"/>
      <c r="G2" s="124"/>
      <c r="H2" s="124"/>
      <c r="I2" s="124"/>
      <c r="J2" s="125"/>
      <c r="K2" s="125"/>
    </row>
    <row r="3" spans="1:11" s="126" customFormat="1" ht="14.1" customHeight="1" thickBot="1" x14ac:dyDescent="0.25">
      <c r="A3" s="120"/>
      <c r="B3" s="121"/>
      <c r="C3" s="122"/>
      <c r="D3" s="123" t="s">
        <v>156</v>
      </c>
      <c r="E3" s="123"/>
      <c r="F3" s="123"/>
      <c r="G3" s="124"/>
      <c r="H3" s="124"/>
      <c r="I3" s="124"/>
      <c r="J3" s="125"/>
      <c r="K3" s="125"/>
    </row>
    <row r="4" spans="1:11" s="126" customFormat="1" ht="17.100000000000001" customHeight="1" x14ac:dyDescent="0.2">
      <c r="A4" s="120"/>
      <c r="B4" s="121"/>
      <c r="C4" s="244">
        <v>1</v>
      </c>
      <c r="D4" s="249" t="s">
        <v>157</v>
      </c>
      <c r="E4" s="254"/>
      <c r="F4" s="251"/>
      <c r="G4" s="245">
        <v>100000</v>
      </c>
      <c r="H4" s="124"/>
      <c r="I4" s="124"/>
      <c r="J4" s="125"/>
      <c r="K4" s="125"/>
    </row>
    <row r="5" spans="1:11" s="126" customFormat="1" ht="17.100000000000001" customHeight="1" x14ac:dyDescent="0.2">
      <c r="A5" s="120"/>
      <c r="B5" s="121"/>
      <c r="C5" s="509">
        <v>2</v>
      </c>
      <c r="D5" s="510" t="s">
        <v>158</v>
      </c>
      <c r="E5" s="511"/>
      <c r="F5" s="512"/>
      <c r="G5" s="513">
        <v>50000</v>
      </c>
      <c r="H5" s="124"/>
      <c r="I5" s="124"/>
      <c r="J5" s="125"/>
      <c r="K5" s="125"/>
    </row>
    <row r="6" spans="1:11" s="126" customFormat="1" ht="17.100000000000001" customHeight="1" x14ac:dyDescent="0.2">
      <c r="A6" s="120"/>
      <c r="B6" s="121"/>
      <c r="C6" s="504">
        <v>3</v>
      </c>
      <c r="D6" s="505" t="s">
        <v>159</v>
      </c>
      <c r="E6" s="506"/>
      <c r="F6" s="507"/>
      <c r="G6" s="508">
        <v>0.25</v>
      </c>
      <c r="H6" s="124"/>
      <c r="I6" s="124"/>
      <c r="J6" s="125"/>
      <c r="K6" s="125"/>
    </row>
    <row r="7" spans="1:11" s="126" customFormat="1" ht="17.100000000000001" customHeight="1" x14ac:dyDescent="0.2">
      <c r="A7" s="120"/>
      <c r="B7" s="121"/>
      <c r="C7" s="514">
        <v>4</v>
      </c>
      <c r="D7" s="515" t="s">
        <v>160</v>
      </c>
      <c r="E7" s="516"/>
      <c r="F7" s="517"/>
      <c r="G7" s="518">
        <f>1-G6</f>
        <v>0.75</v>
      </c>
      <c r="H7" s="124"/>
      <c r="I7" s="124"/>
      <c r="J7" s="125"/>
      <c r="K7" s="125"/>
    </row>
    <row r="8" spans="1:11" s="126" customFormat="1" ht="17.100000000000001" customHeight="1" x14ac:dyDescent="0.2">
      <c r="A8" s="120"/>
      <c r="B8" s="121"/>
      <c r="C8" s="520">
        <v>5</v>
      </c>
      <c r="D8" s="529" t="s">
        <v>298</v>
      </c>
      <c r="E8" s="521"/>
      <c r="F8" s="522"/>
      <c r="G8" s="523"/>
      <c r="H8" s="124"/>
      <c r="I8" s="124"/>
      <c r="J8" s="125"/>
      <c r="K8" s="125"/>
    </row>
    <row r="9" spans="1:11" s="126" customFormat="1" ht="17.100000000000001" customHeight="1" x14ac:dyDescent="0.2">
      <c r="A9" s="120"/>
      <c r="B9" s="121"/>
      <c r="C9" s="509">
        <v>6</v>
      </c>
      <c r="D9" s="528" t="s">
        <v>161</v>
      </c>
      <c r="E9" s="511"/>
      <c r="F9" s="512"/>
      <c r="G9" s="525"/>
      <c r="H9" s="124"/>
      <c r="I9" s="124"/>
      <c r="J9" s="125"/>
      <c r="K9" s="125"/>
    </row>
    <row r="10" spans="1:11" s="126" customFormat="1" ht="17.100000000000001" customHeight="1" x14ac:dyDescent="0.2">
      <c r="A10" s="120"/>
      <c r="B10" s="121"/>
      <c r="C10" s="504">
        <v>7</v>
      </c>
      <c r="D10" s="530" t="s">
        <v>162</v>
      </c>
      <c r="E10" s="506"/>
      <c r="F10" s="507"/>
      <c r="G10" s="519">
        <v>60000</v>
      </c>
      <c r="H10" s="124"/>
      <c r="I10" s="124"/>
      <c r="J10" s="125"/>
      <c r="K10" s="125"/>
    </row>
    <row r="11" spans="1:11" s="126" customFormat="1" ht="17.100000000000001" customHeight="1" x14ac:dyDescent="0.2">
      <c r="A11" s="120"/>
      <c r="B11" s="121"/>
      <c r="C11" s="509">
        <v>8</v>
      </c>
      <c r="D11" s="524" t="s">
        <v>163</v>
      </c>
      <c r="E11" s="511"/>
      <c r="F11" s="512"/>
      <c r="G11" s="527">
        <f>+G10*G7</f>
        <v>45000</v>
      </c>
      <c r="H11" s="124"/>
      <c r="I11" s="124"/>
      <c r="J11" s="125"/>
      <c r="K11" s="125"/>
    </row>
    <row r="12" spans="1:11" s="126" customFormat="1" ht="17.100000000000001" customHeight="1" x14ac:dyDescent="0.2">
      <c r="A12" s="120"/>
      <c r="B12" s="121"/>
      <c r="C12" s="504">
        <v>9</v>
      </c>
      <c r="D12" s="505" t="s">
        <v>164</v>
      </c>
      <c r="E12" s="506"/>
      <c r="F12" s="507"/>
      <c r="G12" s="526">
        <f>MAX(0,(+G11-(G5+G9)))</f>
        <v>0</v>
      </c>
      <c r="H12" s="124"/>
      <c r="I12" s="124"/>
      <c r="J12" s="125"/>
      <c r="K12" s="125"/>
    </row>
    <row r="13" spans="1:11" s="126" customFormat="1" ht="17.100000000000001" customHeight="1" thickBot="1" x14ac:dyDescent="0.25">
      <c r="A13" s="120"/>
      <c r="B13" s="121"/>
      <c r="C13" s="247">
        <v>10</v>
      </c>
      <c r="D13" s="250" t="s">
        <v>165</v>
      </c>
      <c r="E13" s="256"/>
      <c r="F13" s="253"/>
      <c r="G13" s="248">
        <v>0</v>
      </c>
      <c r="H13" s="124"/>
      <c r="I13" s="124"/>
      <c r="J13" s="125"/>
      <c r="K13" s="125"/>
    </row>
    <row r="14" spans="1:11" s="126" customFormat="1" ht="17.100000000000001" customHeight="1" x14ac:dyDescent="0.2">
      <c r="A14" s="120"/>
      <c r="B14" s="121"/>
      <c r="C14" s="128"/>
      <c r="D14" s="129"/>
      <c r="E14" s="130"/>
      <c r="F14" s="123"/>
      <c r="G14" s="131"/>
      <c r="H14" s="124"/>
      <c r="I14" s="124"/>
      <c r="J14" s="125"/>
      <c r="K14" s="125"/>
    </row>
    <row r="15" spans="1:11" s="126" customFormat="1" ht="17.100000000000001" customHeight="1" thickBot="1" x14ac:dyDescent="0.25">
      <c r="A15" s="120">
        <v>10</v>
      </c>
      <c r="B15" s="121" t="s">
        <v>4</v>
      </c>
      <c r="C15" s="122"/>
      <c r="D15" s="678" t="s">
        <v>166</v>
      </c>
      <c r="E15" s="679"/>
      <c r="F15" s="680"/>
      <c r="G15" s="133"/>
      <c r="H15" s="124"/>
      <c r="I15" s="124"/>
      <c r="J15" s="125"/>
    </row>
    <row r="16" spans="1:11" s="126" customFormat="1" ht="17.100000000000001" customHeight="1" x14ac:dyDescent="0.2">
      <c r="A16" s="120"/>
      <c r="B16" s="121"/>
      <c r="C16" s="122"/>
      <c r="D16" s="681" t="s">
        <v>167</v>
      </c>
      <c r="E16" s="682"/>
      <c r="F16" s="683"/>
      <c r="G16" s="257">
        <f>+G5</f>
        <v>50000</v>
      </c>
      <c r="H16" s="124"/>
      <c r="I16" s="124"/>
      <c r="J16" s="125"/>
    </row>
    <row r="17" spans="1:10" s="126" customFormat="1" ht="17.100000000000001" customHeight="1" x14ac:dyDescent="0.2">
      <c r="A17" s="120"/>
      <c r="B17" s="121"/>
      <c r="C17" s="122"/>
      <c r="D17" s="684" t="s">
        <v>168</v>
      </c>
      <c r="E17" s="685"/>
      <c r="F17" s="686"/>
      <c r="G17" s="258"/>
      <c r="H17" s="124"/>
      <c r="I17" s="124"/>
      <c r="J17" s="125"/>
    </row>
    <row r="18" spans="1:10" s="126" customFormat="1" ht="17.100000000000001" customHeight="1" x14ac:dyDescent="0.2">
      <c r="A18" s="120"/>
      <c r="B18" s="121"/>
      <c r="C18" s="122"/>
      <c r="D18" s="675" t="s">
        <v>161</v>
      </c>
      <c r="E18" s="676"/>
      <c r="F18" s="677"/>
      <c r="G18" s="258"/>
      <c r="H18" s="124"/>
      <c r="I18" s="124"/>
      <c r="J18" s="125"/>
    </row>
    <row r="19" spans="1:10" s="126" customFormat="1" ht="17.100000000000001" customHeight="1" x14ac:dyDescent="0.2">
      <c r="A19" s="120"/>
      <c r="B19" s="121"/>
      <c r="C19" s="122"/>
      <c r="D19" s="684" t="s">
        <v>169</v>
      </c>
      <c r="E19" s="685"/>
      <c r="F19" s="686"/>
      <c r="G19" s="258"/>
      <c r="H19" s="124"/>
      <c r="I19" s="124"/>
      <c r="J19" s="125"/>
    </row>
    <row r="20" spans="1:10" s="126" customFormat="1" ht="17.100000000000001" customHeight="1" thickBot="1" x14ac:dyDescent="0.25">
      <c r="A20" s="120"/>
      <c r="B20" s="121"/>
      <c r="C20" s="122"/>
      <c r="D20" s="675" t="s">
        <v>170</v>
      </c>
      <c r="E20" s="676"/>
      <c r="F20" s="677"/>
      <c r="G20" s="260">
        <f>-G11</f>
        <v>-45000</v>
      </c>
      <c r="H20" s="124"/>
      <c r="I20" s="124"/>
      <c r="J20" s="125"/>
    </row>
    <row r="21" spans="1:10" s="126" customFormat="1" ht="17.100000000000001" customHeight="1" thickBot="1" x14ac:dyDescent="0.25">
      <c r="A21" s="120"/>
      <c r="B21" s="121"/>
      <c r="C21" s="122"/>
      <c r="D21" s="668" t="s">
        <v>171</v>
      </c>
      <c r="E21" s="669"/>
      <c r="F21" s="670"/>
      <c r="G21" s="259">
        <f>SUM(G16:G20)</f>
        <v>5000</v>
      </c>
      <c r="H21" s="124"/>
      <c r="I21" s="124"/>
      <c r="J21" s="125"/>
    </row>
    <row r="22" spans="1:10" s="126" customFormat="1" ht="17.100000000000001" customHeight="1" x14ac:dyDescent="0.2">
      <c r="A22" s="120"/>
      <c r="B22" s="121"/>
      <c r="C22" s="122"/>
      <c r="D22" s="127"/>
      <c r="E22" s="130"/>
      <c r="F22" s="134"/>
      <c r="G22" s="124"/>
      <c r="H22" s="124"/>
      <c r="I22" s="124"/>
      <c r="J22" s="125"/>
    </row>
    <row r="23" spans="1:10" s="126" customFormat="1" ht="17.100000000000001" customHeight="1" thickBot="1" x14ac:dyDescent="0.25">
      <c r="A23" s="120">
        <v>11</v>
      </c>
      <c r="B23" s="121" t="s">
        <v>4</v>
      </c>
      <c r="C23" s="122"/>
      <c r="D23" s="127" t="s">
        <v>172</v>
      </c>
      <c r="E23" s="130"/>
      <c r="F23" s="130"/>
      <c r="G23" s="124"/>
      <c r="H23" s="124"/>
      <c r="I23" s="124"/>
      <c r="J23" s="125"/>
    </row>
    <row r="24" spans="1:10" s="126" customFormat="1" ht="17.100000000000001" customHeight="1" x14ac:dyDescent="0.2">
      <c r="A24" s="120"/>
      <c r="B24" s="121"/>
      <c r="C24" s="122"/>
      <c r="D24" s="264" t="s">
        <v>173</v>
      </c>
      <c r="E24" s="254"/>
      <c r="F24" s="251"/>
      <c r="G24" s="261">
        <f>+G5</f>
        <v>50000</v>
      </c>
      <c r="H24" s="124"/>
      <c r="I24" s="124"/>
      <c r="J24" s="125"/>
    </row>
    <row r="25" spans="1:10" s="126" customFormat="1" ht="17.100000000000001" customHeight="1" x14ac:dyDescent="0.2">
      <c r="A25" s="120"/>
      <c r="B25" s="121"/>
      <c r="C25" s="122"/>
      <c r="D25" s="265" t="s">
        <v>174</v>
      </c>
      <c r="E25" s="255"/>
      <c r="F25" s="252"/>
      <c r="G25" s="246"/>
      <c r="H25" s="124"/>
      <c r="I25" s="124"/>
      <c r="J25" s="125"/>
    </row>
    <row r="26" spans="1:10" s="126" customFormat="1" ht="17.100000000000001" customHeight="1" x14ac:dyDescent="0.2">
      <c r="A26" s="120"/>
      <c r="B26" s="121"/>
      <c r="C26" s="122"/>
      <c r="D26" s="265" t="s">
        <v>175</v>
      </c>
      <c r="E26" s="255"/>
      <c r="F26" s="252"/>
      <c r="G26" s="262" t="s">
        <v>176</v>
      </c>
      <c r="H26" s="124"/>
      <c r="I26" s="124"/>
      <c r="J26" s="125"/>
    </row>
    <row r="27" spans="1:10" s="126" customFormat="1" ht="17.100000000000001" customHeight="1" thickBot="1" x14ac:dyDescent="0.25">
      <c r="A27" s="120"/>
      <c r="B27" s="121"/>
      <c r="C27" s="122"/>
      <c r="D27" s="266" t="s">
        <v>177</v>
      </c>
      <c r="E27" s="256"/>
      <c r="F27" s="253"/>
      <c r="G27" s="263">
        <f>SUM(G24:G25)</f>
        <v>50000</v>
      </c>
      <c r="H27" s="124"/>
      <c r="I27" s="124"/>
      <c r="J27" s="125"/>
    </row>
    <row r="28" spans="1:10" s="126" customFormat="1" ht="17.100000000000001" customHeight="1" x14ac:dyDescent="0.2">
      <c r="A28" s="120"/>
      <c r="B28" s="121"/>
      <c r="C28" s="122"/>
      <c r="D28" s="132"/>
      <c r="E28" s="130"/>
      <c r="F28" s="123"/>
      <c r="G28" s="135"/>
      <c r="H28" s="124"/>
      <c r="I28" s="124"/>
      <c r="J28" s="125"/>
    </row>
    <row r="29" spans="1:10" s="126" customFormat="1" ht="17.100000000000001" customHeight="1" x14ac:dyDescent="0.2">
      <c r="A29" s="120">
        <v>12</v>
      </c>
      <c r="B29" s="121" t="s">
        <v>2</v>
      </c>
      <c r="C29" s="122"/>
      <c r="D29" s="127" t="s">
        <v>155</v>
      </c>
      <c r="E29" s="123"/>
      <c r="F29" s="123"/>
      <c r="G29" s="124"/>
      <c r="H29" s="124"/>
      <c r="I29" s="124"/>
      <c r="J29" s="125"/>
    </row>
    <row r="30" spans="1:10" s="126" customFormat="1" ht="17.100000000000001" customHeight="1" thickBot="1" x14ac:dyDescent="0.25">
      <c r="A30" s="120"/>
      <c r="B30" s="121"/>
      <c r="C30" s="122"/>
      <c r="D30" s="123" t="s">
        <v>156</v>
      </c>
      <c r="E30" s="123"/>
      <c r="F30" s="123"/>
      <c r="G30" s="124"/>
      <c r="H30" s="124"/>
      <c r="I30" s="124"/>
      <c r="J30" s="125"/>
    </row>
    <row r="31" spans="1:10" s="126" customFormat="1" ht="17.100000000000001" customHeight="1" x14ac:dyDescent="0.2">
      <c r="A31" s="120"/>
      <c r="B31" s="121"/>
      <c r="C31" s="244">
        <v>1</v>
      </c>
      <c r="D31" s="249" t="s">
        <v>157</v>
      </c>
      <c r="E31" s="254"/>
      <c r="F31" s="251"/>
      <c r="G31" s="245">
        <v>100000</v>
      </c>
      <c r="H31" s="124"/>
      <c r="I31" s="124"/>
      <c r="J31" s="125"/>
    </row>
    <row r="32" spans="1:10" s="126" customFormat="1" ht="17.100000000000001" customHeight="1" x14ac:dyDescent="0.2">
      <c r="A32" s="120"/>
      <c r="B32" s="121"/>
      <c r="C32" s="514">
        <v>2</v>
      </c>
      <c r="D32" s="515" t="s">
        <v>158</v>
      </c>
      <c r="E32" s="516"/>
      <c r="F32" s="517"/>
      <c r="G32" s="531">
        <v>50000</v>
      </c>
      <c r="H32" s="124"/>
      <c r="I32" s="124"/>
      <c r="J32" s="125"/>
    </row>
    <row r="33" spans="1:10" s="126" customFormat="1" ht="17.100000000000001" customHeight="1" x14ac:dyDescent="0.2">
      <c r="A33" s="120"/>
      <c r="B33" s="121"/>
      <c r="C33" s="520">
        <v>3</v>
      </c>
      <c r="D33" s="529" t="s">
        <v>159</v>
      </c>
      <c r="E33" s="521"/>
      <c r="F33" s="522"/>
      <c r="G33" s="533">
        <v>0.25</v>
      </c>
      <c r="H33" s="124"/>
      <c r="I33" s="124"/>
      <c r="J33" s="125"/>
    </row>
    <row r="34" spans="1:10" s="126" customFormat="1" ht="17.100000000000001" customHeight="1" x14ac:dyDescent="0.2">
      <c r="A34" s="120"/>
      <c r="B34" s="121"/>
      <c r="C34" s="509">
        <v>4</v>
      </c>
      <c r="D34" s="528" t="s">
        <v>160</v>
      </c>
      <c r="E34" s="511"/>
      <c r="F34" s="512"/>
      <c r="G34" s="534">
        <f>1-G33</f>
        <v>0.75</v>
      </c>
      <c r="H34" s="124"/>
      <c r="I34" s="124"/>
      <c r="J34" s="125"/>
    </row>
    <row r="35" spans="1:10" s="126" customFormat="1" ht="17.100000000000001" customHeight="1" x14ac:dyDescent="0.2">
      <c r="A35" s="120"/>
      <c r="B35" s="121"/>
      <c r="C35" s="504">
        <v>5</v>
      </c>
      <c r="D35" s="530" t="s">
        <v>298</v>
      </c>
      <c r="E35" s="506"/>
      <c r="F35" s="507"/>
      <c r="G35" s="532"/>
      <c r="H35" s="124"/>
      <c r="I35" s="124"/>
      <c r="J35" s="125"/>
    </row>
    <row r="36" spans="1:10" s="126" customFormat="1" ht="17.100000000000001" customHeight="1" x14ac:dyDescent="0.2">
      <c r="A36" s="120"/>
      <c r="B36" s="121"/>
      <c r="C36" s="514">
        <v>6</v>
      </c>
      <c r="D36" s="535" t="s">
        <v>161</v>
      </c>
      <c r="E36" s="516"/>
      <c r="F36" s="517"/>
      <c r="G36" s="536"/>
      <c r="H36" s="124"/>
      <c r="I36" s="124"/>
      <c r="J36" s="125"/>
    </row>
    <row r="37" spans="1:10" s="126" customFormat="1" ht="17.100000000000001" customHeight="1" x14ac:dyDescent="0.2">
      <c r="A37" s="120"/>
      <c r="B37" s="121"/>
      <c r="C37" s="520">
        <v>7</v>
      </c>
      <c r="D37" s="537" t="s">
        <v>162</v>
      </c>
      <c r="E37" s="521"/>
      <c r="F37" s="522"/>
      <c r="G37" s="538">
        <v>80000</v>
      </c>
      <c r="H37" s="124"/>
      <c r="I37" s="124"/>
      <c r="J37" s="125"/>
    </row>
    <row r="38" spans="1:10" s="126" customFormat="1" ht="17.100000000000001" customHeight="1" x14ac:dyDescent="0.2">
      <c r="A38" s="120"/>
      <c r="B38" s="121"/>
      <c r="C38" s="509">
        <v>8</v>
      </c>
      <c r="D38" s="539" t="s">
        <v>163</v>
      </c>
      <c r="E38" s="511"/>
      <c r="F38" s="512"/>
      <c r="G38" s="527">
        <f>+G37*G34</f>
        <v>60000</v>
      </c>
      <c r="H38" s="124"/>
      <c r="I38" s="124"/>
      <c r="J38" s="125"/>
    </row>
    <row r="39" spans="1:10" s="126" customFormat="1" ht="17.100000000000001" customHeight="1" x14ac:dyDescent="0.2">
      <c r="A39" s="120"/>
      <c r="B39" s="121"/>
      <c r="C39" s="504">
        <v>9</v>
      </c>
      <c r="D39" s="505" t="s">
        <v>164</v>
      </c>
      <c r="E39" s="506"/>
      <c r="F39" s="507"/>
      <c r="G39" s="519">
        <f>MAX(0,(+G38-(G32+G36)))</f>
        <v>10000</v>
      </c>
      <c r="H39" s="124"/>
      <c r="I39" s="124"/>
      <c r="J39" s="125"/>
    </row>
    <row r="40" spans="1:10" s="126" customFormat="1" ht="17.100000000000001" customHeight="1" thickBot="1" x14ac:dyDescent="0.25">
      <c r="A40" s="120"/>
      <c r="B40" s="121"/>
      <c r="C40" s="247">
        <v>10</v>
      </c>
      <c r="D40" s="250" t="s">
        <v>165</v>
      </c>
      <c r="E40" s="256"/>
      <c r="F40" s="253"/>
      <c r="G40" s="248">
        <f>+G39</f>
        <v>10000</v>
      </c>
      <c r="H40" s="124"/>
      <c r="I40" s="124"/>
      <c r="J40" s="125"/>
    </row>
    <row r="41" spans="1:10" s="126" customFormat="1" ht="17.100000000000001" customHeight="1" x14ac:dyDescent="0.2">
      <c r="A41" s="120"/>
      <c r="B41" s="121"/>
      <c r="C41" s="122"/>
      <c r="D41" s="123"/>
      <c r="E41" s="130"/>
      <c r="F41" s="134"/>
      <c r="G41" s="124"/>
      <c r="H41" s="124"/>
      <c r="I41" s="124"/>
    </row>
    <row r="42" spans="1:10" s="126" customFormat="1" ht="17.100000000000001" customHeight="1" thickBot="1" x14ac:dyDescent="0.25">
      <c r="A42" s="120">
        <v>13</v>
      </c>
      <c r="B42" s="121" t="s">
        <v>0</v>
      </c>
      <c r="C42" s="122"/>
      <c r="D42" s="123" t="s">
        <v>178</v>
      </c>
      <c r="E42" s="123"/>
      <c r="F42" s="134"/>
      <c r="G42" s="124"/>
      <c r="H42" s="124"/>
      <c r="I42" s="124"/>
    </row>
    <row r="43" spans="1:10" s="126" customFormat="1" ht="17.100000000000001" customHeight="1" thickBot="1" x14ac:dyDescent="0.25">
      <c r="A43" s="120"/>
      <c r="B43" s="121"/>
      <c r="C43" s="122"/>
      <c r="D43" s="543"/>
      <c r="E43" s="544"/>
      <c r="F43" s="545" t="s">
        <v>179</v>
      </c>
      <c r="G43" s="546" t="s">
        <v>180</v>
      </c>
      <c r="H43" s="547" t="s">
        <v>181</v>
      </c>
      <c r="I43" s="124"/>
    </row>
    <row r="44" spans="1:10" s="126" customFormat="1" ht="17.100000000000001" customHeight="1" x14ac:dyDescent="0.2">
      <c r="A44" s="120"/>
      <c r="B44" s="121"/>
      <c r="C44" s="122"/>
      <c r="D44" s="671" t="s">
        <v>182</v>
      </c>
      <c r="E44" s="672"/>
      <c r="F44" s="540">
        <v>170000</v>
      </c>
      <c r="G44" s="541">
        <f>+F44</f>
        <v>170000</v>
      </c>
      <c r="H44" s="542"/>
      <c r="I44" s="124"/>
    </row>
    <row r="45" spans="1:10" s="126" customFormat="1" ht="17.100000000000001" customHeight="1" x14ac:dyDescent="0.2">
      <c r="A45" s="120"/>
      <c r="B45" s="121"/>
      <c r="C45" s="122"/>
      <c r="D45" s="673" t="s">
        <v>183</v>
      </c>
      <c r="E45" s="674"/>
      <c r="F45" s="268">
        <v>10000</v>
      </c>
      <c r="G45" s="269"/>
      <c r="H45" s="308">
        <f>+F45</f>
        <v>10000</v>
      </c>
      <c r="I45" s="124"/>
    </row>
    <row r="46" spans="1:10" s="126" customFormat="1" ht="17.100000000000001" customHeight="1" x14ac:dyDescent="0.2">
      <c r="A46" s="120"/>
      <c r="B46" s="121"/>
      <c r="C46" s="122"/>
      <c r="D46" s="673" t="s">
        <v>184</v>
      </c>
      <c r="E46" s="674"/>
      <c r="F46" s="268">
        <v>5000</v>
      </c>
      <c r="G46" s="269"/>
      <c r="H46" s="309">
        <f>+F46</f>
        <v>5000</v>
      </c>
      <c r="I46" s="124"/>
    </row>
    <row r="47" spans="1:10" s="126" customFormat="1" ht="17.100000000000001" customHeight="1" x14ac:dyDescent="0.2">
      <c r="A47" s="120"/>
      <c r="B47" s="121"/>
      <c r="C47" s="122"/>
      <c r="D47" s="673" t="s">
        <v>185</v>
      </c>
      <c r="E47" s="674"/>
      <c r="F47" s="268">
        <v>20000</v>
      </c>
      <c r="G47" s="269"/>
      <c r="H47" s="309">
        <f>+F47</f>
        <v>20000</v>
      </c>
      <c r="I47" s="124"/>
    </row>
    <row r="48" spans="1:10" s="126" customFormat="1" ht="17.100000000000001" customHeight="1" x14ac:dyDescent="0.2">
      <c r="A48" s="120"/>
      <c r="B48" s="121"/>
      <c r="C48" s="122"/>
      <c r="D48" s="673" t="s">
        <v>186</v>
      </c>
      <c r="E48" s="674"/>
      <c r="F48" s="270"/>
      <c r="G48" s="267">
        <f>SUM(G44:G47)</f>
        <v>170000</v>
      </c>
      <c r="H48" s="308"/>
      <c r="I48" s="124"/>
    </row>
    <row r="49" spans="1:9" s="126" customFormat="1" ht="17.100000000000001" customHeight="1" x14ac:dyDescent="0.2">
      <c r="A49" s="120"/>
      <c r="B49" s="121"/>
      <c r="C49" s="122"/>
      <c r="D49" s="666" t="s">
        <v>187</v>
      </c>
      <c r="E49" s="667"/>
      <c r="F49" s="270"/>
      <c r="G49" s="267"/>
      <c r="H49" s="308">
        <f>SUM(H44:H47)</f>
        <v>35000</v>
      </c>
      <c r="I49" s="124"/>
    </row>
    <row r="50" spans="1:9" s="126" customFormat="1" ht="17.100000000000001" customHeight="1" thickBot="1" x14ac:dyDescent="0.25">
      <c r="A50" s="120"/>
      <c r="B50" s="121"/>
      <c r="C50" s="122"/>
      <c r="D50" s="310"/>
      <c r="E50" s="272"/>
      <c r="F50" s="271"/>
      <c r="G50" s="548">
        <v>0.5</v>
      </c>
      <c r="H50" s="311"/>
      <c r="I50" s="124"/>
    </row>
    <row r="51" spans="1:9" s="126" customFormat="1" ht="17.100000000000001" customHeight="1" thickBot="1" x14ac:dyDescent="0.25">
      <c r="A51" s="120"/>
      <c r="B51" s="121"/>
      <c r="C51" s="122"/>
      <c r="D51" s="266" t="s">
        <v>188</v>
      </c>
      <c r="E51" s="312"/>
      <c r="F51" s="313"/>
      <c r="G51" s="575">
        <f>+G50*G48</f>
        <v>85000</v>
      </c>
      <c r="H51" s="314"/>
      <c r="I51" s="124"/>
    </row>
    <row r="52" spans="1:9" s="126" customFormat="1" ht="17.100000000000001" customHeight="1" thickBot="1" x14ac:dyDescent="0.25">
      <c r="A52" s="120"/>
      <c r="B52" s="121"/>
      <c r="C52" s="122"/>
      <c r="D52" s="123"/>
      <c r="E52" s="123"/>
      <c r="F52" s="123"/>
      <c r="G52" s="124"/>
      <c r="H52" s="140"/>
      <c r="I52" s="124"/>
    </row>
    <row r="53" spans="1:9" s="126" customFormat="1" ht="17.100000000000001" customHeight="1" x14ac:dyDescent="0.25">
      <c r="A53" s="120">
        <v>14</v>
      </c>
      <c r="B53" s="121" t="s">
        <v>2</v>
      </c>
      <c r="C53" s="122"/>
      <c r="D53" s="287" t="s">
        <v>189</v>
      </c>
      <c r="E53" s="282"/>
      <c r="F53" s="280"/>
      <c r="G53" s="273" t="s">
        <v>190</v>
      </c>
      <c r="H53" s="274">
        <v>60000</v>
      </c>
      <c r="I53" s="124"/>
    </row>
    <row r="54" spans="1:9" s="126" customFormat="1" ht="17.100000000000001" customHeight="1" x14ac:dyDescent="0.25">
      <c r="A54" s="120"/>
      <c r="B54" s="121"/>
      <c r="C54" s="122"/>
      <c r="D54" s="279" t="s">
        <v>189</v>
      </c>
      <c r="E54" s="283"/>
      <c r="F54" s="281"/>
      <c r="G54" s="275" t="s">
        <v>191</v>
      </c>
      <c r="H54" s="276">
        <v>100000</v>
      </c>
      <c r="I54" s="124"/>
    </row>
    <row r="55" spans="1:9" s="126" customFormat="1" ht="17.100000000000001" customHeight="1" thickBot="1" x14ac:dyDescent="0.25">
      <c r="A55" s="120"/>
      <c r="B55" s="121"/>
      <c r="C55" s="122"/>
      <c r="D55" s="291" t="s">
        <v>297</v>
      </c>
      <c r="E55" s="292"/>
      <c r="F55" s="293"/>
      <c r="G55" s="278"/>
      <c r="H55" s="294">
        <v>0.5</v>
      </c>
      <c r="I55" s="124"/>
    </row>
    <row r="56" spans="1:9" s="298" customFormat="1" ht="8.25" customHeight="1" thickBot="1" x14ac:dyDescent="0.25">
      <c r="A56" s="296"/>
      <c r="B56" s="122"/>
      <c r="C56" s="122"/>
      <c r="D56" s="295"/>
      <c r="E56" s="295"/>
      <c r="F56" s="295"/>
      <c r="G56" s="160"/>
      <c r="H56" s="297"/>
      <c r="I56" s="144"/>
    </row>
    <row r="57" spans="1:9" s="126" customFormat="1" ht="17.100000000000001" customHeight="1" x14ac:dyDescent="0.2">
      <c r="A57" s="120"/>
      <c r="B57" s="121"/>
      <c r="C57" s="122"/>
      <c r="D57" s="287" t="s">
        <v>261</v>
      </c>
      <c r="E57" s="282"/>
      <c r="F57" s="282"/>
      <c r="G57" s="300"/>
      <c r="H57" s="299">
        <f>+H53</f>
        <v>60000</v>
      </c>
      <c r="I57" s="124"/>
    </row>
    <row r="58" spans="1:9" s="126" customFormat="1" ht="17.100000000000001" customHeight="1" thickBot="1" x14ac:dyDescent="0.25">
      <c r="A58" s="120"/>
      <c r="B58" s="121"/>
      <c r="C58" s="122"/>
      <c r="D58" s="279" t="s">
        <v>192</v>
      </c>
      <c r="E58" s="283"/>
      <c r="F58" s="283"/>
      <c r="G58" s="301"/>
      <c r="H58" s="305">
        <v>120000</v>
      </c>
      <c r="I58" s="124"/>
    </row>
    <row r="59" spans="1:9" s="126" customFormat="1" ht="17.100000000000001" customHeight="1" x14ac:dyDescent="0.25">
      <c r="A59" s="120"/>
      <c r="B59" s="121"/>
      <c r="C59" s="122"/>
      <c r="D59" s="288" t="s">
        <v>193</v>
      </c>
      <c r="E59" s="284"/>
      <c r="F59" s="284"/>
      <c r="G59" s="302"/>
      <c r="H59" s="304">
        <f>+H58-H57</f>
        <v>60000</v>
      </c>
      <c r="I59" s="124"/>
    </row>
    <row r="60" spans="1:9" s="126" customFormat="1" ht="17.100000000000001" customHeight="1" x14ac:dyDescent="0.2">
      <c r="A60" s="120"/>
      <c r="B60" s="121"/>
      <c r="C60" s="122"/>
      <c r="D60" s="279" t="s">
        <v>194</v>
      </c>
      <c r="E60" s="283"/>
      <c r="F60" s="283"/>
      <c r="G60" s="301"/>
      <c r="H60" s="276"/>
      <c r="I60" s="124"/>
    </row>
    <row r="61" spans="1:9" s="126" customFormat="1" ht="17.100000000000001" customHeight="1" x14ac:dyDescent="0.25">
      <c r="A61" s="120"/>
      <c r="B61" s="121"/>
      <c r="C61" s="122"/>
      <c r="D61" s="288" t="s">
        <v>195</v>
      </c>
      <c r="E61" s="283"/>
      <c r="F61" s="283"/>
      <c r="G61" s="301"/>
      <c r="H61" s="276"/>
      <c r="I61" s="124"/>
    </row>
    <row r="62" spans="1:9" s="126" customFormat="1" ht="17.100000000000001" customHeight="1" x14ac:dyDescent="0.2">
      <c r="A62" s="120"/>
      <c r="B62" s="121"/>
      <c r="C62" s="122"/>
      <c r="D62" s="289" t="s">
        <v>196</v>
      </c>
      <c r="E62" s="285"/>
      <c r="F62" s="285"/>
      <c r="G62" s="301"/>
      <c r="H62" s="277">
        <f>+H54-H53</f>
        <v>40000</v>
      </c>
      <c r="I62" s="124"/>
    </row>
    <row r="63" spans="1:9" s="126" customFormat="1" ht="17.100000000000001" customHeight="1" thickBot="1" x14ac:dyDescent="0.25">
      <c r="A63" s="120"/>
      <c r="B63" s="121"/>
      <c r="C63" s="122"/>
      <c r="D63" s="289" t="s">
        <v>197</v>
      </c>
      <c r="E63" s="285"/>
      <c r="F63" s="285"/>
      <c r="G63" s="301"/>
      <c r="H63" s="306">
        <v>10000</v>
      </c>
      <c r="I63" s="124"/>
    </row>
    <row r="64" spans="1:9" s="126" customFormat="1" ht="17.100000000000001" customHeight="1" thickBot="1" x14ac:dyDescent="0.25">
      <c r="A64" s="120"/>
      <c r="B64" s="121"/>
      <c r="C64" s="122"/>
      <c r="D64" s="290" t="s">
        <v>198</v>
      </c>
      <c r="E64" s="286"/>
      <c r="F64" s="286"/>
      <c r="G64" s="303"/>
      <c r="H64" s="574">
        <f>SUM(H62:H63)</f>
        <v>50000</v>
      </c>
      <c r="I64" s="124"/>
    </row>
    <row r="65" spans="1:9" s="126" customFormat="1" ht="9.75" customHeight="1" x14ac:dyDescent="0.2">
      <c r="A65" s="120"/>
      <c r="B65" s="121"/>
      <c r="C65" s="122"/>
      <c r="D65" s="123"/>
      <c r="E65" s="123"/>
      <c r="F65" s="123"/>
      <c r="G65" s="124"/>
      <c r="H65" s="140"/>
      <c r="I65" s="124"/>
    </row>
    <row r="66" spans="1:9" s="126" customFormat="1" ht="17.100000000000001" customHeight="1" x14ac:dyDescent="0.2">
      <c r="A66" s="120">
        <v>15</v>
      </c>
      <c r="B66" s="121" t="s">
        <v>3</v>
      </c>
      <c r="C66" s="122"/>
      <c r="D66" s="127" t="s">
        <v>224</v>
      </c>
      <c r="E66" s="130"/>
      <c r="F66" s="134"/>
      <c r="G66" s="124"/>
      <c r="H66" s="124"/>
      <c r="I66" s="124"/>
    </row>
    <row r="67" spans="1:9" s="126" customFormat="1" ht="17.100000000000001" customHeight="1" thickBot="1" x14ac:dyDescent="0.25">
      <c r="A67" s="120"/>
      <c r="B67" s="142"/>
      <c r="C67" s="122"/>
      <c r="D67" s="123" t="s">
        <v>199</v>
      </c>
      <c r="E67" s="130"/>
      <c r="F67" s="134"/>
      <c r="G67" s="124"/>
      <c r="H67" s="124"/>
      <c r="I67" s="124"/>
    </row>
    <row r="68" spans="1:9" s="126" customFormat="1" ht="17.100000000000001" customHeight="1" x14ac:dyDescent="0.2">
      <c r="A68" s="120"/>
      <c r="B68" s="142"/>
      <c r="C68" s="122"/>
      <c r="D68" s="307" t="s">
        <v>263</v>
      </c>
      <c r="E68" s="317"/>
      <c r="F68" s="251"/>
      <c r="G68" s="549"/>
      <c r="H68" s="124"/>
      <c r="I68" s="124"/>
    </row>
    <row r="69" spans="1:9" s="126" customFormat="1" ht="17.100000000000001" customHeight="1" x14ac:dyDescent="0.2">
      <c r="A69" s="120"/>
      <c r="B69" s="142"/>
      <c r="C69" s="122"/>
      <c r="D69" s="321" t="s">
        <v>262</v>
      </c>
      <c r="E69" s="318"/>
      <c r="F69" s="252"/>
      <c r="G69" s="277">
        <v>7000</v>
      </c>
      <c r="H69" s="124"/>
      <c r="I69" s="124"/>
    </row>
    <row r="70" spans="1:9" s="126" customFormat="1" ht="17.100000000000001" customHeight="1" thickBot="1" x14ac:dyDescent="0.25">
      <c r="A70" s="120"/>
      <c r="B70" s="142"/>
      <c r="C70" s="122"/>
      <c r="D70" s="321" t="s">
        <v>264</v>
      </c>
      <c r="E70" s="318"/>
      <c r="F70" s="252"/>
      <c r="G70" s="306">
        <v>6000</v>
      </c>
      <c r="H70" s="124"/>
      <c r="I70" s="124"/>
    </row>
    <row r="71" spans="1:9" s="126" customFormat="1" ht="17.100000000000001" customHeight="1" x14ac:dyDescent="0.2">
      <c r="A71" s="120"/>
      <c r="B71" s="142"/>
      <c r="C71" s="122"/>
      <c r="D71" s="321" t="s">
        <v>266</v>
      </c>
      <c r="E71" s="318"/>
      <c r="F71" s="252"/>
      <c r="G71" s="320">
        <f>SUM(G69:G70)</f>
        <v>13000</v>
      </c>
      <c r="H71" s="124"/>
      <c r="I71" s="124"/>
    </row>
    <row r="72" spans="1:9" s="126" customFormat="1" ht="17.100000000000001" customHeight="1" thickBot="1" x14ac:dyDescent="0.25">
      <c r="A72" s="120"/>
      <c r="B72" s="142"/>
      <c r="C72" s="122"/>
      <c r="D72" s="321" t="s">
        <v>265</v>
      </c>
      <c r="E72" s="318"/>
      <c r="F72" s="252"/>
      <c r="G72" s="306">
        <v>20000</v>
      </c>
      <c r="H72" s="124"/>
      <c r="I72" s="124"/>
    </row>
    <row r="73" spans="1:9" s="126" customFormat="1" ht="17.100000000000001" customHeight="1" thickBot="1" x14ac:dyDescent="0.25">
      <c r="A73" s="120"/>
      <c r="B73" s="142"/>
      <c r="C73" s="122"/>
      <c r="D73" s="322" t="s">
        <v>267</v>
      </c>
      <c r="E73" s="323"/>
      <c r="F73" s="253"/>
      <c r="G73" s="324">
        <f>+G71</f>
        <v>13000</v>
      </c>
      <c r="H73" s="124"/>
      <c r="I73" s="124"/>
    </row>
    <row r="74" spans="1:9" s="126" customFormat="1" ht="11.25" customHeight="1" x14ac:dyDescent="0.2">
      <c r="A74" s="120"/>
      <c r="B74" s="121"/>
      <c r="C74" s="122"/>
      <c r="D74" s="132"/>
      <c r="E74" s="130"/>
      <c r="F74" s="134"/>
      <c r="G74" s="124"/>
      <c r="H74" s="124"/>
      <c r="I74" s="124"/>
    </row>
    <row r="75" spans="1:9" s="126" customFormat="1" ht="17.100000000000001" customHeight="1" thickBot="1" x14ac:dyDescent="0.25">
      <c r="A75" s="120">
        <v>16</v>
      </c>
      <c r="B75" s="121" t="s">
        <v>4</v>
      </c>
      <c r="C75" s="122"/>
      <c r="D75" s="127" t="s">
        <v>225</v>
      </c>
      <c r="E75" s="143"/>
      <c r="F75" s="143"/>
      <c r="G75" s="144"/>
      <c r="H75" s="124"/>
      <c r="I75" s="124"/>
    </row>
    <row r="76" spans="1:9" s="126" customFormat="1" ht="17.100000000000001" customHeight="1" thickBot="1" x14ac:dyDescent="0.25">
      <c r="A76" s="120"/>
      <c r="B76" s="121"/>
      <c r="C76" s="122"/>
      <c r="D76" s="307" t="s">
        <v>268</v>
      </c>
      <c r="E76" s="317"/>
      <c r="F76" s="251"/>
      <c r="G76" s="551">
        <v>25000</v>
      </c>
      <c r="I76" s="124"/>
    </row>
    <row r="77" spans="1:9" s="126" customFormat="1" ht="17.100000000000001" customHeight="1" x14ac:dyDescent="0.2">
      <c r="A77" s="120"/>
      <c r="B77" s="121"/>
      <c r="C77" s="122"/>
      <c r="D77" s="315" t="s">
        <v>200</v>
      </c>
      <c r="E77" s="318"/>
      <c r="F77" s="252"/>
      <c r="G77" s="327">
        <v>110000</v>
      </c>
      <c r="I77" s="124"/>
    </row>
    <row r="78" spans="1:9" s="126" customFormat="1" ht="17.100000000000001" customHeight="1" thickBot="1" x14ac:dyDescent="0.25">
      <c r="A78" s="120"/>
      <c r="B78" s="142"/>
      <c r="C78" s="122"/>
      <c r="D78" s="315" t="s">
        <v>201</v>
      </c>
      <c r="E78" s="318"/>
      <c r="F78" s="252"/>
      <c r="G78" s="306">
        <v>100000</v>
      </c>
      <c r="I78" s="124"/>
    </row>
    <row r="79" spans="1:9" s="126" customFormat="1" ht="17.100000000000001" customHeight="1" x14ac:dyDescent="0.2">
      <c r="A79" s="120"/>
      <c r="B79" s="142"/>
      <c r="C79" s="122"/>
      <c r="D79" s="315" t="s">
        <v>202</v>
      </c>
      <c r="E79" s="318"/>
      <c r="F79" s="252"/>
      <c r="G79" s="320">
        <f>+G77-G78</f>
        <v>10000</v>
      </c>
      <c r="I79" s="124"/>
    </row>
    <row r="80" spans="1:9" s="126" customFormat="1" ht="17.100000000000001" customHeight="1" thickBot="1" x14ac:dyDescent="0.25">
      <c r="A80" s="120"/>
      <c r="B80" s="142"/>
      <c r="C80" s="122"/>
      <c r="D80" s="325" t="s">
        <v>203</v>
      </c>
      <c r="E80" s="318"/>
      <c r="F80" s="252"/>
      <c r="G80" s="328">
        <v>0.5</v>
      </c>
      <c r="I80" s="124"/>
    </row>
    <row r="81" spans="1:11" s="126" customFormat="1" ht="17.100000000000001" customHeight="1" thickBot="1" x14ac:dyDescent="0.25">
      <c r="A81" s="120"/>
      <c r="B81" s="142"/>
      <c r="C81" s="122"/>
      <c r="D81" s="315" t="s">
        <v>269</v>
      </c>
      <c r="E81" s="318"/>
      <c r="F81" s="252"/>
      <c r="G81" s="329">
        <f>+G80*G79</f>
        <v>5000</v>
      </c>
      <c r="I81" s="124"/>
    </row>
    <row r="82" spans="1:11" s="126" customFormat="1" ht="17.100000000000001" customHeight="1" thickBot="1" x14ac:dyDescent="0.25">
      <c r="A82" s="120"/>
      <c r="B82" s="142"/>
      <c r="C82" s="122"/>
      <c r="D82" s="326" t="s">
        <v>204</v>
      </c>
      <c r="E82" s="319"/>
      <c r="F82" s="316"/>
      <c r="G82" s="550">
        <f>+G76-G81</f>
        <v>20000</v>
      </c>
      <c r="I82" s="124"/>
    </row>
    <row r="83" spans="1:11" ht="6.75" customHeight="1" x14ac:dyDescent="0.25">
      <c r="D83" s="146"/>
      <c r="E83" s="147"/>
      <c r="F83" s="148"/>
      <c r="J83"/>
      <c r="K83"/>
    </row>
  </sheetData>
  <mergeCells count="13">
    <mergeCell ref="D20:F20"/>
    <mergeCell ref="D15:F15"/>
    <mergeCell ref="D16:F16"/>
    <mergeCell ref="D17:F17"/>
    <mergeCell ref="D18:F18"/>
    <mergeCell ref="D19:F19"/>
    <mergeCell ref="D49:E49"/>
    <mergeCell ref="D21:F21"/>
    <mergeCell ref="D44:E44"/>
    <mergeCell ref="D45:E45"/>
    <mergeCell ref="D46:E46"/>
    <mergeCell ref="D47:E47"/>
    <mergeCell ref="D48:E48"/>
  </mergeCells>
  <pageMargins left="0.75" right="0.5" top="0.65" bottom="0.75" header="0.4" footer="0.2"/>
  <pageSetup orientation="portrait" horizontalDpi="4294967293" verticalDpi="4294967293" r:id="rId1"/>
  <headerFooter alignWithMargins="0">
    <oddHeader>&amp;L&amp;"Calibri,Bold"&amp;8&amp;F&amp;R&amp;"Calibri,Bold"&amp;8Page &amp;P</oddHeader>
  </headerFooter>
  <rowBreaks count="1" manualBreakCount="1">
    <brk id="4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60" zoomScaleNormal="160" workbookViewId="0">
      <selection sqref="A1:XFD1"/>
    </sheetView>
  </sheetViews>
  <sheetFormatPr defaultRowHeight="12.75" x14ac:dyDescent="0.2"/>
  <cols>
    <col min="1" max="1" width="4.140625" style="11" customWidth="1"/>
    <col min="2" max="2" width="3.28515625" style="11" customWidth="1"/>
    <col min="3" max="3" width="3.85546875" style="11" customWidth="1"/>
    <col min="4" max="4" width="16.140625" style="11" customWidth="1"/>
    <col min="5" max="5" width="12" style="11" customWidth="1"/>
    <col min="6" max="6" width="11.5703125" style="11" customWidth="1"/>
    <col min="7" max="7" width="16.85546875" style="11" customWidth="1"/>
    <col min="8" max="8" width="12" style="11" customWidth="1"/>
    <col min="9" max="9" width="10" style="11" customWidth="1"/>
    <col min="10" max="10" width="9.140625" style="11"/>
  </cols>
  <sheetData>
    <row r="1" spans="1:9" ht="15" thickBot="1" x14ac:dyDescent="0.25">
      <c r="A1" s="149"/>
      <c r="B1" s="150"/>
      <c r="C1" s="151"/>
      <c r="D1" s="141"/>
      <c r="E1" s="138"/>
      <c r="F1" s="138"/>
      <c r="G1" s="138"/>
      <c r="H1" s="138"/>
      <c r="I1" s="138"/>
    </row>
    <row r="2" spans="1:9" ht="21.95" customHeight="1" thickBot="1" x14ac:dyDescent="0.3">
      <c r="A2" s="136">
        <v>17</v>
      </c>
      <c r="B2" s="137"/>
      <c r="C2" s="152"/>
      <c r="D2" s="552" t="s">
        <v>205</v>
      </c>
      <c r="E2" s="153"/>
      <c r="F2" s="153"/>
      <c r="G2" s="153"/>
      <c r="H2" s="153"/>
      <c r="I2" s="154"/>
    </row>
    <row r="3" spans="1:9" ht="21.95" customHeight="1" thickBot="1" x14ac:dyDescent="0.3">
      <c r="A3" s="136"/>
      <c r="B3" s="137"/>
      <c r="C3" s="155"/>
      <c r="D3" s="156" t="s">
        <v>206</v>
      </c>
      <c r="E3" s="157"/>
      <c r="F3" s="157"/>
      <c r="G3" s="157"/>
      <c r="H3" s="157"/>
      <c r="I3" s="158"/>
    </row>
    <row r="4" spans="1:9" ht="21.95" customHeight="1" x14ac:dyDescent="0.25">
      <c r="A4" s="136"/>
      <c r="B4" s="137"/>
      <c r="C4" s="330">
        <v>1</v>
      </c>
      <c r="D4" s="334" t="s">
        <v>207</v>
      </c>
      <c r="E4" s="337"/>
      <c r="F4" s="337"/>
      <c r="G4" s="337"/>
      <c r="H4" s="300"/>
      <c r="I4" s="331">
        <v>19000</v>
      </c>
    </row>
    <row r="5" spans="1:9" ht="21.95" customHeight="1" thickBot="1" x14ac:dyDescent="0.3">
      <c r="A5" s="136"/>
      <c r="B5" s="137"/>
      <c r="C5" s="332">
        <v>2</v>
      </c>
      <c r="D5" s="335" t="s">
        <v>208</v>
      </c>
      <c r="E5" s="338"/>
      <c r="F5" s="338"/>
      <c r="G5" s="338"/>
      <c r="H5" s="301"/>
      <c r="I5" s="305"/>
    </row>
    <row r="6" spans="1:9" ht="21.95" customHeight="1" x14ac:dyDescent="0.25">
      <c r="A6" s="136">
        <v>17</v>
      </c>
      <c r="B6" s="137" t="s">
        <v>0</v>
      </c>
      <c r="C6" s="576">
        <v>3</v>
      </c>
      <c r="D6" s="577" t="s">
        <v>209</v>
      </c>
      <c r="E6" s="578"/>
      <c r="F6" s="578"/>
      <c r="G6" s="578"/>
      <c r="H6" s="579"/>
      <c r="I6" s="580">
        <f>MIN(0,(SUM(I4:I5)))</f>
        <v>0</v>
      </c>
    </row>
    <row r="7" spans="1:9" ht="21.95" customHeight="1" x14ac:dyDescent="0.25">
      <c r="A7" s="136"/>
      <c r="B7" s="137"/>
      <c r="C7" s="332">
        <v>4</v>
      </c>
      <c r="D7" s="335" t="s">
        <v>210</v>
      </c>
      <c r="E7" s="338"/>
      <c r="F7" s="338"/>
      <c r="G7" s="338"/>
      <c r="H7" s="301"/>
      <c r="I7" s="276">
        <f>MAX(0,(SUM(I4:I5)))</f>
        <v>19000</v>
      </c>
    </row>
    <row r="8" spans="1:9" ht="21.95" customHeight="1" thickBot="1" x14ac:dyDescent="0.3">
      <c r="A8" s="136"/>
      <c r="B8" s="137"/>
      <c r="C8" s="332">
        <v>5</v>
      </c>
      <c r="D8" s="335" t="s">
        <v>211</v>
      </c>
      <c r="E8" s="338"/>
      <c r="F8" s="338"/>
      <c r="G8" s="338"/>
      <c r="H8" s="301"/>
      <c r="I8" s="340">
        <v>0</v>
      </c>
    </row>
    <row r="9" spans="1:9" ht="21.95" customHeight="1" x14ac:dyDescent="0.25">
      <c r="A9" s="136"/>
      <c r="B9" s="137"/>
      <c r="C9" s="332">
        <v>6</v>
      </c>
      <c r="D9" s="335" t="s">
        <v>212</v>
      </c>
      <c r="E9" s="338"/>
      <c r="F9" s="338"/>
      <c r="G9" s="338"/>
      <c r="H9" s="301"/>
      <c r="I9" s="372">
        <f>+I7-I8</f>
        <v>19000</v>
      </c>
    </row>
    <row r="10" spans="1:9" ht="21.95" customHeight="1" x14ac:dyDescent="0.25">
      <c r="A10" s="136"/>
      <c r="B10" s="137"/>
      <c r="C10" s="332">
        <v>7</v>
      </c>
      <c r="D10" s="335" t="s">
        <v>213</v>
      </c>
      <c r="E10" s="338"/>
      <c r="F10" s="338"/>
      <c r="G10" s="338"/>
      <c r="H10" s="301"/>
      <c r="I10" s="276">
        <v>13000</v>
      </c>
    </row>
    <row r="11" spans="1:9" ht="21.95" customHeight="1" thickBot="1" x14ac:dyDescent="0.3">
      <c r="A11" s="136"/>
      <c r="B11" s="137"/>
      <c r="C11" s="576">
        <v>8</v>
      </c>
      <c r="D11" s="581" t="s">
        <v>214</v>
      </c>
      <c r="E11" s="582"/>
      <c r="F11" s="582"/>
      <c r="G11" s="582"/>
      <c r="H11" s="583"/>
      <c r="I11" s="584">
        <f>MIN(I9,I10)</f>
        <v>13000</v>
      </c>
    </row>
    <row r="12" spans="1:9" ht="21.95" customHeight="1" thickBot="1" x14ac:dyDescent="0.3">
      <c r="A12" s="136">
        <v>18</v>
      </c>
      <c r="B12" s="137" t="s">
        <v>3</v>
      </c>
      <c r="C12" s="333">
        <v>9</v>
      </c>
      <c r="D12" s="336" t="s">
        <v>215</v>
      </c>
      <c r="E12" s="339"/>
      <c r="F12" s="339"/>
      <c r="G12" s="339"/>
      <c r="H12" s="303"/>
      <c r="I12" s="373">
        <f>+I9-I11</f>
        <v>6000</v>
      </c>
    </row>
    <row r="13" spans="1:9" ht="30" customHeight="1" thickBot="1" x14ac:dyDescent="0.3">
      <c r="A13" s="136"/>
      <c r="B13" s="137"/>
      <c r="C13" s="145"/>
      <c r="D13" s="161"/>
      <c r="E13" s="159"/>
      <c r="F13" s="159"/>
      <c r="G13" s="160"/>
      <c r="H13" s="160"/>
      <c r="I13" s="162"/>
    </row>
    <row r="14" spans="1:9" ht="21.95" customHeight="1" thickBot="1" x14ac:dyDescent="0.3">
      <c r="A14" s="136">
        <v>19</v>
      </c>
      <c r="B14" s="137" t="s">
        <v>4</v>
      </c>
      <c r="C14" s="155"/>
      <c r="D14" s="553" t="s">
        <v>216</v>
      </c>
      <c r="E14" s="157"/>
      <c r="F14" s="157"/>
      <c r="G14" s="157"/>
      <c r="H14" s="157"/>
      <c r="I14" s="158"/>
    </row>
    <row r="15" spans="1:9" ht="21.95" customHeight="1" x14ac:dyDescent="0.25">
      <c r="A15" s="136"/>
      <c r="B15" s="137"/>
      <c r="C15" s="330">
        <v>1</v>
      </c>
      <c r="D15" s="334" t="s">
        <v>207</v>
      </c>
      <c r="E15" s="337"/>
      <c r="F15" s="337"/>
      <c r="G15" s="337"/>
      <c r="H15" s="300"/>
      <c r="I15" s="331">
        <v>19000</v>
      </c>
    </row>
    <row r="16" spans="1:9" ht="21.95" customHeight="1" thickBot="1" x14ac:dyDescent="0.3">
      <c r="A16" s="136"/>
      <c r="B16" s="137"/>
      <c r="C16" s="332">
        <v>2</v>
      </c>
      <c r="D16" s="335" t="s">
        <v>208</v>
      </c>
      <c r="E16" s="338"/>
      <c r="F16" s="338"/>
      <c r="G16" s="338"/>
      <c r="H16" s="301"/>
      <c r="I16" s="340">
        <v>0</v>
      </c>
    </row>
    <row r="17" spans="1:9" ht="21.95" customHeight="1" x14ac:dyDescent="0.25">
      <c r="A17" s="136"/>
      <c r="B17" s="137"/>
      <c r="C17" s="576">
        <v>3</v>
      </c>
      <c r="D17" s="577" t="s">
        <v>209</v>
      </c>
      <c r="E17" s="578"/>
      <c r="F17" s="578"/>
      <c r="G17" s="578"/>
      <c r="H17" s="579"/>
      <c r="I17" s="580">
        <f>MIN(0,(SUM(I15:I16)))</f>
        <v>0</v>
      </c>
    </row>
    <row r="18" spans="1:9" ht="21.95" customHeight="1" x14ac:dyDescent="0.25">
      <c r="A18" s="136"/>
      <c r="B18" s="137"/>
      <c r="C18" s="332">
        <v>4</v>
      </c>
      <c r="D18" s="335" t="s">
        <v>210</v>
      </c>
      <c r="E18" s="338"/>
      <c r="F18" s="338"/>
      <c r="G18" s="338"/>
      <c r="H18" s="301"/>
      <c r="I18" s="276">
        <f>MAX(0,(SUM(I15:I16)))</f>
        <v>19000</v>
      </c>
    </row>
    <row r="19" spans="1:9" ht="21.95" customHeight="1" thickBot="1" x14ac:dyDescent="0.3">
      <c r="A19" s="136"/>
      <c r="B19" s="137"/>
      <c r="C19" s="332">
        <v>5</v>
      </c>
      <c r="D19" s="335" t="s">
        <v>211</v>
      </c>
      <c r="E19" s="338"/>
      <c r="F19" s="338"/>
      <c r="G19" s="338"/>
      <c r="H19" s="301"/>
      <c r="I19" s="340">
        <v>0</v>
      </c>
    </row>
    <row r="20" spans="1:9" ht="21.95" customHeight="1" x14ac:dyDescent="0.25">
      <c r="A20" s="136"/>
      <c r="B20" s="137"/>
      <c r="C20" s="332" t="s">
        <v>217</v>
      </c>
      <c r="D20" s="335" t="s">
        <v>212</v>
      </c>
      <c r="E20" s="338"/>
      <c r="F20" s="338"/>
      <c r="G20" s="338"/>
      <c r="H20" s="301"/>
      <c r="I20" s="372">
        <f>+I18-I19</f>
        <v>19000</v>
      </c>
    </row>
    <row r="21" spans="1:9" ht="21.95" customHeight="1" x14ac:dyDescent="0.25">
      <c r="A21" s="136"/>
      <c r="B21" s="137"/>
      <c r="C21" s="332" t="s">
        <v>218</v>
      </c>
      <c r="D21" s="335" t="s">
        <v>219</v>
      </c>
      <c r="E21" s="338"/>
      <c r="F21" s="338"/>
      <c r="G21" s="338"/>
      <c r="H21" s="301"/>
      <c r="I21" s="276"/>
    </row>
    <row r="22" spans="1:9" ht="21.95" customHeight="1" thickBot="1" x14ac:dyDescent="0.3">
      <c r="A22" s="136">
        <v>19</v>
      </c>
      <c r="B22" s="137" t="s">
        <v>4</v>
      </c>
      <c r="C22" s="576" t="s">
        <v>220</v>
      </c>
      <c r="D22" s="581" t="s">
        <v>221</v>
      </c>
      <c r="E22" s="582"/>
      <c r="F22" s="582"/>
      <c r="G22" s="582"/>
      <c r="H22" s="583"/>
      <c r="I22" s="584">
        <f>+I20</f>
        <v>19000</v>
      </c>
    </row>
    <row r="23" spans="1:9" ht="21.95" customHeight="1" thickBot="1" x14ac:dyDescent="0.3">
      <c r="A23" s="136"/>
      <c r="B23" s="137"/>
      <c r="C23" s="333" t="s">
        <v>222</v>
      </c>
      <c r="D23" s="336" t="s">
        <v>223</v>
      </c>
      <c r="E23" s="339"/>
      <c r="F23" s="339"/>
      <c r="G23" s="339"/>
      <c r="H23" s="303"/>
      <c r="I23" s="373">
        <f>+I20-I22</f>
        <v>0</v>
      </c>
    </row>
    <row r="24" spans="1:9" ht="21.95" customHeight="1" x14ac:dyDescent="0.25">
      <c r="A24" s="136"/>
      <c r="B24" s="137"/>
      <c r="C24" s="161"/>
      <c r="D24" s="159"/>
      <c r="E24" s="160"/>
      <c r="F24" s="160"/>
      <c r="G24" s="160"/>
      <c r="H24" s="160"/>
      <c r="I24" s="162"/>
    </row>
    <row r="25" spans="1:9" ht="15.75" customHeight="1" x14ac:dyDescent="0.25">
      <c r="A25" s="136">
        <v>20</v>
      </c>
      <c r="B25" s="137" t="s">
        <v>3</v>
      </c>
      <c r="C25" s="161"/>
      <c r="D25" s="159"/>
      <c r="E25" s="160"/>
      <c r="F25" s="160"/>
      <c r="G25" s="160"/>
      <c r="H25" s="160"/>
      <c r="I25" s="162"/>
    </row>
  </sheetData>
  <pageMargins left="0.6" right="0.5" top="0.85" bottom="0.5" header="0.4" footer="0.5"/>
  <pageSetup orientation="portrait" horizontalDpi="4294967293" verticalDpi="4294967293" r:id="rId1"/>
  <headerFooter alignWithMargins="0">
    <oddHeader>&amp;L&amp;"Calibri,Bold"&amp;8&amp;F&amp;RPage 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="140" zoomScaleNormal="140" workbookViewId="0">
      <selection activeCell="D13" sqref="D13"/>
    </sheetView>
  </sheetViews>
  <sheetFormatPr defaultRowHeight="15.75" x14ac:dyDescent="0.25"/>
  <cols>
    <col min="1" max="1" width="4.42578125" customWidth="1"/>
    <col min="2" max="2" width="3.5703125" style="163" customWidth="1"/>
    <col min="3" max="3" width="1.5703125" style="164" customWidth="1"/>
    <col min="4" max="4" width="4.42578125" style="169" customWidth="1"/>
    <col min="5" max="5" width="16.85546875" style="169" customWidth="1"/>
    <col min="6" max="6" width="4.5703125" style="169" customWidth="1"/>
    <col min="7" max="7" width="16.28515625" style="169" customWidth="1"/>
    <col min="8" max="8" width="3.28515625" style="169" customWidth="1"/>
    <col min="9" max="9" width="15.140625" style="169" customWidth="1"/>
    <col min="10" max="10" width="3.42578125" style="169" customWidth="1"/>
    <col min="11" max="11" width="14.85546875" style="169" customWidth="1"/>
    <col min="12" max="12" width="7.42578125" style="169" customWidth="1"/>
    <col min="13" max="13" width="13.140625" customWidth="1"/>
    <col min="16" max="16" width="12.7109375" customWidth="1"/>
    <col min="17" max="17" width="12" customWidth="1"/>
  </cols>
  <sheetData>
    <row r="1" spans="2:17" ht="9.75" customHeight="1" x14ac:dyDescent="0.25"/>
    <row r="2" spans="2:17" s="169" customFormat="1" ht="18" customHeight="1" x14ac:dyDescent="0.25">
      <c r="B2" s="163"/>
      <c r="C2" s="164"/>
      <c r="D2" s="165" t="s">
        <v>226</v>
      </c>
      <c r="E2" s="166"/>
      <c r="F2" s="166"/>
      <c r="G2" s="166"/>
      <c r="H2" s="166"/>
      <c r="I2" s="167" t="s">
        <v>227</v>
      </c>
      <c r="J2" s="166"/>
      <c r="K2" s="168" t="s">
        <v>228</v>
      </c>
    </row>
    <row r="3" spans="2:17" s="169" customFormat="1" ht="18" customHeight="1" x14ac:dyDescent="0.25">
      <c r="B3" s="163"/>
      <c r="C3" s="164"/>
      <c r="D3" s="170" t="s">
        <v>229</v>
      </c>
      <c r="E3" s="171"/>
      <c r="F3" s="171"/>
      <c r="G3" s="171"/>
      <c r="H3" s="171"/>
      <c r="I3" s="172">
        <v>4000000</v>
      </c>
      <c r="J3" s="173"/>
      <c r="K3" s="174">
        <v>4000000</v>
      </c>
    </row>
    <row r="4" spans="2:17" s="169" customFormat="1" ht="18" customHeight="1" x14ac:dyDescent="0.25">
      <c r="B4" s="163"/>
      <c r="C4" s="164"/>
      <c r="D4" s="175" t="s">
        <v>230</v>
      </c>
      <c r="E4" s="176"/>
      <c r="F4" s="176"/>
      <c r="G4" s="176"/>
      <c r="H4" s="176"/>
      <c r="I4" s="177">
        <v>1000000</v>
      </c>
      <c r="J4" s="178"/>
      <c r="K4" s="179">
        <v>6000000</v>
      </c>
    </row>
    <row r="5" spans="2:17" s="169" customFormat="1" ht="18" customHeight="1" x14ac:dyDescent="0.25">
      <c r="B5" s="163"/>
      <c r="C5" s="164"/>
      <c r="D5" s="180" t="s">
        <v>231</v>
      </c>
      <c r="E5" s="181"/>
      <c r="F5" s="181"/>
      <c r="G5" s="181"/>
      <c r="H5" s="181"/>
      <c r="I5" s="182">
        <f>SUM(I3:I4)</f>
        <v>5000000</v>
      </c>
      <c r="J5" s="183"/>
      <c r="K5" s="184">
        <f>SUM(K3:K4)</f>
        <v>10000000</v>
      </c>
    </row>
    <row r="6" spans="2:17" s="169" customFormat="1" ht="18" customHeight="1" x14ac:dyDescent="0.25">
      <c r="B6" s="163"/>
      <c r="C6" s="164"/>
      <c r="D6" s="185" t="s">
        <v>232</v>
      </c>
      <c r="E6" s="186"/>
      <c r="F6" s="186"/>
      <c r="G6" s="186"/>
      <c r="H6" s="186"/>
      <c r="I6" s="187">
        <v>0</v>
      </c>
      <c r="J6" s="188"/>
      <c r="K6" s="189"/>
    </row>
    <row r="7" spans="2:17" s="169" customFormat="1" ht="18" customHeight="1" x14ac:dyDescent="0.25">
      <c r="B7" s="163"/>
      <c r="C7" s="164"/>
      <c r="D7" s="190" t="s">
        <v>233</v>
      </c>
      <c r="E7" s="191"/>
      <c r="F7" s="191"/>
      <c r="G7" s="191"/>
      <c r="H7" s="191"/>
      <c r="I7" s="192">
        <v>2000000</v>
      </c>
      <c r="J7" s="193"/>
      <c r="K7" s="194"/>
    </row>
    <row r="8" spans="2:17" s="169" customFormat="1" ht="18" customHeight="1" x14ac:dyDescent="0.25">
      <c r="B8" s="163"/>
      <c r="C8" s="164"/>
      <c r="D8" s="190" t="s">
        <v>234</v>
      </c>
      <c r="E8" s="191"/>
      <c r="F8" s="191"/>
      <c r="G8" s="191"/>
      <c r="H8" s="191"/>
      <c r="I8" s="192">
        <v>3000000</v>
      </c>
      <c r="J8" s="193"/>
      <c r="K8" s="194"/>
    </row>
    <row r="9" spans="2:17" s="169" customFormat="1" ht="18" customHeight="1" x14ac:dyDescent="0.25">
      <c r="B9" s="163"/>
      <c r="C9" s="164"/>
      <c r="D9" s="195" t="s">
        <v>235</v>
      </c>
      <c r="E9" s="191"/>
      <c r="F9" s="191"/>
      <c r="G9" s="191"/>
      <c r="H9" s="191"/>
      <c r="I9" s="196">
        <f>SUM(I6:I8)</f>
        <v>5000000</v>
      </c>
      <c r="J9" s="197"/>
      <c r="K9" s="198">
        <v>10000000</v>
      </c>
      <c r="P9" s="199">
        <v>5000000</v>
      </c>
      <c r="Q9" s="200">
        <v>5000000</v>
      </c>
    </row>
    <row r="10" spans="2:17" s="169" customFormat="1" ht="18" customHeight="1" x14ac:dyDescent="0.25">
      <c r="B10" s="163"/>
      <c r="C10" s="164"/>
      <c r="D10" s="185" t="s">
        <v>236</v>
      </c>
      <c r="E10" s="186"/>
      <c r="F10" s="186"/>
      <c r="G10" s="186"/>
      <c r="H10" s="186"/>
      <c r="I10" s="187"/>
      <c r="J10" s="188"/>
      <c r="K10" s="201">
        <v>10000000</v>
      </c>
      <c r="P10" s="169">
        <v>0.34</v>
      </c>
      <c r="Q10" s="169">
        <v>0.15</v>
      </c>
    </row>
    <row r="11" spans="2:17" s="169" customFormat="1" ht="18" customHeight="1" x14ac:dyDescent="0.25">
      <c r="B11" s="163"/>
      <c r="C11" s="164"/>
      <c r="D11" s="202" t="s">
        <v>237</v>
      </c>
      <c r="E11" s="203"/>
      <c r="F11" s="203"/>
      <c r="G11" s="203"/>
      <c r="H11" s="204"/>
      <c r="I11" s="205"/>
      <c r="J11" s="206"/>
      <c r="K11" s="207"/>
      <c r="P11" s="199">
        <f>+P10*P9</f>
        <v>1700000.0000000002</v>
      </c>
      <c r="Q11" s="200">
        <f>+Q10*Q9</f>
        <v>750000</v>
      </c>
    </row>
    <row r="12" spans="2:17" s="169" customFormat="1" ht="15.75" customHeight="1" x14ac:dyDescent="0.25">
      <c r="B12" s="163"/>
      <c r="C12" s="164"/>
      <c r="D12" s="208" t="s">
        <v>339</v>
      </c>
      <c r="E12" s="209"/>
      <c r="F12" s="209"/>
      <c r="G12" s="209"/>
      <c r="H12" s="209"/>
      <c r="I12" s="209"/>
      <c r="J12" s="209"/>
      <c r="K12" s="209"/>
      <c r="L12" s="210"/>
    </row>
    <row r="13" spans="2:17" s="169" customFormat="1" ht="15.75" customHeight="1" x14ac:dyDescent="0.25">
      <c r="B13" s="163"/>
      <c r="C13" s="164"/>
      <c r="D13" s="208" t="s">
        <v>238</v>
      </c>
      <c r="E13" s="211"/>
      <c r="F13" s="212"/>
      <c r="G13" s="211"/>
      <c r="H13" s="212"/>
      <c r="I13" s="211"/>
      <c r="J13" s="212"/>
      <c r="K13" s="211"/>
      <c r="L13" s="213"/>
    </row>
    <row r="14" spans="2:17" s="169" customFormat="1" ht="15.75" customHeight="1" x14ac:dyDescent="0.25">
      <c r="B14" s="163"/>
      <c r="C14" s="164"/>
      <c r="D14" s="208" t="s">
        <v>239</v>
      </c>
      <c r="E14" s="211"/>
      <c r="F14" s="212"/>
      <c r="G14" s="211"/>
      <c r="H14" s="212"/>
      <c r="I14" s="211"/>
      <c r="J14" s="212"/>
      <c r="K14" s="211"/>
      <c r="L14" s="213"/>
      <c r="P14" s="199"/>
      <c r="Q14" s="200"/>
    </row>
    <row r="15" spans="2:17" s="169" customFormat="1" ht="15.75" customHeight="1" x14ac:dyDescent="0.25">
      <c r="B15" s="163"/>
      <c r="C15" s="164"/>
      <c r="D15" s="214" t="s">
        <v>240</v>
      </c>
      <c r="E15" s="209"/>
      <c r="F15" s="209"/>
      <c r="G15" s="209"/>
      <c r="H15" s="209"/>
      <c r="I15" s="209"/>
      <c r="J15" s="209"/>
      <c r="K15" s="209"/>
      <c r="L15" s="210"/>
      <c r="P15" s="200"/>
      <c r="Q15" s="200"/>
    </row>
    <row r="16" spans="2:17" s="169" customFormat="1" ht="15.75" customHeight="1" x14ac:dyDescent="0.25">
      <c r="B16" s="163"/>
      <c r="C16" s="164"/>
      <c r="D16" s="214" t="s">
        <v>241</v>
      </c>
      <c r="E16" s="209"/>
      <c r="F16" s="209"/>
      <c r="G16" s="209"/>
      <c r="H16" s="209"/>
      <c r="I16" s="209"/>
      <c r="J16" s="209"/>
      <c r="K16" s="209"/>
      <c r="L16" s="210"/>
      <c r="P16" s="200"/>
      <c r="Q16" s="200"/>
    </row>
    <row r="17" spans="1:17" s="169" customFormat="1" ht="7.5" customHeight="1" x14ac:dyDescent="0.25">
      <c r="B17" s="163"/>
      <c r="C17" s="164"/>
      <c r="E17" s="209"/>
      <c r="F17" s="209"/>
      <c r="G17" s="209"/>
      <c r="H17" s="209"/>
      <c r="I17" s="209"/>
      <c r="J17" s="209"/>
      <c r="K17" s="209"/>
      <c r="L17" s="210"/>
      <c r="P17" s="200"/>
      <c r="Q17" s="200"/>
    </row>
    <row r="18" spans="1:17" s="169" customFormat="1" ht="16.5" thickBot="1" x14ac:dyDescent="0.3">
      <c r="A18" s="215" t="s">
        <v>2</v>
      </c>
      <c r="B18" s="163">
        <v>21</v>
      </c>
      <c r="C18" s="164"/>
      <c r="D18" s="216" t="s">
        <v>242</v>
      </c>
      <c r="E18" s="217"/>
      <c r="F18" s="217"/>
      <c r="G18" s="217"/>
      <c r="H18" s="217"/>
      <c r="I18" s="217"/>
      <c r="J18" s="217"/>
      <c r="K18" s="217"/>
      <c r="L18" s="210"/>
      <c r="P18" s="200"/>
      <c r="Q18" s="200"/>
    </row>
    <row r="19" spans="1:17" s="169" customFormat="1" x14ac:dyDescent="0.25">
      <c r="B19" s="163"/>
      <c r="C19" s="164"/>
      <c r="D19" s="218" t="s">
        <v>243</v>
      </c>
      <c r="E19" s="217"/>
      <c r="F19" s="217"/>
      <c r="G19" s="217"/>
      <c r="H19" s="217"/>
      <c r="I19" s="217"/>
      <c r="J19" s="217"/>
      <c r="K19" s="217"/>
      <c r="L19" s="210"/>
      <c r="P19" s="200"/>
      <c r="Q19" s="200"/>
    </row>
    <row r="20" spans="1:17" s="169" customFormat="1" ht="24" customHeight="1" x14ac:dyDescent="0.25">
      <c r="B20" s="163"/>
      <c r="C20" s="164"/>
      <c r="D20" s="219" t="s">
        <v>244</v>
      </c>
      <c r="E20" s="220">
        <v>0</v>
      </c>
      <c r="F20" s="221" t="s">
        <v>245</v>
      </c>
      <c r="G20" s="220">
        <v>6300000</v>
      </c>
      <c r="H20" s="221" t="s">
        <v>246</v>
      </c>
      <c r="I20" s="220">
        <v>3000000</v>
      </c>
      <c r="J20" s="221" t="s">
        <v>247</v>
      </c>
      <c r="K20" s="220">
        <v>8000000</v>
      </c>
      <c r="L20" s="213"/>
      <c r="P20" s="200"/>
      <c r="Q20" s="200"/>
    </row>
    <row r="21" spans="1:17" s="169" customFormat="1" ht="16.5" thickBot="1" x14ac:dyDescent="0.3">
      <c r="A21" s="215" t="s">
        <v>3</v>
      </c>
      <c r="B21" s="163">
        <v>22</v>
      </c>
      <c r="C21" s="164"/>
      <c r="D21" s="216" t="s">
        <v>248</v>
      </c>
      <c r="E21" s="217"/>
      <c r="F21" s="217"/>
      <c r="G21" s="217"/>
      <c r="H21" s="217"/>
      <c r="I21" s="217"/>
      <c r="J21" s="217"/>
      <c r="K21" s="217"/>
      <c r="L21" s="210"/>
      <c r="P21" s="200"/>
      <c r="Q21" s="200"/>
    </row>
    <row r="22" spans="1:17" s="169" customFormat="1" x14ac:dyDescent="0.25">
      <c r="B22" s="163"/>
      <c r="C22" s="164"/>
      <c r="D22" s="218" t="s">
        <v>249</v>
      </c>
      <c r="E22" s="217"/>
      <c r="F22" s="217"/>
      <c r="G22" s="217"/>
      <c r="H22" s="217"/>
      <c r="I22" s="217"/>
      <c r="J22" s="217"/>
      <c r="K22" s="222"/>
      <c r="L22" s="210"/>
      <c r="P22" s="200"/>
      <c r="Q22" s="200"/>
    </row>
    <row r="23" spans="1:17" s="169" customFormat="1" ht="19.5" customHeight="1" x14ac:dyDescent="0.25">
      <c r="B23" s="163"/>
      <c r="C23" s="164"/>
      <c r="D23" s="219" t="s">
        <v>244</v>
      </c>
      <c r="E23" s="220">
        <v>0</v>
      </c>
      <c r="F23" s="221" t="s">
        <v>245</v>
      </c>
      <c r="G23" s="220">
        <v>1000000</v>
      </c>
      <c r="H23" s="221" t="s">
        <v>246</v>
      </c>
      <c r="I23" s="220">
        <v>6000000</v>
      </c>
      <c r="J23" s="221" t="s">
        <v>247</v>
      </c>
      <c r="K23" s="220" t="s">
        <v>250</v>
      </c>
      <c r="L23" s="213"/>
    </row>
    <row r="24" spans="1:17" s="169" customFormat="1" ht="9" customHeight="1" x14ac:dyDescent="0.25">
      <c r="B24" s="163"/>
      <c r="C24" s="164"/>
      <c r="D24" s="219"/>
      <c r="E24" s="220"/>
      <c r="F24" s="221"/>
      <c r="G24" s="220"/>
      <c r="H24" s="221"/>
      <c r="I24" s="220"/>
      <c r="J24" s="221"/>
      <c r="K24" s="220"/>
      <c r="L24" s="213"/>
    </row>
    <row r="25" spans="1:17" s="169" customFormat="1" ht="6" customHeight="1" x14ac:dyDescent="0.25">
      <c r="B25" s="223"/>
      <c r="C25" s="224"/>
      <c r="D25" s="225"/>
      <c r="E25" s="226"/>
      <c r="F25" s="226"/>
      <c r="G25" s="226"/>
      <c r="H25" s="226"/>
      <c r="I25" s="227"/>
      <c r="J25" s="226"/>
      <c r="K25" s="228"/>
      <c r="L25" s="227"/>
      <c r="M25"/>
      <c r="N25"/>
      <c r="O25"/>
      <c r="P25"/>
    </row>
    <row r="26" spans="1:17" s="169" customFormat="1" x14ac:dyDescent="0.25">
      <c r="B26" s="163"/>
      <c r="C26" s="164"/>
      <c r="D26" s="222" t="s">
        <v>251</v>
      </c>
      <c r="E26" s="229"/>
      <c r="F26" s="230"/>
      <c r="G26" s="229"/>
      <c r="H26" s="230"/>
      <c r="I26" s="229"/>
      <c r="J26" s="230"/>
      <c r="K26" s="231"/>
      <c r="M26"/>
      <c r="N26"/>
      <c r="O26"/>
      <c r="P26"/>
    </row>
    <row r="27" spans="1:17" s="169" customFormat="1" x14ac:dyDescent="0.25">
      <c r="B27" s="163"/>
      <c r="C27" s="164"/>
      <c r="D27" s="222" t="s">
        <v>252</v>
      </c>
      <c r="E27" s="229"/>
      <c r="F27" s="230"/>
      <c r="G27" s="229"/>
      <c r="H27" s="230"/>
      <c r="I27" s="229"/>
      <c r="J27" s="230"/>
      <c r="K27" s="231"/>
      <c r="M27"/>
      <c r="N27"/>
      <c r="O27"/>
      <c r="P27"/>
    </row>
    <row r="28" spans="1:17" x14ac:dyDescent="0.25">
      <c r="D28" s="222" t="s">
        <v>253</v>
      </c>
    </row>
    <row r="29" spans="1:17" x14ac:dyDescent="0.25">
      <c r="D29" s="222"/>
    </row>
    <row r="30" spans="1:17" s="169" customFormat="1" ht="16.5" thickBot="1" x14ac:dyDescent="0.3">
      <c r="A30" s="215" t="s">
        <v>0</v>
      </c>
      <c r="B30" s="163">
        <v>23</v>
      </c>
      <c r="C30" s="164"/>
      <c r="D30" s="216" t="s">
        <v>254</v>
      </c>
      <c r="E30" s="217"/>
      <c r="F30" s="217"/>
      <c r="G30" s="217"/>
      <c r="H30" s="217"/>
      <c r="I30" s="217"/>
      <c r="J30" s="217"/>
      <c r="K30" s="217"/>
      <c r="M30"/>
      <c r="N30"/>
      <c r="O30"/>
      <c r="P30"/>
      <c r="Q30"/>
    </row>
    <row r="31" spans="1:17" s="169" customFormat="1" x14ac:dyDescent="0.25">
      <c r="B31" s="163"/>
      <c r="C31" s="164"/>
      <c r="D31" s="219" t="s">
        <v>244</v>
      </c>
      <c r="E31" s="220">
        <v>0</v>
      </c>
      <c r="F31" s="221" t="s">
        <v>245</v>
      </c>
      <c r="G31" s="220">
        <v>5000000</v>
      </c>
      <c r="H31" s="221" t="s">
        <v>246</v>
      </c>
      <c r="I31" s="220">
        <v>7000000</v>
      </c>
      <c r="J31" s="221" t="s">
        <v>247</v>
      </c>
      <c r="K31" s="220">
        <v>8000000</v>
      </c>
      <c r="M31"/>
      <c r="N31"/>
      <c r="O31"/>
      <c r="P31"/>
      <c r="Q31"/>
    </row>
    <row r="32" spans="1:17" s="169" customFormat="1" ht="9" customHeight="1" x14ac:dyDescent="0.25">
      <c r="B32" s="163"/>
      <c r="C32" s="164"/>
      <c r="M32"/>
      <c r="N32"/>
      <c r="O32"/>
      <c r="P32"/>
      <c r="Q32"/>
    </row>
    <row r="33" spans="1:17" s="169" customFormat="1" ht="16.5" thickBot="1" x14ac:dyDescent="0.3">
      <c r="A33" s="215" t="s">
        <v>2</v>
      </c>
      <c r="B33" s="163">
        <v>24</v>
      </c>
      <c r="C33" s="164"/>
      <c r="D33" s="216" t="s">
        <v>255</v>
      </c>
      <c r="E33" s="217"/>
      <c r="F33" s="217"/>
      <c r="G33" s="217"/>
      <c r="H33" s="217"/>
      <c r="I33" s="217"/>
      <c r="J33" s="217"/>
      <c r="K33" s="217"/>
      <c r="M33"/>
      <c r="N33"/>
      <c r="O33"/>
      <c r="P33"/>
      <c r="Q33"/>
    </row>
    <row r="34" spans="1:17" s="169" customFormat="1" x14ac:dyDescent="0.25">
      <c r="B34" s="163"/>
      <c r="C34" s="164"/>
      <c r="D34" s="219" t="s">
        <v>244</v>
      </c>
      <c r="E34" s="220">
        <v>0</v>
      </c>
      <c r="F34" s="221" t="s">
        <v>245</v>
      </c>
      <c r="G34" s="220">
        <v>2000000</v>
      </c>
      <c r="H34" s="221" t="s">
        <v>246</v>
      </c>
      <c r="I34" s="220">
        <v>5000000</v>
      </c>
      <c r="J34" s="221" t="s">
        <v>247</v>
      </c>
      <c r="K34" s="220">
        <v>10000000</v>
      </c>
      <c r="M34"/>
      <c r="N34"/>
      <c r="O34"/>
      <c r="P34"/>
      <c r="Q34"/>
    </row>
    <row r="35" spans="1:17" s="169" customFormat="1" ht="8.25" customHeight="1" x14ac:dyDescent="0.25">
      <c r="B35" s="163"/>
      <c r="C35" s="164"/>
      <c r="D35" s="216"/>
      <c r="E35" s="217"/>
      <c r="F35" s="217"/>
      <c r="G35" s="217"/>
      <c r="H35" s="217"/>
      <c r="I35" s="217"/>
      <c r="J35" s="217"/>
      <c r="K35" s="217"/>
      <c r="M35"/>
      <c r="N35"/>
      <c r="O35"/>
      <c r="P35"/>
      <c r="Q35"/>
    </row>
    <row r="36" spans="1:17" s="169" customFormat="1" ht="16.5" thickBot="1" x14ac:dyDescent="0.3">
      <c r="A36" s="215" t="s">
        <v>2</v>
      </c>
      <c r="B36" s="163">
        <v>25</v>
      </c>
      <c r="C36" s="164"/>
      <c r="D36" s="216" t="s">
        <v>256</v>
      </c>
      <c r="E36" s="217"/>
      <c r="F36" s="217"/>
      <c r="G36" s="217"/>
      <c r="H36" s="217"/>
      <c r="I36" s="217"/>
      <c r="J36" s="217"/>
      <c r="K36" s="217"/>
      <c r="M36"/>
      <c r="N36"/>
      <c r="O36"/>
      <c r="P36"/>
      <c r="Q36"/>
    </row>
    <row r="37" spans="1:17" s="169" customFormat="1" x14ac:dyDescent="0.25">
      <c r="B37" s="163"/>
      <c r="C37" s="164"/>
      <c r="D37" s="219" t="s">
        <v>244</v>
      </c>
      <c r="E37" s="220">
        <v>0</v>
      </c>
      <c r="F37" s="221" t="s">
        <v>245</v>
      </c>
      <c r="G37" s="220">
        <v>2000000</v>
      </c>
      <c r="H37" s="221" t="s">
        <v>246</v>
      </c>
      <c r="I37" s="220">
        <v>5000000</v>
      </c>
      <c r="J37" s="221" t="s">
        <v>247</v>
      </c>
      <c r="K37" s="220">
        <v>10000000</v>
      </c>
      <c r="M37"/>
      <c r="N37"/>
      <c r="O37"/>
      <c r="P37"/>
      <c r="Q37"/>
    </row>
    <row r="38" spans="1:17" s="169" customFormat="1" ht="9" customHeight="1" x14ac:dyDescent="0.25">
      <c r="B38" s="163"/>
      <c r="C38" s="164"/>
      <c r="D38" s="216"/>
      <c r="E38" s="217"/>
      <c r="F38" s="217"/>
      <c r="G38" s="217"/>
      <c r="H38" s="217"/>
      <c r="I38" s="217"/>
      <c r="J38" s="217"/>
      <c r="K38" s="217"/>
      <c r="M38"/>
      <c r="N38"/>
      <c r="O38"/>
      <c r="P38"/>
      <c r="Q38"/>
    </row>
    <row r="39" spans="1:17" s="169" customFormat="1" ht="16.5" thickBot="1" x14ac:dyDescent="0.3">
      <c r="A39" s="215" t="s">
        <v>0</v>
      </c>
      <c r="B39" s="163">
        <v>26</v>
      </c>
      <c r="C39" s="164"/>
      <c r="D39" s="216" t="s">
        <v>257</v>
      </c>
      <c r="E39" s="217"/>
      <c r="F39" s="217"/>
      <c r="G39" s="217"/>
      <c r="H39" s="217"/>
      <c r="I39" s="217"/>
      <c r="J39" s="217"/>
      <c r="K39" s="217"/>
      <c r="M39"/>
      <c r="N39"/>
      <c r="O39"/>
      <c r="P39"/>
      <c r="Q39"/>
    </row>
    <row r="40" spans="1:17" s="169" customFormat="1" x14ac:dyDescent="0.25">
      <c r="B40" s="163"/>
      <c r="C40" s="164"/>
      <c r="D40" s="216" t="s">
        <v>258</v>
      </c>
      <c r="E40" s="217"/>
      <c r="F40" s="217"/>
      <c r="G40" s="217"/>
      <c r="H40" s="217"/>
      <c r="I40" s="217"/>
      <c r="J40" s="217"/>
      <c r="K40" s="217"/>
      <c r="M40"/>
      <c r="N40"/>
      <c r="O40"/>
      <c r="P40"/>
      <c r="Q40"/>
    </row>
    <row r="41" spans="1:17" s="169" customFormat="1" x14ac:dyDescent="0.25">
      <c r="B41" s="163"/>
      <c r="C41" s="164"/>
      <c r="D41" s="219" t="s">
        <v>244</v>
      </c>
      <c r="E41" s="220">
        <v>0</v>
      </c>
      <c r="F41" s="221" t="s">
        <v>245</v>
      </c>
      <c r="G41" s="220">
        <v>1000000</v>
      </c>
      <c r="H41" s="221" t="s">
        <v>246</v>
      </c>
      <c r="I41" s="220">
        <v>3000000</v>
      </c>
      <c r="J41" s="221" t="s">
        <v>247</v>
      </c>
      <c r="K41" s="220">
        <v>5000000</v>
      </c>
      <c r="M41"/>
      <c r="N41"/>
      <c r="O41"/>
      <c r="P41"/>
      <c r="Q41"/>
    </row>
    <row r="42" spans="1:17" s="169" customFormat="1" ht="9" customHeight="1" x14ac:dyDescent="0.25">
      <c r="B42" s="163"/>
      <c r="C42" s="164"/>
      <c r="D42" s="216"/>
      <c r="E42" s="217"/>
      <c r="F42" s="217"/>
      <c r="G42" s="217"/>
      <c r="H42" s="217"/>
      <c r="I42" s="217"/>
      <c r="J42" s="217"/>
      <c r="K42" s="217"/>
      <c r="M42"/>
      <c r="N42"/>
      <c r="O42"/>
      <c r="P42"/>
      <c r="Q42"/>
    </row>
    <row r="43" spans="1:17" s="169" customFormat="1" ht="16.5" thickBot="1" x14ac:dyDescent="0.3">
      <c r="A43" s="215" t="s">
        <v>3</v>
      </c>
      <c r="B43" s="163">
        <v>27</v>
      </c>
      <c r="C43" s="164"/>
      <c r="D43" s="216" t="s">
        <v>257</v>
      </c>
      <c r="E43" s="217"/>
      <c r="F43" s="217"/>
      <c r="G43" s="217"/>
      <c r="H43" s="217"/>
      <c r="I43" s="217"/>
      <c r="J43" s="217"/>
      <c r="K43" s="217"/>
      <c r="M43"/>
      <c r="N43"/>
      <c r="O43"/>
      <c r="P43"/>
      <c r="Q43"/>
    </row>
    <row r="44" spans="1:17" s="169" customFormat="1" x14ac:dyDescent="0.25">
      <c r="B44" s="163"/>
      <c r="C44" s="164"/>
      <c r="D44" s="216" t="s">
        <v>259</v>
      </c>
      <c r="E44" s="217"/>
      <c r="F44" s="217"/>
      <c r="G44" s="217"/>
      <c r="H44" s="217"/>
      <c r="I44" s="217"/>
      <c r="J44" s="217"/>
      <c r="K44" s="217"/>
      <c r="M44"/>
      <c r="N44"/>
      <c r="O44"/>
      <c r="P44"/>
      <c r="Q44"/>
    </row>
    <row r="45" spans="1:17" s="169" customFormat="1" x14ac:dyDescent="0.25">
      <c r="B45" s="163"/>
      <c r="C45" s="164"/>
      <c r="D45" s="219" t="s">
        <v>244</v>
      </c>
      <c r="E45" s="220">
        <v>0</v>
      </c>
      <c r="F45" s="221" t="s">
        <v>245</v>
      </c>
      <c r="G45" s="220">
        <v>3000000</v>
      </c>
      <c r="H45" s="221" t="s">
        <v>246</v>
      </c>
      <c r="I45" s="220">
        <v>1000000</v>
      </c>
      <c r="J45" s="221" t="s">
        <v>247</v>
      </c>
      <c r="K45" s="220">
        <v>6000000</v>
      </c>
      <c r="M45"/>
      <c r="N45"/>
      <c r="O45"/>
      <c r="P45"/>
      <c r="Q45"/>
    </row>
    <row r="47" spans="1:17" x14ac:dyDescent="0.25">
      <c r="A47" s="554" t="s">
        <v>299</v>
      </c>
    </row>
  </sheetData>
  <pageMargins left="0.7" right="0.7" top="0.75" bottom="0.5" header="0.3" footer="0.3"/>
  <pageSetup scale="96" orientation="portrait" horizontalDpi="4294967293" verticalDpi="4294967293" r:id="rId1"/>
  <headerFooter>
    <oddHeader>&amp;L&amp;"Calibri,Bold"&amp;8&amp;F&amp;R&amp;"Calibri,Bold"&amp;8&amp;P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showGridLines="0" tabSelected="1" zoomScale="210" zoomScaleNormal="210" workbookViewId="0">
      <selection activeCell="B12" sqref="B12"/>
    </sheetView>
  </sheetViews>
  <sheetFormatPr defaultRowHeight="15" x14ac:dyDescent="0.25"/>
  <cols>
    <col min="1" max="1" width="4.42578125" style="138" customWidth="1"/>
    <col min="2" max="2" width="3.5703125" style="163" customWidth="1"/>
    <col min="3" max="3" width="0.85546875" style="163" customWidth="1"/>
    <col min="4" max="4" width="45.85546875" style="210" customWidth="1"/>
    <col min="5" max="5" width="15.140625" style="210" customWidth="1"/>
    <col min="6" max="6" width="14.7109375" style="210" customWidth="1"/>
    <col min="7" max="7" width="7.42578125" style="210" customWidth="1"/>
    <col min="8" max="8" width="5.28515625" style="138" customWidth="1"/>
    <col min="11" max="11" width="12.7109375" customWidth="1"/>
    <col min="12" max="12" width="12" customWidth="1"/>
  </cols>
  <sheetData>
    <row r="1" spans="1:12" s="169" customFormat="1" ht="18" customHeight="1" x14ac:dyDescent="0.25">
      <c r="A1" s="210"/>
      <c r="B1" s="163"/>
      <c r="C1" s="163"/>
      <c r="D1" s="603" t="s">
        <v>226</v>
      </c>
      <c r="E1" s="604" t="s">
        <v>227</v>
      </c>
      <c r="F1" s="605" t="s">
        <v>228</v>
      </c>
      <c r="G1" s="210"/>
      <c r="H1" s="210"/>
    </row>
    <row r="2" spans="1:12" s="169" customFormat="1" ht="18" customHeight="1" x14ac:dyDescent="0.25">
      <c r="A2" s="210"/>
      <c r="B2" s="163"/>
      <c r="C2" s="163"/>
      <c r="D2" s="606" t="s">
        <v>229</v>
      </c>
      <c r="E2" s="607">
        <v>4000000</v>
      </c>
      <c r="F2" s="608">
        <v>4000000</v>
      </c>
      <c r="G2" s="210"/>
      <c r="H2" s="210"/>
    </row>
    <row r="3" spans="1:12" s="169" customFormat="1" ht="18" customHeight="1" x14ac:dyDescent="0.25">
      <c r="A3" s="210"/>
      <c r="B3" s="163"/>
      <c r="C3" s="163"/>
      <c r="D3" s="609" t="s">
        <v>230</v>
      </c>
      <c r="E3" s="610">
        <v>1000000</v>
      </c>
      <c r="F3" s="611">
        <v>6000000</v>
      </c>
      <c r="G3" s="210"/>
      <c r="H3" s="210"/>
    </row>
    <row r="4" spans="1:12" s="169" customFormat="1" ht="18" customHeight="1" x14ac:dyDescent="0.25">
      <c r="A4" s="210"/>
      <c r="B4" s="163"/>
      <c r="C4" s="163"/>
      <c r="D4" s="612" t="s">
        <v>231</v>
      </c>
      <c r="E4" s="613">
        <f>SUM(E2:E3)</f>
        <v>5000000</v>
      </c>
      <c r="F4" s="614">
        <f>SUM(F2:F3)</f>
        <v>10000000</v>
      </c>
      <c r="G4" s="210"/>
      <c r="H4" s="210"/>
    </row>
    <row r="5" spans="1:12" s="169" customFormat="1" ht="18" customHeight="1" x14ac:dyDescent="0.25">
      <c r="A5" s="210"/>
      <c r="B5" s="163"/>
      <c r="C5" s="163"/>
      <c r="D5" s="615" t="s">
        <v>232</v>
      </c>
      <c r="E5" s="616">
        <v>0</v>
      </c>
      <c r="F5" s="617"/>
      <c r="G5" s="210"/>
      <c r="H5" s="210"/>
    </row>
    <row r="6" spans="1:12" s="169" customFormat="1" ht="18" customHeight="1" x14ac:dyDescent="0.25">
      <c r="A6" s="210"/>
      <c r="B6" s="163"/>
      <c r="C6" s="163"/>
      <c r="D6" s="618" t="s">
        <v>233</v>
      </c>
      <c r="E6" s="619">
        <v>2000000</v>
      </c>
      <c r="F6" s="620"/>
      <c r="G6" s="210"/>
      <c r="H6" s="210"/>
    </row>
    <row r="7" spans="1:12" s="169" customFormat="1" ht="18" customHeight="1" x14ac:dyDescent="0.25">
      <c r="A7" s="210"/>
      <c r="B7" s="163"/>
      <c r="C7" s="163"/>
      <c r="D7" s="618" t="s">
        <v>234</v>
      </c>
      <c r="E7" s="619">
        <v>3000000</v>
      </c>
      <c r="F7" s="620"/>
      <c r="G7" s="210"/>
      <c r="H7" s="210"/>
    </row>
    <row r="8" spans="1:12" s="169" customFormat="1" ht="18" customHeight="1" x14ac:dyDescent="0.25">
      <c r="A8" s="210"/>
      <c r="B8" s="163"/>
      <c r="C8" s="163"/>
      <c r="D8" s="659" t="s">
        <v>235</v>
      </c>
      <c r="E8" s="621">
        <f>SUM(E5:E7)</f>
        <v>5000000</v>
      </c>
      <c r="F8" s="622">
        <v>10000000</v>
      </c>
      <c r="G8" s="210"/>
      <c r="H8" s="210"/>
    </row>
    <row r="9" spans="1:12" s="169" customFormat="1" ht="18" customHeight="1" x14ac:dyDescent="0.25">
      <c r="A9" s="210"/>
      <c r="B9" s="163"/>
      <c r="C9" s="163"/>
      <c r="D9" s="615" t="s">
        <v>236</v>
      </c>
      <c r="E9" s="616"/>
      <c r="F9" s="623">
        <v>10000000</v>
      </c>
      <c r="G9" s="210"/>
      <c r="H9" s="210"/>
    </row>
    <row r="10" spans="1:12" s="169" customFormat="1" ht="18" customHeight="1" x14ac:dyDescent="0.25">
      <c r="A10" s="210"/>
      <c r="B10" s="163"/>
      <c r="C10" s="163"/>
      <c r="D10" s="624" t="s">
        <v>237</v>
      </c>
      <c r="E10" s="625"/>
      <c r="F10" s="626"/>
      <c r="G10" s="210"/>
      <c r="H10" s="210"/>
    </row>
    <row r="11" spans="1:12" s="169" customFormat="1" ht="17.100000000000001" customHeight="1" x14ac:dyDescent="0.25">
      <c r="A11" s="210"/>
      <c r="B11" s="163" t="s">
        <v>339</v>
      </c>
      <c r="C11" s="210"/>
      <c r="D11" s="210"/>
      <c r="E11" s="217"/>
      <c r="F11" s="217"/>
      <c r="G11" s="210"/>
      <c r="H11" s="210"/>
    </row>
    <row r="12" spans="1:12" s="169" customFormat="1" ht="17.100000000000001" customHeight="1" x14ac:dyDescent="0.25">
      <c r="A12" s="210"/>
      <c r="B12" s="163" t="s">
        <v>238</v>
      </c>
      <c r="C12" s="210"/>
      <c r="D12" s="210"/>
      <c r="E12" s="220"/>
      <c r="F12" s="220"/>
      <c r="G12" s="627"/>
      <c r="H12" s="210"/>
    </row>
    <row r="13" spans="1:12" s="169" customFormat="1" ht="17.100000000000001" customHeight="1" x14ac:dyDescent="0.25">
      <c r="A13" s="210"/>
      <c r="B13" s="163" t="s">
        <v>239</v>
      </c>
      <c r="C13" s="210"/>
      <c r="D13" s="210"/>
      <c r="E13" s="220"/>
      <c r="F13" s="220"/>
      <c r="G13" s="627"/>
      <c r="H13" s="210"/>
      <c r="K13" s="199"/>
      <c r="L13" s="200"/>
    </row>
    <row r="14" spans="1:12" s="169" customFormat="1" ht="17.100000000000001" customHeight="1" x14ac:dyDescent="0.25">
      <c r="A14" s="210"/>
      <c r="B14" s="222" t="s">
        <v>240</v>
      </c>
      <c r="C14" s="210"/>
      <c r="D14" s="210"/>
      <c r="E14" s="217"/>
      <c r="F14" s="217"/>
      <c r="G14" s="210"/>
      <c r="H14" s="210"/>
      <c r="K14" s="200"/>
      <c r="L14" s="200"/>
    </row>
    <row r="15" spans="1:12" s="169" customFormat="1" ht="17.100000000000001" customHeight="1" x14ac:dyDescent="0.25">
      <c r="A15" s="210"/>
      <c r="B15" s="222" t="s">
        <v>241</v>
      </c>
      <c r="C15" s="210"/>
      <c r="D15" s="210"/>
      <c r="E15" s="217"/>
      <c r="F15" s="217"/>
      <c r="G15" s="210"/>
      <c r="H15" s="210"/>
      <c r="K15" s="200"/>
      <c r="L15" s="200"/>
    </row>
    <row r="16" spans="1:12" s="169" customFormat="1" ht="17.100000000000001" customHeight="1" x14ac:dyDescent="0.25">
      <c r="A16" s="210"/>
      <c r="B16" s="163"/>
      <c r="C16" s="163"/>
      <c r="D16" s="210"/>
      <c r="E16" s="217"/>
      <c r="F16" s="217"/>
      <c r="G16" s="210"/>
      <c r="H16" s="210"/>
      <c r="K16" s="200"/>
      <c r="L16" s="200"/>
    </row>
    <row r="17" spans="1:12" s="169" customFormat="1" ht="17.100000000000001" customHeight="1" thickBot="1" x14ac:dyDescent="0.3">
      <c r="A17" s="555" t="s">
        <v>2</v>
      </c>
      <c r="B17" s="163">
        <v>21</v>
      </c>
      <c r="C17" s="163"/>
      <c r="D17" s="642" t="s">
        <v>242</v>
      </c>
      <c r="E17" s="643"/>
      <c r="F17" s="643"/>
      <c r="G17" s="210"/>
      <c r="H17" s="210"/>
      <c r="K17" s="200"/>
      <c r="L17" s="200"/>
    </row>
    <row r="18" spans="1:12" s="169" customFormat="1" ht="17.100000000000001" customHeight="1" x14ac:dyDescent="0.25">
      <c r="A18" s="210"/>
      <c r="B18" s="163"/>
      <c r="C18" s="163"/>
      <c r="D18" s="644" t="s">
        <v>243</v>
      </c>
      <c r="E18" s="643"/>
      <c r="F18" s="643"/>
      <c r="G18" s="210"/>
      <c r="H18" s="210"/>
      <c r="K18" s="200"/>
      <c r="L18" s="200"/>
    </row>
    <row r="19" spans="1:12" s="169" customFormat="1" ht="17.100000000000001" customHeight="1" x14ac:dyDescent="0.25">
      <c r="A19" s="210"/>
      <c r="B19" s="163"/>
      <c r="C19" s="163"/>
      <c r="D19" s="645" t="s">
        <v>302</v>
      </c>
      <c r="E19" s="645"/>
      <c r="F19" s="646">
        <v>6000000</v>
      </c>
      <c r="G19" s="627"/>
      <c r="H19" s="210"/>
      <c r="K19" s="200"/>
      <c r="L19" s="200"/>
    </row>
    <row r="20" spans="1:12" s="169" customFormat="1" ht="17.100000000000001" customHeight="1" x14ac:dyDescent="0.25">
      <c r="A20" s="210"/>
      <c r="B20" s="163"/>
      <c r="C20" s="163"/>
      <c r="D20" s="645" t="s">
        <v>300</v>
      </c>
      <c r="E20" s="645"/>
      <c r="F20" s="647">
        <v>1000000</v>
      </c>
      <c r="G20" s="627"/>
      <c r="H20" s="210"/>
      <c r="K20" s="200"/>
      <c r="L20" s="200"/>
    </row>
    <row r="21" spans="1:12" s="169" customFormat="1" ht="17.100000000000001" customHeight="1" x14ac:dyDescent="0.25">
      <c r="A21" s="210"/>
      <c r="B21" s="163"/>
      <c r="C21" s="163"/>
      <c r="D21" s="648" t="s">
        <v>303</v>
      </c>
      <c r="E21" s="649"/>
      <c r="F21" s="650">
        <f>+F19-F20</f>
        <v>5000000</v>
      </c>
      <c r="G21" s="627"/>
      <c r="H21" s="210"/>
      <c r="K21" s="200"/>
      <c r="L21" s="200"/>
    </row>
    <row r="22" spans="1:12" s="169" customFormat="1" ht="17.100000000000001" customHeight="1" x14ac:dyDescent="0.25">
      <c r="A22" s="210"/>
      <c r="B22" s="163"/>
      <c r="C22" s="163"/>
      <c r="D22" s="648" t="s">
        <v>301</v>
      </c>
      <c r="E22" s="649"/>
      <c r="F22" s="651">
        <v>0.34</v>
      </c>
      <c r="G22" s="627"/>
      <c r="H22" s="210"/>
      <c r="K22" s="200"/>
      <c r="L22" s="200"/>
    </row>
    <row r="23" spans="1:12" s="169" customFormat="1" ht="17.100000000000001" customHeight="1" x14ac:dyDescent="0.25">
      <c r="A23" s="210"/>
      <c r="B23" s="163"/>
      <c r="C23" s="163"/>
      <c r="D23" s="648" t="s">
        <v>328</v>
      </c>
      <c r="E23" s="649"/>
      <c r="F23" s="650">
        <f>+F22*F21</f>
        <v>1700000.0000000002</v>
      </c>
      <c r="G23" s="627"/>
      <c r="H23" s="210"/>
      <c r="K23" s="200"/>
      <c r="L23" s="200"/>
    </row>
    <row r="24" spans="1:12" s="169" customFormat="1" ht="17.100000000000001" customHeight="1" x14ac:dyDescent="0.25">
      <c r="A24" s="210"/>
      <c r="B24" s="163"/>
      <c r="C24" s="163"/>
      <c r="D24" s="648" t="s">
        <v>330</v>
      </c>
      <c r="E24" s="649"/>
      <c r="F24" s="650">
        <f>+F19-F23</f>
        <v>4300000</v>
      </c>
      <c r="G24" s="627"/>
      <c r="H24" s="210"/>
      <c r="K24" s="200"/>
      <c r="L24" s="200"/>
    </row>
    <row r="25" spans="1:12" s="169" customFormat="1" ht="17.100000000000001" customHeight="1" x14ac:dyDescent="0.25">
      <c r="A25" s="210"/>
      <c r="B25" s="163"/>
      <c r="C25" s="163"/>
      <c r="D25" s="645"/>
      <c r="E25" s="645"/>
      <c r="F25" s="652"/>
      <c r="G25" s="627"/>
      <c r="H25" s="210"/>
      <c r="K25" s="200"/>
      <c r="L25" s="200"/>
    </row>
    <row r="26" spans="1:12" s="169" customFormat="1" ht="17.100000000000001" customHeight="1" x14ac:dyDescent="0.25">
      <c r="A26" s="210"/>
      <c r="B26" s="163"/>
      <c r="C26" s="163"/>
      <c r="D26" s="645" t="s">
        <v>329</v>
      </c>
      <c r="E26" s="645"/>
      <c r="F26" s="646">
        <f>+F19-F23</f>
        <v>4300000</v>
      </c>
      <c r="G26" s="627"/>
      <c r="H26" s="210"/>
      <c r="K26" s="200"/>
      <c r="L26" s="200"/>
    </row>
    <row r="27" spans="1:12" s="169" customFormat="1" ht="17.100000000000001" customHeight="1" x14ac:dyDescent="0.25">
      <c r="A27" s="210"/>
      <c r="B27" s="163"/>
      <c r="C27" s="163"/>
      <c r="D27" s="645" t="s">
        <v>306</v>
      </c>
      <c r="E27" s="645"/>
      <c r="F27" s="647">
        <v>4000000</v>
      </c>
      <c r="G27" s="627"/>
      <c r="H27" s="210"/>
      <c r="K27" s="200"/>
      <c r="L27" s="200"/>
    </row>
    <row r="28" spans="1:12" s="169" customFormat="1" ht="17.100000000000001" customHeight="1" x14ac:dyDescent="0.25">
      <c r="A28" s="210"/>
      <c r="B28" s="163"/>
      <c r="C28" s="163"/>
      <c r="D28" s="645" t="s">
        <v>307</v>
      </c>
      <c r="E28" s="645"/>
      <c r="F28" s="653">
        <f>SUM(F26:F27)</f>
        <v>8300000</v>
      </c>
      <c r="G28" s="627"/>
      <c r="H28" s="210"/>
      <c r="K28" s="200"/>
      <c r="L28" s="200"/>
    </row>
    <row r="29" spans="1:12" s="169" customFormat="1" ht="17.100000000000001" customHeight="1" x14ac:dyDescent="0.25">
      <c r="A29" s="210"/>
      <c r="B29" s="163"/>
      <c r="C29" s="163"/>
      <c r="D29" s="645" t="s">
        <v>304</v>
      </c>
      <c r="E29" s="645"/>
      <c r="F29" s="654">
        <v>2000000</v>
      </c>
      <c r="G29" s="627"/>
      <c r="H29" s="210"/>
      <c r="K29" s="200"/>
      <c r="L29" s="200"/>
    </row>
    <row r="30" spans="1:12" s="169" customFormat="1" ht="17.100000000000001" customHeight="1" x14ac:dyDescent="0.25">
      <c r="A30" s="210"/>
      <c r="B30" s="163"/>
      <c r="C30" s="163"/>
      <c r="D30" s="648" t="s">
        <v>305</v>
      </c>
      <c r="E30" s="648"/>
      <c r="F30" s="655">
        <f>+F28-F29</f>
        <v>6300000</v>
      </c>
      <c r="G30" s="627"/>
      <c r="H30" s="210"/>
      <c r="K30" s="200"/>
      <c r="L30" s="200"/>
    </row>
    <row r="31" spans="1:12" s="169" customFormat="1" ht="17.100000000000001" customHeight="1" x14ac:dyDescent="0.25">
      <c r="A31" s="210"/>
      <c r="B31" s="163"/>
      <c r="C31" s="163"/>
      <c r="D31" s="656"/>
      <c r="E31" s="657"/>
      <c r="F31" s="657"/>
      <c r="G31" s="627"/>
      <c r="H31" s="210"/>
      <c r="K31" s="200"/>
      <c r="L31" s="200"/>
    </row>
    <row r="32" spans="1:12" s="169" customFormat="1" ht="17.100000000000001" customHeight="1" thickBot="1" x14ac:dyDescent="0.3">
      <c r="A32" s="555" t="s">
        <v>3</v>
      </c>
      <c r="B32" s="163">
        <v>22</v>
      </c>
      <c r="C32" s="163"/>
      <c r="D32" s="642" t="s">
        <v>338</v>
      </c>
      <c r="E32" s="643"/>
      <c r="F32" s="643"/>
      <c r="G32" s="210"/>
      <c r="H32" s="210"/>
      <c r="K32" s="200"/>
      <c r="L32" s="200"/>
    </row>
    <row r="33" spans="1:12" s="169" customFormat="1" ht="17.100000000000001" customHeight="1" x14ac:dyDescent="0.25">
      <c r="A33" s="210"/>
      <c r="B33" s="163"/>
      <c r="C33" s="163"/>
      <c r="D33" s="644" t="s">
        <v>249</v>
      </c>
      <c r="E33" s="643"/>
      <c r="F33" s="658"/>
      <c r="G33" s="210"/>
      <c r="H33" s="210"/>
      <c r="K33" s="200"/>
      <c r="L33" s="200"/>
    </row>
    <row r="34" spans="1:12" s="169" customFormat="1" ht="17.100000000000001" customHeight="1" x14ac:dyDescent="0.25">
      <c r="A34" s="210"/>
      <c r="B34" s="163"/>
      <c r="C34" s="163"/>
      <c r="D34" s="690" t="s">
        <v>308</v>
      </c>
      <c r="E34" s="690"/>
      <c r="F34" s="690"/>
      <c r="G34" s="627"/>
      <c r="H34" s="210"/>
    </row>
    <row r="35" spans="1:12" s="169" customFormat="1" ht="17.100000000000001" customHeight="1" x14ac:dyDescent="0.25">
      <c r="A35" s="210"/>
      <c r="B35" s="163"/>
      <c r="C35" s="163"/>
      <c r="D35" s="219"/>
      <c r="E35" s="220"/>
      <c r="F35" s="220"/>
      <c r="G35" s="627"/>
      <c r="H35" s="210"/>
    </row>
    <row r="36" spans="1:12" s="169" customFormat="1" ht="17.100000000000001" customHeight="1" x14ac:dyDescent="0.25">
      <c r="A36" s="210"/>
      <c r="B36" s="223"/>
      <c r="C36" s="223"/>
      <c r="D36" s="628"/>
      <c r="E36" s="629"/>
      <c r="F36" s="630"/>
      <c r="G36" s="629"/>
      <c r="H36" s="138"/>
      <c r="I36"/>
      <c r="J36"/>
      <c r="K36"/>
    </row>
    <row r="37" spans="1:12" s="169" customFormat="1" ht="17.100000000000001" customHeight="1" x14ac:dyDescent="0.25">
      <c r="A37" s="210"/>
      <c r="B37" s="163"/>
      <c r="C37" s="163"/>
      <c r="D37" s="222" t="s">
        <v>251</v>
      </c>
      <c r="E37" s="631"/>
      <c r="F37" s="632"/>
      <c r="G37" s="210"/>
      <c r="H37" s="138"/>
      <c r="I37"/>
      <c r="J37"/>
      <c r="K37"/>
    </row>
    <row r="38" spans="1:12" s="169" customFormat="1" ht="17.100000000000001" customHeight="1" x14ac:dyDescent="0.25">
      <c r="A38" s="210"/>
      <c r="B38" s="163"/>
      <c r="C38" s="163"/>
      <c r="D38" s="222" t="s">
        <v>252</v>
      </c>
      <c r="E38" s="631"/>
      <c r="F38" s="632"/>
      <c r="G38" s="210"/>
      <c r="H38" s="138"/>
      <c r="I38"/>
      <c r="J38"/>
      <c r="K38"/>
    </row>
    <row r="39" spans="1:12" ht="17.100000000000001" customHeight="1" x14ac:dyDescent="0.25">
      <c r="D39" s="222" t="s">
        <v>253</v>
      </c>
    </row>
    <row r="40" spans="1:12" ht="17.100000000000001" customHeight="1" x14ac:dyDescent="0.25">
      <c r="D40" s="222"/>
    </row>
    <row r="41" spans="1:12" s="169" customFormat="1" ht="17.100000000000001" customHeight="1" thickBot="1" x14ac:dyDescent="0.3">
      <c r="A41" s="555" t="s">
        <v>0</v>
      </c>
      <c r="B41" s="163">
        <v>23</v>
      </c>
      <c r="C41" s="163"/>
      <c r="D41" s="633" t="s">
        <v>254</v>
      </c>
      <c r="E41" s="634"/>
      <c r="F41" s="634"/>
      <c r="G41" s="635"/>
      <c r="H41" s="138"/>
      <c r="I41"/>
      <c r="J41"/>
      <c r="K41"/>
      <c r="L41"/>
    </row>
    <row r="42" spans="1:12" s="169" customFormat="1" ht="17.100000000000001" customHeight="1" x14ac:dyDescent="0.25">
      <c r="A42" s="210"/>
      <c r="B42" s="163"/>
      <c r="C42" s="163"/>
      <c r="D42" s="636" t="s">
        <v>331</v>
      </c>
      <c r="E42" s="635"/>
      <c r="F42" s="635"/>
      <c r="G42" s="635"/>
      <c r="H42" s="138"/>
      <c r="I42"/>
      <c r="J42"/>
      <c r="K42"/>
      <c r="L42"/>
    </row>
    <row r="43" spans="1:12" s="169" customFormat="1" ht="17.100000000000001" customHeight="1" x14ac:dyDescent="0.25">
      <c r="A43" s="210"/>
      <c r="B43" s="163"/>
      <c r="C43" s="163"/>
      <c r="D43" s="636" t="s">
        <v>332</v>
      </c>
      <c r="E43" s="635"/>
      <c r="F43" s="635"/>
      <c r="G43" s="635"/>
      <c r="H43" s="138"/>
      <c r="I43"/>
      <c r="J43"/>
      <c r="K43"/>
      <c r="L43"/>
    </row>
    <row r="44" spans="1:12" s="169" customFormat="1" ht="17.100000000000001" customHeight="1" x14ac:dyDescent="0.25">
      <c r="A44" s="210"/>
      <c r="B44" s="163"/>
      <c r="C44" s="163"/>
      <c r="D44" s="635"/>
      <c r="E44" s="635"/>
      <c r="F44" s="635"/>
      <c r="G44" s="635"/>
      <c r="H44" s="138"/>
      <c r="I44"/>
      <c r="J44"/>
      <c r="K44"/>
      <c r="L44"/>
    </row>
    <row r="45" spans="1:12" s="169" customFormat="1" ht="17.100000000000001" customHeight="1" thickBot="1" x14ac:dyDescent="0.3">
      <c r="A45" s="555" t="s">
        <v>2</v>
      </c>
      <c r="B45" s="163">
        <v>24</v>
      </c>
      <c r="C45" s="163"/>
      <c r="D45" s="633" t="s">
        <v>255</v>
      </c>
      <c r="E45" s="634"/>
      <c r="F45" s="634"/>
      <c r="G45" s="635"/>
      <c r="H45" s="138"/>
      <c r="I45"/>
      <c r="J45"/>
      <c r="K45"/>
      <c r="L45"/>
    </row>
    <row r="46" spans="1:12" s="169" customFormat="1" ht="17.100000000000001" customHeight="1" x14ac:dyDescent="0.25">
      <c r="A46" s="210"/>
      <c r="B46" s="163"/>
      <c r="C46" s="163"/>
      <c r="D46" s="636" t="s">
        <v>333</v>
      </c>
      <c r="E46" s="634"/>
      <c r="F46" s="634"/>
      <c r="G46" s="635"/>
      <c r="H46" s="138"/>
      <c r="I46"/>
      <c r="J46"/>
      <c r="K46"/>
      <c r="L46"/>
    </row>
    <row r="47" spans="1:12" s="169" customFormat="1" ht="17.100000000000001" customHeight="1" x14ac:dyDescent="0.25">
      <c r="A47" s="210"/>
      <c r="B47" s="163"/>
      <c r="C47" s="163"/>
      <c r="D47" s="636" t="s">
        <v>334</v>
      </c>
      <c r="E47" s="634"/>
      <c r="F47" s="634"/>
      <c r="G47" s="635"/>
      <c r="H47" s="138"/>
      <c r="I47"/>
      <c r="J47"/>
      <c r="K47"/>
      <c r="L47"/>
    </row>
    <row r="48" spans="1:12" s="169" customFormat="1" ht="17.100000000000001" customHeight="1" x14ac:dyDescent="0.25">
      <c r="A48" s="210"/>
      <c r="B48" s="163"/>
      <c r="C48" s="163"/>
      <c r="D48" s="633"/>
      <c r="E48" s="634"/>
      <c r="F48" s="634"/>
      <c r="G48" s="635"/>
      <c r="H48" s="138"/>
      <c r="I48"/>
      <c r="J48"/>
      <c r="K48"/>
      <c r="L48"/>
    </row>
    <row r="49" spans="1:12" s="169" customFormat="1" ht="17.100000000000001" customHeight="1" thickBot="1" x14ac:dyDescent="0.3">
      <c r="A49" s="555" t="s">
        <v>2</v>
      </c>
      <c r="B49" s="163">
        <v>25</v>
      </c>
      <c r="C49" s="163"/>
      <c r="D49" s="633" t="s">
        <v>256</v>
      </c>
      <c r="E49" s="634"/>
      <c r="F49" s="634"/>
      <c r="G49" s="635"/>
      <c r="H49" s="138"/>
      <c r="I49"/>
      <c r="J49"/>
      <c r="K49"/>
      <c r="L49"/>
    </row>
    <row r="50" spans="1:12" s="169" customFormat="1" ht="17.100000000000001" customHeight="1" x14ac:dyDescent="0.25">
      <c r="A50" s="210"/>
      <c r="B50" s="163"/>
      <c r="C50" s="163"/>
      <c r="D50" s="636" t="s">
        <v>335</v>
      </c>
      <c r="E50" s="634"/>
      <c r="F50" s="634"/>
      <c r="G50" s="635"/>
      <c r="H50" s="138"/>
      <c r="I50"/>
      <c r="J50"/>
      <c r="K50"/>
      <c r="L50"/>
    </row>
    <row r="51" spans="1:12" s="169" customFormat="1" ht="17.100000000000001" customHeight="1" x14ac:dyDescent="0.25">
      <c r="A51" s="210"/>
      <c r="B51" s="163"/>
      <c r="C51" s="163"/>
      <c r="D51" s="636" t="s">
        <v>336</v>
      </c>
      <c r="E51" s="634"/>
      <c r="F51" s="634"/>
      <c r="G51" s="635"/>
      <c r="H51" s="138"/>
      <c r="I51"/>
      <c r="J51"/>
      <c r="K51"/>
      <c r="L51"/>
    </row>
    <row r="52" spans="1:12" s="169" customFormat="1" ht="17.100000000000001" customHeight="1" x14ac:dyDescent="0.25">
      <c r="A52" s="210"/>
      <c r="B52" s="163"/>
      <c r="C52" s="163"/>
      <c r="D52" s="633"/>
      <c r="E52" s="634"/>
      <c r="F52" s="634"/>
      <c r="G52" s="635"/>
      <c r="H52" s="138"/>
      <c r="I52"/>
      <c r="J52"/>
      <c r="K52"/>
      <c r="L52"/>
    </row>
    <row r="53" spans="1:12" s="169" customFormat="1" ht="17.100000000000001" customHeight="1" thickBot="1" x14ac:dyDescent="0.3">
      <c r="A53" s="555" t="s">
        <v>0</v>
      </c>
      <c r="B53" s="163">
        <v>26</v>
      </c>
      <c r="C53" s="163"/>
      <c r="D53" s="633" t="s">
        <v>257</v>
      </c>
      <c r="E53" s="634"/>
      <c r="F53" s="634"/>
      <c r="G53" s="635"/>
      <c r="H53" s="138"/>
      <c r="I53"/>
      <c r="J53"/>
      <c r="K53"/>
      <c r="L53"/>
    </row>
    <row r="54" spans="1:12" s="169" customFormat="1" ht="17.100000000000001" customHeight="1" x14ac:dyDescent="0.25">
      <c r="A54" s="210"/>
      <c r="B54" s="163"/>
      <c r="C54" s="163"/>
      <c r="D54" s="633" t="s">
        <v>258</v>
      </c>
      <c r="E54" s="634"/>
      <c r="F54" s="634"/>
      <c r="G54" s="635"/>
      <c r="H54" s="138"/>
      <c r="I54"/>
      <c r="J54"/>
      <c r="K54"/>
      <c r="L54"/>
    </row>
    <row r="55" spans="1:12" s="169" customFormat="1" ht="4.5" customHeight="1" x14ac:dyDescent="0.25">
      <c r="A55" s="210"/>
      <c r="B55" s="163"/>
      <c r="C55" s="163"/>
      <c r="D55" s="633"/>
      <c r="E55" s="634"/>
      <c r="F55" s="634"/>
      <c r="G55" s="635"/>
      <c r="H55" s="138"/>
      <c r="I55"/>
      <c r="J55"/>
      <c r="K55"/>
      <c r="L55"/>
    </row>
    <row r="56" spans="1:12" s="169" customFormat="1" ht="17.100000000000001" customHeight="1" x14ac:dyDescent="0.25">
      <c r="A56" s="210" t="s">
        <v>319</v>
      </c>
      <c r="B56" s="163"/>
      <c r="C56" s="163"/>
      <c r="D56" s="689" t="s">
        <v>312</v>
      </c>
      <c r="E56" s="689"/>
      <c r="F56" s="689"/>
      <c r="G56" s="689"/>
      <c r="H56" s="138"/>
      <c r="I56"/>
      <c r="J56"/>
      <c r="K56"/>
      <c r="L56"/>
    </row>
    <row r="57" spans="1:12" s="169" customFormat="1" ht="17.100000000000001" customHeight="1" x14ac:dyDescent="0.25">
      <c r="A57" s="210"/>
      <c r="B57" s="163"/>
      <c r="C57" s="163"/>
      <c r="D57" s="688" t="s">
        <v>313</v>
      </c>
      <c r="E57" s="688"/>
      <c r="F57" s="688"/>
      <c r="G57" s="688"/>
      <c r="H57" s="138"/>
      <c r="I57"/>
      <c r="J57"/>
      <c r="K57"/>
      <c r="L57"/>
    </row>
    <row r="58" spans="1:12" s="169" customFormat="1" ht="17.100000000000001" customHeight="1" x14ac:dyDescent="0.25">
      <c r="A58" s="210" t="s">
        <v>320</v>
      </c>
      <c r="B58" s="163"/>
      <c r="C58" s="163"/>
      <c r="D58" s="691" t="s">
        <v>318</v>
      </c>
      <c r="E58" s="689"/>
      <c r="F58" s="689"/>
      <c r="G58" s="689"/>
      <c r="H58" s="138"/>
      <c r="I58"/>
      <c r="J58"/>
      <c r="K58"/>
      <c r="L58"/>
    </row>
    <row r="59" spans="1:12" s="169" customFormat="1" ht="17.100000000000001" customHeight="1" x14ac:dyDescent="0.25">
      <c r="A59" s="210" t="s">
        <v>321</v>
      </c>
      <c r="B59" s="163"/>
      <c r="C59" s="163"/>
      <c r="D59" s="688" t="s">
        <v>314</v>
      </c>
      <c r="E59" s="688"/>
      <c r="F59" s="688"/>
      <c r="G59" s="688"/>
      <c r="H59" s="138"/>
      <c r="I59"/>
      <c r="J59"/>
      <c r="K59"/>
      <c r="L59"/>
    </row>
    <row r="60" spans="1:12" s="169" customFormat="1" ht="17.100000000000001" customHeight="1" x14ac:dyDescent="0.25">
      <c r="A60" s="210"/>
      <c r="B60" s="163"/>
      <c r="C60" s="163"/>
      <c r="D60" s="687" t="s">
        <v>315</v>
      </c>
      <c r="E60" s="687"/>
      <c r="F60" s="687"/>
      <c r="G60" s="687"/>
      <c r="H60" s="138"/>
      <c r="I60"/>
      <c r="J60"/>
      <c r="K60"/>
      <c r="L60"/>
    </row>
    <row r="61" spans="1:12" s="169" customFormat="1" ht="17.100000000000001" customHeight="1" x14ac:dyDescent="0.25">
      <c r="A61" s="210" t="s">
        <v>322</v>
      </c>
      <c r="B61" s="163"/>
      <c r="C61" s="163"/>
      <c r="D61" s="688" t="s">
        <v>316</v>
      </c>
      <c r="E61" s="688"/>
      <c r="F61" s="688"/>
      <c r="G61" s="688"/>
      <c r="H61" s="138"/>
      <c r="I61"/>
      <c r="J61"/>
      <c r="K61"/>
      <c r="L61"/>
    </row>
    <row r="62" spans="1:12" s="169" customFormat="1" ht="17.100000000000001" customHeight="1" x14ac:dyDescent="0.25">
      <c r="A62" s="210"/>
      <c r="B62" s="163"/>
      <c r="C62" s="163"/>
      <c r="D62" s="687" t="s">
        <v>317</v>
      </c>
      <c r="E62" s="687"/>
      <c r="F62" s="687"/>
      <c r="G62" s="687"/>
      <c r="H62" s="138"/>
      <c r="I62"/>
      <c r="J62"/>
      <c r="K62"/>
      <c r="L62"/>
    </row>
    <row r="63" spans="1:12" s="169" customFormat="1" ht="17.100000000000001" customHeight="1" x14ac:dyDescent="0.25">
      <c r="A63" s="210"/>
      <c r="B63" s="163"/>
      <c r="C63" s="163"/>
      <c r="D63" s="633"/>
      <c r="E63" s="634"/>
      <c r="F63" s="634"/>
      <c r="G63" s="635"/>
      <c r="H63" s="138"/>
      <c r="I63"/>
      <c r="J63"/>
      <c r="K63"/>
      <c r="L63"/>
    </row>
    <row r="64" spans="1:12" s="169" customFormat="1" ht="17.100000000000001" customHeight="1" thickBot="1" x14ac:dyDescent="0.3">
      <c r="A64" s="555" t="s">
        <v>3</v>
      </c>
      <c r="B64" s="163">
        <v>27</v>
      </c>
      <c r="C64" s="163"/>
      <c r="D64" s="633" t="s">
        <v>257</v>
      </c>
      <c r="E64" s="634"/>
      <c r="F64" s="634"/>
      <c r="G64" s="635"/>
      <c r="H64" s="138"/>
      <c r="I64"/>
      <c r="J64"/>
      <c r="K64"/>
      <c r="L64"/>
    </row>
    <row r="65" spans="1:12" s="169" customFormat="1" ht="17.100000000000001" customHeight="1" x14ac:dyDescent="0.25">
      <c r="A65" s="210"/>
      <c r="B65" s="163"/>
      <c r="C65" s="163"/>
      <c r="D65" s="633" t="s">
        <v>259</v>
      </c>
      <c r="E65" s="634"/>
      <c r="F65" s="634"/>
      <c r="G65" s="635"/>
      <c r="H65" s="138"/>
      <c r="I65"/>
      <c r="J65"/>
      <c r="K65"/>
      <c r="L65"/>
    </row>
    <row r="66" spans="1:12" s="169" customFormat="1" ht="17.100000000000001" customHeight="1" x14ac:dyDescent="0.25">
      <c r="A66" s="210">
        <v>334</v>
      </c>
      <c r="B66" s="163"/>
      <c r="C66" s="163"/>
      <c r="D66" s="637" t="s">
        <v>337</v>
      </c>
      <c r="E66" s="638"/>
      <c r="F66" s="638"/>
      <c r="G66" s="639"/>
      <c r="H66" s="138"/>
      <c r="I66" s="139"/>
      <c r="J66"/>
      <c r="K66"/>
      <c r="L66"/>
    </row>
    <row r="67" spans="1:12" ht="17.100000000000001" customHeight="1" x14ac:dyDescent="0.25">
      <c r="A67" s="138" t="s">
        <v>325</v>
      </c>
      <c r="D67" s="640" t="s">
        <v>323</v>
      </c>
      <c r="E67" s="639"/>
      <c r="F67" s="639"/>
      <c r="G67" s="639"/>
      <c r="I67" s="139"/>
    </row>
    <row r="68" spans="1:12" ht="17.100000000000001" customHeight="1" x14ac:dyDescent="0.25">
      <c r="D68" s="641" t="s">
        <v>324</v>
      </c>
      <c r="E68" s="639"/>
      <c r="F68" s="639"/>
      <c r="G68" s="639"/>
      <c r="I68" s="139"/>
    </row>
  </sheetData>
  <mergeCells count="8">
    <mergeCell ref="D60:G60"/>
    <mergeCell ref="D61:G61"/>
    <mergeCell ref="D62:G62"/>
    <mergeCell ref="D56:G56"/>
    <mergeCell ref="D34:F34"/>
    <mergeCell ref="D57:G57"/>
    <mergeCell ref="D58:G58"/>
    <mergeCell ref="D59:G59"/>
  </mergeCells>
  <pageMargins left="0.7" right="0.7" top="0.75" bottom="0.5" header="0.3" footer="0.3"/>
  <pageSetup scale="95" orientation="portrait" horizontalDpi="4294967293" verticalDpi="4294967293" r:id="rId1"/>
  <headerFooter>
    <oddHeader>&amp;L&amp;"Calibri,Bold"&amp;11&amp;F&amp;R&amp;"Calibri,Bold"&amp;12Page &amp;P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Transfer to Ptshp</vt:lpstr>
      <vt:lpstr>Reorg</vt:lpstr>
      <vt:lpstr>10. Ptshp</vt:lpstr>
      <vt:lpstr>11. Ptshp</vt:lpstr>
      <vt:lpstr>Reorg-Liquidation-Mary-Duke</vt:lpstr>
      <vt:lpstr>Reorg-Liquidation-Mary-Duke (2)</vt:lpstr>
      <vt:lpstr>'10. Ptshp'!Print_Area</vt:lpstr>
      <vt:lpstr>'11. Ptshp'!Print_Area</vt:lpstr>
      <vt:lpstr>Reorg!Print_Area</vt:lpstr>
      <vt:lpstr>'Reorg-Liquidation-Mary-Duke'!Print_Area</vt:lpstr>
      <vt:lpstr>'Reorg-Liquidation-Mary-Duke (2)'!Print_Area</vt:lpstr>
      <vt:lpstr>'Transfer to Ptshp'!Print_Area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2017-03-26T01:19:05Z</cp:lastPrinted>
  <dcterms:created xsi:type="dcterms:W3CDTF">2006-02-07T14:28:43Z</dcterms:created>
  <dcterms:modified xsi:type="dcterms:W3CDTF">2017-03-28T02:23:42Z</dcterms:modified>
</cp:coreProperties>
</file>