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D. CORPORATE TAX --------2017-April-30\4.-Corp-Tax-Tests-2016\"/>
    </mc:Choice>
  </mc:AlternateContent>
  <bookViews>
    <workbookView xWindow="0" yWindow="0" windowWidth="28755" windowHeight="12270" firstSheet="3" activeTab="6"/>
  </bookViews>
  <sheets>
    <sheet name="Foreign Tax -Test1-Prb" sheetId="3" r:id="rId1"/>
    <sheet name="Foreign Tax - Test2-Prb" sheetId="4" r:id="rId2"/>
    <sheet name="Foreign Tax -Test1-Sol" sheetId="5" r:id="rId3"/>
    <sheet name="Foreign Tax - Test2-Sol" sheetId="6" r:id="rId4"/>
    <sheet name="4. Consol prob-Test Ver" sheetId="1" r:id="rId5"/>
    <sheet name="4. Consol prob-Test Ver (2)" sheetId="2" r:id="rId6"/>
    <sheet name="Additional MC" sheetId="7" r:id="rId7"/>
  </sheets>
  <definedNames>
    <definedName name="_xlnm.Print_Area" localSheetId="4">'4. Consol prob-Test Ver'!$B$1:$M$45</definedName>
    <definedName name="_xlnm.Print_Area" localSheetId="5">'4. Consol prob-Test Ver (2)'!$A$1:$M$58</definedName>
    <definedName name="_xlnm.Print_Area" localSheetId="6">'Additional MC'!$A$1:$I$46</definedName>
    <definedName name="_xlnm.Print_Area" localSheetId="1">'Foreign Tax - Test2-Prb'!$A$1:$M$52</definedName>
    <definedName name="_xlnm.Print_Area" localSheetId="3">'Foreign Tax - Test2-Sol'!$A$1:$M$52</definedName>
    <definedName name="_xlnm.Print_Area" localSheetId="0">'Foreign Tax -Test1-Prb'!$A$1:$L$48</definedName>
    <definedName name="_xlnm.Print_Area" localSheetId="2">'Foreign Tax -Test1-Sol'!$A$1:$L$48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J36" i="2"/>
  <c r="J34" i="2"/>
  <c r="G30" i="7" l="1"/>
  <c r="H30" i="7" s="1"/>
  <c r="G29" i="7"/>
  <c r="H29" i="7" s="1"/>
  <c r="G28" i="7"/>
  <c r="H28" i="7" s="1"/>
  <c r="H31" i="7" l="1"/>
  <c r="H32" i="7" s="1"/>
  <c r="G45" i="7"/>
  <c r="G46" i="7" s="1"/>
  <c r="G39" i="7"/>
  <c r="G41" i="7" s="1"/>
  <c r="H56" i="7" l="1"/>
  <c r="H34" i="7"/>
  <c r="H24" i="7"/>
  <c r="H23" i="7"/>
  <c r="H22" i="7"/>
  <c r="G21" i="7"/>
  <c r="G20" i="7"/>
  <c r="G19" i="7"/>
  <c r="G18" i="7"/>
  <c r="G11" i="7"/>
  <c r="F11" i="7"/>
  <c r="E9" i="7"/>
  <c r="I6" i="7"/>
  <c r="I9" i="7" s="1"/>
  <c r="I11" i="7" s="1"/>
  <c r="H6" i="7"/>
  <c r="H9" i="7" s="1"/>
  <c r="G6" i="7"/>
  <c r="F6" i="7"/>
  <c r="G25" i="7" l="1"/>
  <c r="K22" i="6" l="1"/>
  <c r="I8" i="6"/>
  <c r="J9" i="6" s="1"/>
  <c r="H8" i="6"/>
  <c r="K21" i="6" s="1"/>
  <c r="K24" i="6" s="1"/>
  <c r="K25" i="6" s="1"/>
  <c r="K27" i="6" s="1"/>
  <c r="M34" i="6" s="1"/>
  <c r="K7" i="6"/>
  <c r="I6" i="6"/>
  <c r="H6" i="6"/>
  <c r="K5" i="6"/>
  <c r="K4" i="6"/>
  <c r="K6" i="6" s="1"/>
  <c r="L21" i="5"/>
  <c r="L25" i="5" s="1"/>
  <c r="L27" i="5" s="1"/>
  <c r="I12" i="5"/>
  <c r="K21" i="5" s="1"/>
  <c r="H12" i="5"/>
  <c r="L20" i="5" s="1"/>
  <c r="L23" i="5" s="1"/>
  <c r="L24" i="5" s="1"/>
  <c r="L26" i="5" s="1"/>
  <c r="K11" i="5"/>
  <c r="I10" i="5"/>
  <c r="H10" i="5"/>
  <c r="K9" i="5"/>
  <c r="K8" i="5"/>
  <c r="K10" i="5" s="1"/>
  <c r="H8" i="4"/>
  <c r="K7" i="4"/>
  <c r="K6" i="4"/>
  <c r="I6" i="4"/>
  <c r="I8" i="4" s="1"/>
  <c r="J9" i="4" s="1"/>
  <c r="H6" i="4"/>
  <c r="K5" i="4"/>
  <c r="K4" i="4"/>
  <c r="L20" i="3"/>
  <c r="I12" i="3"/>
  <c r="J13" i="3" s="1"/>
  <c r="H12" i="3"/>
  <c r="K20" i="3" s="1"/>
  <c r="K11" i="3"/>
  <c r="K10" i="3"/>
  <c r="I10" i="3"/>
  <c r="H10" i="3"/>
  <c r="K9" i="3"/>
  <c r="K8" i="3"/>
  <c r="J10" i="6" l="1"/>
  <c r="J11" i="6"/>
  <c r="M44" i="6" s="1"/>
  <c r="M46" i="6" s="1"/>
  <c r="M35" i="6"/>
  <c r="M36" i="6" s="1"/>
  <c r="L28" i="5"/>
  <c r="K20" i="5"/>
  <c r="K23" i="5" s="1"/>
  <c r="K24" i="5" s="1"/>
  <c r="L43" i="5"/>
  <c r="L47" i="5" s="1"/>
  <c r="J13" i="5"/>
  <c r="J10" i="4"/>
  <c r="J11" i="4" s="1"/>
  <c r="J15" i="3"/>
  <c r="J14" i="3"/>
  <c r="J14" i="5" l="1"/>
  <c r="K44" i="5"/>
  <c r="L44" i="5"/>
  <c r="L46" i="5" s="1"/>
  <c r="L48" i="5" s="1"/>
  <c r="K45" i="5" l="1"/>
  <c r="K47" i="5" s="1"/>
  <c r="K25" i="5"/>
  <c r="K26" i="5" s="1"/>
  <c r="K27" i="5"/>
  <c r="J15" i="5"/>
  <c r="K43" i="5" l="1"/>
  <c r="K28" i="5"/>
  <c r="K46" i="5"/>
  <c r="K48" i="5" s="1"/>
  <c r="J6" i="1" l="1"/>
  <c r="J38" i="2"/>
  <c r="J28" i="2"/>
  <c r="J29" i="2" s="1"/>
  <c r="J5" i="2"/>
  <c r="J6" i="2" s="1"/>
  <c r="H5" i="2"/>
  <c r="H5" i="1"/>
  <c r="J5" i="1"/>
  <c r="J7" i="2" l="1"/>
  <c r="J7" i="1"/>
</calcChain>
</file>

<file path=xl/sharedStrings.xml><?xml version="1.0" encoding="utf-8"?>
<sst xmlns="http://schemas.openxmlformats.org/spreadsheetml/2006/main" count="522" uniqueCount="198">
  <si>
    <t>Other</t>
  </si>
  <si>
    <t>e</t>
  </si>
  <si>
    <t>d</t>
  </si>
  <si>
    <t>c</t>
  </si>
  <si>
    <t>b</t>
  </si>
  <si>
    <t>a</t>
  </si>
  <si>
    <t>What is the amount of the increase in consolidated taxable income that would have</t>
  </si>
  <si>
    <t>A</t>
  </si>
  <si>
    <t>What is ending balance in the deferred income tax liability account for Big-Corporation?</t>
  </si>
  <si>
    <t>C</t>
  </si>
  <si>
    <t>caused by a difference between GAAP and Tax rules related to this intercorporate investment.</t>
  </si>
  <si>
    <t>There is no difference between "GAAP" and "Tax" revenue and expense other than those</t>
  </si>
  <si>
    <t>Big-Corporation is in the 40% federal income tax bracket. There is no state income tax.</t>
  </si>
  <si>
    <t>D</t>
  </si>
  <si>
    <t>Yes</t>
  </si>
  <si>
    <t>No</t>
  </si>
  <si>
    <t>Consol-1120</t>
  </si>
  <si>
    <t>Consol-GAAP</t>
  </si>
  <si>
    <t>Is Big-Corp. allowed to issue consolidated GAAP statements and a consolidated tax return?</t>
  </si>
  <si>
    <t>B</t>
  </si>
  <si>
    <t>There is no difference between "GAAP" and "Tax" revenue and expenses other than those</t>
  </si>
  <si>
    <t xml:space="preserve"> Net income after tax</t>
  </si>
  <si>
    <t xml:space="preserve"> U.S. Corporate Income Tax-40% </t>
  </si>
  <si>
    <t xml:space="preserve"> Net Income before tax</t>
  </si>
  <si>
    <t xml:space="preserve"> Expenses</t>
  </si>
  <si>
    <t xml:space="preserve"> Revenue (Gross Income)</t>
  </si>
  <si>
    <t>Big-Corp.</t>
  </si>
  <si>
    <t>Continue to use financial statements above for 2016, but use this revised information.</t>
  </si>
  <si>
    <t>Use this information for 2016, for Big-Corporation (for the next three questions).</t>
  </si>
  <si>
    <t>Calendar Year: 2016</t>
  </si>
  <si>
    <t>What is Big Corporation's total federal taxable income for 2016</t>
  </si>
  <si>
    <t>What is Big-Corp's total federal taxable income for 2016 on a consolidated form 1120?</t>
  </si>
  <si>
    <t>Atlanta, Inc.</t>
  </si>
  <si>
    <t xml:space="preserve"> Total dividends paid by Atlanta, Inc. on Dec. 15</t>
  </si>
  <si>
    <t>Big-Corporation bought 70% the stock of Atlanta, Inc. for $5,000,000 on January 1, 2016.</t>
  </si>
  <si>
    <t>Big-Corporation continues to own 70% of stock of Atlanta, Inc. Both are domestic Corporations.</t>
  </si>
  <si>
    <t>Atlanta, Inc. has been a profitable corporation and has no carryover of credits or losses.</t>
  </si>
  <si>
    <t>(from its own operations and from its investment in Atlanta Corporation)?</t>
  </si>
  <si>
    <t>Use information provided above for Big-Corporation and Atlanta, Inc.</t>
  </si>
  <si>
    <t>Big-Corporation owns 100% of the stock of Atlanta Inc. Both are domestic Corporations.</t>
  </si>
  <si>
    <t>Big-Corporation purchased all of the stock of Atlanta, Inc. for $10,000,000 on January 1, 2016.</t>
  </si>
  <si>
    <t>Atlanta, Inc. has been a profitable corporation and does not have a carryover of credits or losses.</t>
  </si>
  <si>
    <t>been reported, if Atlanta, Inc. had paid dividends of $1,000,000 instead of $300,000?</t>
  </si>
  <si>
    <t xml:space="preserve"> Operating Expenses</t>
  </si>
  <si>
    <t>Income statement above for Big Corporation does not include any income from Atlanta.</t>
  </si>
  <si>
    <t>The income statement above for Big Corporation does not include any income from Atlanta.</t>
  </si>
  <si>
    <t>been reported, if Atlanta, Inc. had paid dividends of $1,800,000 instead of $1,000,000?</t>
  </si>
  <si>
    <t>Big files a consolidated income tax return with Atlanta, Inc.</t>
  </si>
  <si>
    <t>Part 1. US-Corporation &amp; Foreign Branch (Foreign-Co.)</t>
  </si>
  <si>
    <t xml:space="preserve">US Corporation [US-Corp] organized Foreign-Co., which sells products made by US-Corporation. </t>
  </si>
  <si>
    <t>US-Corporation also sells its products to retailers in the U.S. US-Corp is a domestic corporation.</t>
  </si>
  <si>
    <t>The federal income tax rate in the U.S. is 40%. There is no state income tax in the United States.</t>
  </si>
  <si>
    <t>Foreign-Co. operates in a foreign country.  US-Corporation makes the election under Sec. 901.</t>
  </si>
  <si>
    <t>The United States allows the Foreign Tax Credit [FTC] for income tax paid to the foreign country.</t>
  </si>
  <si>
    <t xml:space="preserve"> Expansion occurred on 1-1-2015.</t>
  </si>
  <si>
    <t>US-Corp.</t>
  </si>
  <si>
    <t>Foreign-Co.</t>
  </si>
  <si>
    <t>Total</t>
  </si>
  <si>
    <t xml:space="preserve">  Revenue (Sales)</t>
  </si>
  <si>
    <t>GAAP</t>
  </si>
  <si>
    <t xml:space="preserve">  Cost of sales</t>
  </si>
  <si>
    <t xml:space="preserve">  Gross margin </t>
  </si>
  <si>
    <t xml:space="preserve">  Operating Expenses</t>
  </si>
  <si>
    <t xml:space="preserve"> Net income before income taxes </t>
  </si>
  <si>
    <t xml:space="preserve">Provide </t>
  </si>
  <si>
    <t xml:space="preserve">  Foreign-Co's foreign taxable income</t>
  </si>
  <si>
    <t>Tax</t>
  </si>
  <si>
    <t xml:space="preserve">  Foreign-Country's income tax rate is 30%.</t>
  </si>
  <si>
    <t>Answers</t>
  </si>
  <si>
    <t xml:space="preserve">  Foreign-Co. net income after foreign income tax </t>
  </si>
  <si>
    <t>Below</t>
  </si>
  <si>
    <t xml:space="preserve">  Distribution from Foreign Branch to US-Corporation.</t>
  </si>
  <si>
    <t>This worksheet provides space for you computation</t>
  </si>
  <si>
    <t>U.S. Form 1120</t>
  </si>
  <si>
    <t xml:space="preserve">Question </t>
  </si>
  <si>
    <t>of amounts to be reported on U.S. income tax return.</t>
  </si>
  <si>
    <t>Branch</t>
  </si>
  <si>
    <t>No. 3</t>
  </si>
  <si>
    <t xml:space="preserve">  U.S. Source Taxable income on US-Corp's U.S. Corporate Return </t>
  </si>
  <si>
    <t xml:space="preserve">  Foreign Source income from Foreign Branch</t>
  </si>
  <si>
    <t xml:space="preserve">  Gross up of foreign tax, if applicable.</t>
  </si>
  <si>
    <t xml:space="preserve">  Global taxable income reported on the U.S. federal tax return</t>
  </si>
  <si>
    <r>
      <t xml:space="preserve">  U.S</t>
    </r>
    <r>
      <rPr>
        <b/>
        <sz val="14"/>
        <color rgb="FF414242"/>
        <rFont val="Calibri"/>
        <family val="2"/>
        <scheme val="minor"/>
      </rPr>
      <t xml:space="preserve">. </t>
    </r>
    <r>
      <rPr>
        <b/>
        <sz val="14"/>
        <color rgb="FF202122"/>
        <rFont val="Calibri"/>
        <family val="2"/>
        <scheme val="minor"/>
      </rPr>
      <t>tax (global taxable income at U.S. tax rate)</t>
    </r>
  </si>
  <si>
    <t xml:space="preserve">       Less Foreign Tax Credit (FTC ) [Section 901, 902, 904]</t>
  </si>
  <si>
    <t xml:space="preserve">  Net U.S. Income tax (paid to IRS) on global income (after FTC)</t>
  </si>
  <si>
    <t xml:space="preserve"> Foreign tax paid</t>
  </si>
  <si>
    <t xml:space="preserve"> Global tax burden for US-Corporation</t>
  </si>
  <si>
    <t>Part 1. Foreign Co. is a Branch of US-Corporation.</t>
  </si>
  <si>
    <t xml:space="preserve">What is the amount of US-Corporation's taxable </t>
  </si>
  <si>
    <t>income on the U.S. Corporate income tax return?</t>
  </si>
  <si>
    <t>How much foreign tax credit is claimed by US-Corporation?</t>
  </si>
  <si>
    <t xml:space="preserve">How much does US-Corp's global income tax burden </t>
  </si>
  <si>
    <t xml:space="preserve"> decrease if the foreign country reduces its income</t>
  </si>
  <si>
    <t xml:space="preserve"> tax rate from 20% to 10% for the current year?</t>
  </si>
  <si>
    <t>Assume foreign country raises its tax rate</t>
  </si>
  <si>
    <t xml:space="preserve"> to 50% for 2015. What is amount of US-Corp's</t>
  </si>
  <si>
    <t xml:space="preserve"> 2015 global (world-wide) income tax burden?</t>
  </si>
  <si>
    <t xml:space="preserve">  e  Other</t>
  </si>
  <si>
    <t>Part 2. US-Corporation &amp; Foreign Subsidiary (Foreign-Sub)</t>
  </si>
  <si>
    <t>See preceding page for summary information. Parent has U.S. income tax rate of 40%.</t>
  </si>
  <si>
    <t>Foreign-Sub.</t>
  </si>
  <si>
    <t xml:space="preserve">  Foreign-Country's income tax rate is 0%.</t>
  </si>
  <si>
    <t xml:space="preserve">answers </t>
  </si>
  <si>
    <t>below</t>
  </si>
  <si>
    <t xml:space="preserve">  Distribution from Foreign Subsidiary to US-Corp.</t>
  </si>
  <si>
    <r>
      <rPr>
        <b/>
        <u/>
        <sz val="16"/>
        <color theme="1"/>
        <rFont val="Calibri"/>
        <family val="2"/>
        <scheme val="minor"/>
      </rPr>
      <t>Use these NEW FACTS for remaining questions.</t>
    </r>
    <r>
      <rPr>
        <b/>
        <sz val="16"/>
        <color theme="1"/>
        <rFont val="Calibri"/>
        <family val="2"/>
        <scheme val="minor"/>
      </rPr>
      <t xml:space="preserve">  NO DIVIDEND FROM SUBSIDIARY.</t>
    </r>
  </si>
  <si>
    <t>Foreign-Co. makes no distribution to US-Corporation. The foreign country reduced</t>
  </si>
  <si>
    <t xml:space="preserve">  its corporate income tax rate to 0% for the current year (2015).  US-Corporation </t>
  </si>
  <si>
    <t xml:space="preserve"> elects to permanently reinvest the undistributed earnings in the foreign country.</t>
  </si>
  <si>
    <t>Form 1120</t>
  </si>
  <si>
    <t>No. 6</t>
  </si>
  <si>
    <t xml:space="preserve">  Foreign Source income from Foreign Subsidiary</t>
  </si>
  <si>
    <t>What is the amount of US-Corporation's taxable</t>
  </si>
  <si>
    <t xml:space="preserve"> income on the U.S. income tax return?</t>
  </si>
  <si>
    <t>What is effective tax rate on US-Corporation's</t>
  </si>
  <si>
    <t xml:space="preserve"> consolidated GAAP financial statements?</t>
  </si>
  <si>
    <t xml:space="preserve">No. 8 and No. 9. No dividend is paid. Assume the company </t>
  </si>
  <si>
    <t xml:space="preserve">does NOT elect to permanently reinvest foreign earnings. </t>
  </si>
  <si>
    <t>What is the amount of deferred income tax expense this year?</t>
  </si>
  <si>
    <t>What is the effective tax rate this year?</t>
  </si>
  <si>
    <t>Now, assume SUBPART F applies to all income of Foreign-Co.</t>
  </si>
  <si>
    <t xml:space="preserve">What is the amount of US-Corporation's taxable income </t>
  </si>
  <si>
    <t>on the U.S. income tax return?</t>
  </si>
  <si>
    <t xml:space="preserve">e </t>
  </si>
  <si>
    <t>N/A</t>
  </si>
  <si>
    <t>Original</t>
  </si>
  <si>
    <t>No. 4</t>
  </si>
  <si>
    <t>Foreign tax paid</t>
  </si>
  <si>
    <t>U.S. Tax before FTC</t>
  </si>
  <si>
    <t>FTC</t>
  </si>
  <si>
    <t>U.S. tax after FTC</t>
  </si>
  <si>
    <t>Foreign Tax</t>
  </si>
  <si>
    <t>Global Tax  Exp.</t>
  </si>
  <si>
    <t>Income tax expense (Global)</t>
  </si>
  <si>
    <t>Net income before tax</t>
  </si>
  <si>
    <t>Effective tax rate</t>
  </si>
  <si>
    <t>Deferred income</t>
  </si>
  <si>
    <t>Tax rate</t>
  </si>
  <si>
    <t>Deferred tax expense</t>
  </si>
  <si>
    <t>E</t>
  </si>
  <si>
    <t>e $2,100,0000</t>
  </si>
  <si>
    <t>Requirement for one class of stock</t>
  </si>
  <si>
    <t>E&amp;P</t>
  </si>
  <si>
    <t>AAA</t>
  </si>
  <si>
    <t>Form 1040</t>
  </si>
  <si>
    <t>Basis</t>
  </si>
  <si>
    <t>Earnings of Rich Corp</t>
  </si>
  <si>
    <t>Subtotal</t>
  </si>
  <si>
    <t>Rich received from corp</t>
  </si>
  <si>
    <t>Distribution from AAA</t>
  </si>
  <si>
    <t>Distribution from E &amp; P</t>
  </si>
  <si>
    <t>Remainder</t>
  </si>
  <si>
    <t>Non- Separate</t>
  </si>
  <si>
    <t>Separate</t>
  </si>
  <si>
    <t>Gross sales equipment</t>
  </si>
  <si>
    <t>Cost of sales</t>
  </si>
  <si>
    <t>Advertising expense</t>
  </si>
  <si>
    <t>Other Operating expenses</t>
  </si>
  <si>
    <t>Interest income from Bank of America</t>
  </si>
  <si>
    <t>Charitable contributions</t>
  </si>
  <si>
    <t>Section 179 expense (not included above)</t>
  </si>
  <si>
    <t>Amount of non-separate items reported on Sch. K</t>
  </si>
  <si>
    <t>Foreign source taxable income</t>
  </si>
  <si>
    <t>World wide taxable income</t>
  </si>
  <si>
    <t>U.S. income tax before credits</t>
  </si>
  <si>
    <t>Foreign Tax Credit Limit</t>
  </si>
  <si>
    <t>Foreign income tax paid</t>
  </si>
  <si>
    <t>Foreign Tax Credit</t>
  </si>
  <si>
    <t>Total U.S. Tax after FTC</t>
  </si>
  <si>
    <t>Total U.S. and Foreign Income Tax</t>
  </si>
  <si>
    <t>No. 5</t>
  </si>
  <si>
    <t xml:space="preserve">For next 2 questions, assume no dividend is paid. Assume the company </t>
  </si>
  <si>
    <t>Big's share of undistributed earnings</t>
  </si>
  <si>
    <t>Big's income tax rate</t>
  </si>
  <si>
    <t>Future tax on distribution</t>
  </si>
  <si>
    <t>State1</t>
  </si>
  <si>
    <t>State2</t>
  </si>
  <si>
    <t>Sales</t>
  </si>
  <si>
    <t>Property values</t>
  </si>
  <si>
    <t>Compensation</t>
  </si>
  <si>
    <t>Average</t>
  </si>
  <si>
    <t>Total taxable income</t>
  </si>
  <si>
    <t>State 2 taxable income</t>
  </si>
  <si>
    <t>Beginning -Totals for Corporation</t>
  </si>
  <si>
    <t xml:space="preserve"> Big taxable income before considering Atlanta income</t>
  </si>
  <si>
    <t xml:space="preserve"> Dividend income</t>
  </si>
  <si>
    <t>Combined earnings of both companies have been included in a consolidated tax return</t>
  </si>
  <si>
    <t>and tax on those earnings have been paid. There is no deferral of recognition here.</t>
  </si>
  <si>
    <t>Intercompany dividends are eliminated in the consolidating working papers.</t>
  </si>
  <si>
    <t>Totals</t>
  </si>
  <si>
    <t>Foreign income: Fraction of world-wide income</t>
  </si>
  <si>
    <t>Gross U.S. Income Tax before credits</t>
  </si>
  <si>
    <t>State 2</t>
  </si>
  <si>
    <t>Taxable income for State 2</t>
  </si>
  <si>
    <t xml:space="preserve"> Less: dividend received deduction   80%</t>
  </si>
  <si>
    <t>Big's Future dividends: 70% of future dividends</t>
  </si>
  <si>
    <t>Undistributed earnings this year</t>
  </si>
  <si>
    <t>Less: dividend received deduction   80% DRD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</si>
</sst>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6" formatCode="&quot;$&quot;#,##0_);[Red]\(&quot;$&quot;#,##0\)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4"/>
      <name val="Calibri"/>
      <family val="2"/>
      <scheme val="minor"/>
    </font>
    <font>
      <b/>
      <sz val="18"/>
      <color rgb="FF1F2021"/>
      <name val="Calibri"/>
      <family val="2"/>
      <scheme val="minor"/>
    </font>
    <font>
      <b/>
      <sz val="14"/>
      <color rgb="FF1F2021"/>
      <name val="Calibri"/>
      <family val="2"/>
      <scheme val="minor"/>
    </font>
    <font>
      <sz val="14"/>
      <name val="Calibri"/>
      <family val="2"/>
      <scheme val="minor"/>
    </font>
    <font>
      <sz val="14"/>
      <color rgb="FF1F202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1F202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rgb="FF1F2021"/>
      <name val="Calibri"/>
      <family val="2"/>
      <scheme val="minor"/>
    </font>
    <font>
      <b/>
      <sz val="11"/>
      <color rgb="FF1F20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414242"/>
      <name val="Calibri"/>
      <family val="2"/>
      <scheme val="minor"/>
    </font>
    <font>
      <b/>
      <sz val="14"/>
      <color rgb="FF20212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rgb="FF1F2021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rgb="FF1F2021"/>
      <name val="Calibri"/>
      <family val="2"/>
      <scheme val="minor"/>
    </font>
    <font>
      <sz val="11"/>
      <color rgb="FF1F202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1F202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1F2021"/>
      <name val="Calibri"/>
      <family val="2"/>
      <scheme val="minor"/>
    </font>
    <font>
      <sz val="16"/>
      <name val="Arial"/>
      <family val="2"/>
    </font>
    <font>
      <u/>
      <sz val="12"/>
      <color rgb="FF1F2021"/>
      <name val="Calibri"/>
      <family val="2"/>
      <scheme val="minor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FFFB"/>
        <bgColor indexed="64"/>
      </patternFill>
    </fill>
    <fill>
      <patternFill patternType="solid">
        <fgColor rgb="FFFFFF99"/>
        <bgColor indexed="64"/>
      </patternFill>
    </fill>
  </fills>
  <borders count="1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</cellStyleXfs>
  <cellXfs count="4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6" fontId="5" fillId="0" borderId="0" xfId="0" applyNumberFormat="1" applyFont="1" applyBorder="1" applyAlignment="1">
      <alignment vertical="center"/>
    </xf>
    <xf numFmtId="6" fontId="6" fillId="0" borderId="0" xfId="0" applyNumberFormat="1" applyFont="1" applyBorder="1" applyAlignment="1">
      <alignment vertical="center"/>
    </xf>
    <xf numFmtId="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" fontId="3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5" fontId="3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6" fontId="6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5" fontId="10" fillId="0" borderId="0" xfId="0" applyNumberFormat="1" applyFont="1" applyBorder="1" applyAlignment="1">
      <alignment horizontal="right" vertical="center"/>
    </xf>
    <xf numFmtId="9" fontId="11" fillId="0" borderId="0" xfId="0" applyNumberFormat="1" applyFont="1" applyBorder="1" applyAlignment="1">
      <alignment horizontal="center" vertical="center"/>
    </xf>
    <xf numFmtId="6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5" fontId="10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6" fontId="13" fillId="0" borderId="1" xfId="0" applyNumberFormat="1" applyFont="1" applyBorder="1" applyAlignment="1">
      <alignment vertical="center"/>
    </xf>
    <xf numFmtId="6" fontId="13" fillId="0" borderId="2" xfId="0" applyNumberFormat="1" applyFont="1" applyBorder="1" applyAlignment="1">
      <alignment vertical="center"/>
    </xf>
    <xf numFmtId="6" fontId="13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6" fontId="13" fillId="0" borderId="4" xfId="0" applyNumberFormat="1" applyFont="1" applyBorder="1" applyAlignment="1">
      <alignment vertical="center"/>
    </xf>
    <xf numFmtId="6" fontId="13" fillId="0" borderId="5" xfId="0" applyNumberFormat="1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38" fontId="13" fillId="0" borderId="6" xfId="0" applyNumberFormat="1" applyFont="1" applyBorder="1" applyAlignment="1">
      <alignment vertical="center"/>
    </xf>
    <xf numFmtId="38" fontId="13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38" fontId="13" fillId="0" borderId="12" xfId="0" applyNumberFormat="1" applyFont="1" applyBorder="1" applyAlignment="1">
      <alignment vertical="center"/>
    </xf>
    <xf numFmtId="38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38" fontId="13" fillId="0" borderId="15" xfId="0" applyNumberFormat="1" applyFont="1" applyBorder="1" applyAlignment="1">
      <alignment vertical="center"/>
    </xf>
    <xf numFmtId="38" fontId="13" fillId="0" borderId="16" xfId="0" applyNumberFormat="1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6" fontId="13" fillId="0" borderId="18" xfId="0" applyNumberFormat="1" applyFont="1" applyBorder="1" applyAlignment="1">
      <alignment vertical="center"/>
    </xf>
    <xf numFmtId="6" fontId="13" fillId="0" borderId="19" xfId="0" applyNumberFormat="1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6" fontId="13" fillId="0" borderId="0" xfId="0" applyNumberFormat="1" applyFont="1" applyBorder="1" applyAlignment="1">
      <alignment vertical="center"/>
    </xf>
    <xf numFmtId="0" fontId="17" fillId="0" borderId="0" xfId="0" applyFont="1"/>
    <xf numFmtId="0" fontId="14" fillId="0" borderId="0" xfId="0" applyFont="1"/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5" fontId="19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0" applyFont="1"/>
    <xf numFmtId="0" fontId="23" fillId="3" borderId="24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5" fontId="19" fillId="4" borderId="29" xfId="0" applyNumberFormat="1" applyFont="1" applyFill="1" applyBorder="1" applyAlignment="1">
      <alignment vertical="center"/>
    </xf>
    <xf numFmtId="5" fontId="19" fillId="4" borderId="30" xfId="0" applyNumberFormat="1" applyFont="1" applyFill="1" applyBorder="1" applyAlignment="1">
      <alignment vertical="center"/>
    </xf>
    <xf numFmtId="37" fontId="19" fillId="4" borderId="32" xfId="0" applyNumberFormat="1" applyFont="1" applyFill="1" applyBorder="1" applyAlignment="1">
      <alignment vertical="center"/>
    </xf>
    <xf numFmtId="37" fontId="19" fillId="4" borderId="33" xfId="0" applyNumberFormat="1" applyFont="1" applyFill="1" applyBorder="1" applyAlignment="1">
      <alignment vertical="center"/>
    </xf>
    <xf numFmtId="37" fontId="19" fillId="4" borderId="34" xfId="0" applyNumberFormat="1" applyFont="1" applyFill="1" applyBorder="1" applyAlignment="1">
      <alignment vertical="center"/>
    </xf>
    <xf numFmtId="37" fontId="19" fillId="4" borderId="35" xfId="0" applyNumberFormat="1" applyFont="1" applyFill="1" applyBorder="1" applyAlignment="1">
      <alignment vertical="center"/>
    </xf>
    <xf numFmtId="37" fontId="19" fillId="4" borderId="36" xfId="0" applyNumberFormat="1" applyFont="1" applyFill="1" applyBorder="1" applyAlignment="1">
      <alignment vertical="center"/>
    </xf>
    <xf numFmtId="37" fontId="19" fillId="4" borderId="37" xfId="0" applyNumberFormat="1" applyFont="1" applyFill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5" fontId="19" fillId="4" borderId="42" xfId="0" applyNumberFormat="1" applyFont="1" applyFill="1" applyBorder="1" applyAlignment="1">
      <alignment vertical="center"/>
    </xf>
    <xf numFmtId="5" fontId="29" fillId="4" borderId="45" xfId="0" applyNumberFormat="1" applyFont="1" applyFill="1" applyBorder="1" applyAlignment="1">
      <alignment horizontal="center"/>
    </xf>
    <xf numFmtId="5" fontId="30" fillId="4" borderId="46" xfId="0" applyNumberFormat="1" applyFont="1" applyFill="1" applyBorder="1" applyAlignment="1">
      <alignment horizontal="center" vertical="center"/>
    </xf>
    <xf numFmtId="9" fontId="31" fillId="0" borderId="9" xfId="2" applyFont="1" applyFill="1" applyBorder="1" applyAlignment="1">
      <alignment vertical="center"/>
    </xf>
    <xf numFmtId="37" fontId="19" fillId="0" borderId="32" xfId="0" applyNumberFormat="1" applyFont="1" applyFill="1" applyBorder="1" applyAlignment="1">
      <alignment vertical="center"/>
    </xf>
    <xf numFmtId="5" fontId="29" fillId="4" borderId="46" xfId="0" applyNumberFormat="1" applyFont="1" applyFill="1" applyBorder="1" applyAlignment="1">
      <alignment horizontal="center" vertical="center"/>
    </xf>
    <xf numFmtId="37" fontId="19" fillId="0" borderId="47" xfId="0" applyNumberFormat="1" applyFont="1" applyFill="1" applyBorder="1" applyAlignment="1">
      <alignment vertical="center"/>
    </xf>
    <xf numFmtId="5" fontId="30" fillId="4" borderId="48" xfId="0" applyNumberFormat="1" applyFont="1" applyFill="1" applyBorder="1" applyAlignment="1">
      <alignment horizontal="center" vertical="center"/>
    </xf>
    <xf numFmtId="5" fontId="19" fillId="0" borderId="42" xfId="0" applyNumberFormat="1" applyFont="1" applyFill="1" applyBorder="1" applyAlignment="1">
      <alignment vertical="center"/>
    </xf>
    <xf numFmtId="5" fontId="30" fillId="0" borderId="49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5" fontId="30" fillId="0" borderId="0" xfId="0" applyNumberFormat="1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5" fontId="32" fillId="3" borderId="23" xfId="0" applyNumberFormat="1" applyFont="1" applyFill="1" applyBorder="1" applyAlignment="1">
      <alignment horizontal="center" vertical="center"/>
    </xf>
    <xf numFmtId="5" fontId="24" fillId="3" borderId="1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5" fontId="30" fillId="0" borderId="14" xfId="0" applyNumberFormat="1" applyFont="1" applyFill="1" applyBorder="1" applyAlignment="1">
      <alignment vertical="center"/>
    </xf>
    <xf numFmtId="5" fontId="30" fillId="0" borderId="18" xfId="0" applyNumberFormat="1" applyFont="1" applyFill="1" applyBorder="1" applyAlignment="1">
      <alignment vertical="center"/>
    </xf>
    <xf numFmtId="5" fontId="19" fillId="0" borderId="54" xfId="0" applyNumberFormat="1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5" fontId="30" fillId="0" borderId="10" xfId="0" applyNumberFormat="1" applyFont="1" applyFill="1" applyBorder="1" applyAlignment="1">
      <alignment vertical="center"/>
    </xf>
    <xf numFmtId="5" fontId="30" fillId="0" borderId="17" xfId="0" applyNumberFormat="1" applyFont="1" applyFill="1" applyBorder="1" applyAlignment="1">
      <alignment vertical="center"/>
    </xf>
    <xf numFmtId="37" fontId="19" fillId="0" borderId="55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5" fontId="30" fillId="0" borderId="3" xfId="0" applyNumberFormat="1" applyFont="1" applyFill="1" applyBorder="1" applyAlignment="1">
      <alignment vertical="center"/>
    </xf>
    <xf numFmtId="5" fontId="30" fillId="0" borderId="1" xfId="0" applyNumberFormat="1" applyFont="1" applyFill="1" applyBorder="1" applyAlignment="1">
      <alignment vertical="center"/>
    </xf>
    <xf numFmtId="37" fontId="19" fillId="0" borderId="56" xfId="0" applyNumberFormat="1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5" fontId="30" fillId="0" borderId="58" xfId="0" applyNumberFormat="1" applyFont="1" applyFill="1" applyBorder="1" applyAlignment="1">
      <alignment vertical="center"/>
    </xf>
    <xf numFmtId="37" fontId="19" fillId="5" borderId="47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5" fontId="30" fillId="0" borderId="9" xfId="0" applyNumberFormat="1" applyFont="1" applyFill="1" applyBorder="1" applyAlignment="1">
      <alignment vertical="center"/>
    </xf>
    <xf numFmtId="9" fontId="35" fillId="0" borderId="15" xfId="2" applyFont="1" applyFill="1" applyBorder="1" applyAlignment="1">
      <alignment vertical="center"/>
    </xf>
    <xf numFmtId="37" fontId="19" fillId="5" borderId="59" xfId="0" applyNumberFormat="1" applyFont="1" applyFill="1" applyBorder="1" applyAlignment="1">
      <alignment vertical="center"/>
    </xf>
    <xf numFmtId="37" fontId="19" fillId="5" borderId="34" xfId="0" applyNumberFormat="1" applyFont="1" applyFill="1" applyBorder="1" applyAlignment="1">
      <alignment vertical="center"/>
    </xf>
    <xf numFmtId="0" fontId="19" fillId="0" borderId="39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5" fontId="19" fillId="0" borderId="40" xfId="0" applyNumberFormat="1" applyFont="1" applyFill="1" applyBorder="1" applyAlignment="1">
      <alignment vertical="center"/>
    </xf>
    <xf numFmtId="5" fontId="30" fillId="0" borderId="41" xfId="0" applyNumberFormat="1" applyFont="1" applyFill="1" applyBorder="1" applyAlignment="1">
      <alignment vertical="center"/>
    </xf>
    <xf numFmtId="37" fontId="19" fillId="5" borderId="41" xfId="0" applyNumberFormat="1" applyFont="1" applyFill="1" applyBorder="1" applyAlignment="1">
      <alignment vertical="center"/>
    </xf>
    <xf numFmtId="5" fontId="19" fillId="5" borderId="60" xfId="0" applyNumberFormat="1" applyFont="1" applyFill="1" applyBorder="1" applyAlignment="1">
      <alignment vertical="center"/>
    </xf>
    <xf numFmtId="0" fontId="19" fillId="0" borderId="61" xfId="0" applyFont="1" applyFill="1" applyBorder="1" applyAlignment="1">
      <alignment horizontal="left" vertical="center"/>
    </xf>
    <xf numFmtId="0" fontId="30" fillId="0" borderId="62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left" vertical="center"/>
    </xf>
    <xf numFmtId="0" fontId="3" fillId="0" borderId="62" xfId="0" applyFont="1" applyBorder="1" applyAlignment="1">
      <alignment vertical="center"/>
    </xf>
    <xf numFmtId="5" fontId="30" fillId="0" borderId="62" xfId="0" applyNumberFormat="1" applyFont="1" applyFill="1" applyBorder="1" applyAlignment="1">
      <alignment vertical="center"/>
    </xf>
    <xf numFmtId="5" fontId="30" fillId="0" borderId="63" xfId="0" applyNumberFormat="1" applyFont="1" applyFill="1" applyBorder="1" applyAlignment="1">
      <alignment vertical="center"/>
    </xf>
    <xf numFmtId="5" fontId="19" fillId="5" borderId="63" xfId="0" applyNumberFormat="1" applyFont="1" applyFill="1" applyBorder="1" applyAlignment="1">
      <alignment vertical="center"/>
    </xf>
    <xf numFmtId="0" fontId="3" fillId="0" borderId="40" xfId="0" applyFont="1" applyBorder="1" applyAlignment="1">
      <alignment vertical="center"/>
    </xf>
    <xf numFmtId="5" fontId="19" fillId="5" borderId="44" xfId="0" applyNumberFormat="1" applyFont="1" applyFill="1" applyBorder="1" applyAlignment="1">
      <alignment vertical="center"/>
    </xf>
    <xf numFmtId="5" fontId="19" fillId="5" borderId="64" xfId="0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7" fillId="2" borderId="62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5" fontId="21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5" fontId="43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5" fontId="29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41" fillId="0" borderId="0" xfId="0" applyFont="1"/>
    <xf numFmtId="0" fontId="40" fillId="0" borderId="0" xfId="0" applyFont="1" applyBorder="1" applyAlignment="1">
      <alignment horizontal="left" vertical="center" indent="1"/>
    </xf>
    <xf numFmtId="5" fontId="40" fillId="4" borderId="0" xfId="0" applyNumberFormat="1" applyFont="1" applyFill="1" applyBorder="1" applyAlignment="1">
      <alignment vertical="center"/>
    </xf>
    <xf numFmtId="0" fontId="42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center"/>
    </xf>
    <xf numFmtId="5" fontId="19" fillId="4" borderId="0" xfId="0" applyNumberFormat="1" applyFont="1" applyFill="1" applyBorder="1" applyAlignment="1">
      <alignment vertical="center"/>
    </xf>
    <xf numFmtId="37" fontId="19" fillId="4" borderId="0" xfId="0" applyNumberFormat="1" applyFont="1" applyFill="1" applyBorder="1" applyAlignment="1">
      <alignment vertical="center"/>
    </xf>
    <xf numFmtId="5" fontId="29" fillId="4" borderId="0" xfId="0" applyNumberFormat="1" applyFont="1" applyFill="1" applyBorder="1" applyAlignment="1">
      <alignment horizontal="center"/>
    </xf>
    <xf numFmtId="5" fontId="30" fillId="4" borderId="0" xfId="0" applyNumberFormat="1" applyFont="1" applyFill="1" applyBorder="1" applyAlignment="1">
      <alignment horizontal="center" vertical="center"/>
    </xf>
    <xf numFmtId="5" fontId="30" fillId="0" borderId="48" xfId="0" applyNumberFormat="1" applyFont="1" applyFill="1" applyBorder="1" applyAlignment="1">
      <alignment horizontal="center" vertical="center"/>
    </xf>
    <xf numFmtId="5" fontId="3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5" fontId="32" fillId="3" borderId="26" xfId="0" applyNumberFormat="1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5" fontId="19" fillId="5" borderId="67" xfId="0" applyNumberFormat="1" applyFont="1" applyFill="1" applyBorder="1" applyAlignment="1">
      <alignment vertical="center"/>
    </xf>
    <xf numFmtId="37" fontId="19" fillId="5" borderId="68" xfId="0" applyNumberFormat="1" applyFont="1" applyFill="1" applyBorder="1" applyAlignment="1">
      <alignment vertical="center"/>
    </xf>
    <xf numFmtId="37" fontId="19" fillId="5" borderId="69" xfId="0" applyNumberFormat="1" applyFont="1" applyFill="1" applyBorder="1" applyAlignment="1">
      <alignment vertical="center"/>
    </xf>
    <xf numFmtId="37" fontId="19" fillId="5" borderId="70" xfId="0" applyNumberFormat="1" applyFont="1" applyFill="1" applyBorder="1" applyAlignment="1">
      <alignment vertical="center"/>
    </xf>
    <xf numFmtId="37" fontId="19" fillId="5" borderId="48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5" fontId="19" fillId="0" borderId="10" xfId="0" applyNumberFormat="1" applyFont="1" applyFill="1" applyBorder="1" applyAlignment="1">
      <alignment vertical="center"/>
    </xf>
    <xf numFmtId="37" fontId="19" fillId="5" borderId="37" xfId="0" applyNumberFormat="1" applyFont="1" applyFill="1" applyBorder="1" applyAlignment="1">
      <alignment vertical="center"/>
    </xf>
    <xf numFmtId="5" fontId="19" fillId="5" borderId="71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7" fillId="5" borderId="62" xfId="0" applyFont="1" applyFill="1" applyBorder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5" fontId="25" fillId="0" borderId="0" xfId="0" applyNumberFormat="1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17" fillId="5" borderId="62" xfId="0" applyFont="1" applyFill="1" applyBorder="1" applyAlignment="1">
      <alignment horizontal="right" vertical="center"/>
    </xf>
    <xf numFmtId="9" fontId="21" fillId="0" borderId="0" xfId="2" applyFont="1" applyBorder="1" applyAlignment="1">
      <alignment horizontal="left" vertical="center"/>
    </xf>
    <xf numFmtId="10" fontId="21" fillId="0" borderId="0" xfId="0" applyNumberFormat="1" applyFont="1" applyBorder="1" applyAlignment="1">
      <alignment horizontal="left" vertical="center"/>
    </xf>
    <xf numFmtId="9" fontId="21" fillId="0" borderId="0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5" fontId="29" fillId="0" borderId="21" xfId="0" applyNumberFormat="1" applyFont="1" applyFill="1" applyBorder="1" applyAlignment="1">
      <alignment horizontal="left" vertical="center" indent="1"/>
    </xf>
    <xf numFmtId="5" fontId="29" fillId="0" borderId="72" xfId="0" applyNumberFormat="1" applyFont="1" applyFill="1" applyBorder="1" applyAlignment="1">
      <alignment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5" fontId="29" fillId="0" borderId="75" xfId="0" applyNumberFormat="1" applyFont="1" applyFill="1" applyBorder="1" applyAlignment="1">
      <alignment horizontal="left" vertical="center" indent="1"/>
    </xf>
    <xf numFmtId="5" fontId="29" fillId="0" borderId="76" xfId="0" applyNumberFormat="1" applyFont="1" applyFill="1" applyBorder="1" applyAlignment="1">
      <alignment vertical="center"/>
    </xf>
    <xf numFmtId="5" fontId="29" fillId="5" borderId="77" xfId="0" applyNumberFormat="1" applyFont="1" applyFill="1" applyBorder="1" applyAlignment="1">
      <alignment vertical="center"/>
    </xf>
    <xf numFmtId="5" fontId="29" fillId="5" borderId="78" xfId="0" applyNumberFormat="1" applyFont="1" applyFill="1" applyBorder="1" applyAlignment="1">
      <alignment vertical="center"/>
    </xf>
    <xf numFmtId="5" fontId="29" fillId="5" borderId="79" xfId="0" applyNumberFormat="1" applyFont="1" applyFill="1" applyBorder="1" applyAlignment="1">
      <alignment vertical="center"/>
    </xf>
    <xf numFmtId="5" fontId="29" fillId="5" borderId="67" xfId="0" applyNumberFormat="1" applyFont="1" applyFill="1" applyBorder="1" applyAlignment="1">
      <alignment vertical="center"/>
    </xf>
    <xf numFmtId="5" fontId="19" fillId="0" borderId="80" xfId="0" applyNumberFormat="1" applyFont="1" applyFill="1" applyBorder="1" applyAlignment="1">
      <alignment horizontal="left" vertical="center" indent="1"/>
    </xf>
    <xf numFmtId="5" fontId="19" fillId="0" borderId="81" xfId="0" applyNumberFormat="1" applyFont="1" applyFill="1" applyBorder="1" applyAlignment="1">
      <alignment vertical="center"/>
    </xf>
    <xf numFmtId="37" fontId="29" fillId="5" borderId="82" xfId="0" applyNumberFormat="1" applyFont="1" applyFill="1" applyBorder="1" applyAlignment="1">
      <alignment vertical="center"/>
    </xf>
    <xf numFmtId="37" fontId="29" fillId="5" borderId="83" xfId="0" applyNumberFormat="1" applyFont="1" applyFill="1" applyBorder="1" applyAlignment="1">
      <alignment vertical="center"/>
    </xf>
    <xf numFmtId="37" fontId="29" fillId="5" borderId="84" xfId="0" applyNumberFormat="1" applyFont="1" applyFill="1" applyBorder="1" applyAlignment="1">
      <alignment vertical="center"/>
    </xf>
    <xf numFmtId="37" fontId="29" fillId="5" borderId="85" xfId="0" applyNumberFormat="1" applyFont="1" applyFill="1" applyBorder="1" applyAlignment="1">
      <alignment vertical="center"/>
    </xf>
    <xf numFmtId="37" fontId="29" fillId="5" borderId="86" xfId="0" applyNumberFormat="1" applyFont="1" applyFill="1" applyBorder="1" applyAlignment="1">
      <alignment vertical="center"/>
    </xf>
    <xf numFmtId="37" fontId="29" fillId="5" borderId="87" xfId="0" applyNumberFormat="1" applyFont="1" applyFill="1" applyBorder="1" applyAlignment="1">
      <alignment vertical="center"/>
    </xf>
    <xf numFmtId="5" fontId="19" fillId="0" borderId="88" xfId="0" applyNumberFormat="1" applyFont="1" applyFill="1" applyBorder="1" applyAlignment="1">
      <alignment horizontal="left" vertical="center" indent="1"/>
    </xf>
    <xf numFmtId="5" fontId="19" fillId="0" borderId="89" xfId="0" applyNumberFormat="1" applyFont="1" applyFill="1" applyBorder="1" applyAlignment="1">
      <alignment vertical="center"/>
    </xf>
    <xf numFmtId="5" fontId="29" fillId="5" borderId="90" xfId="0" applyNumberFormat="1" applyFont="1" applyFill="1" applyBorder="1" applyAlignment="1">
      <alignment vertical="center"/>
    </xf>
    <xf numFmtId="5" fontId="29" fillId="5" borderId="91" xfId="0" applyNumberFormat="1" applyFont="1" applyFill="1" applyBorder="1" applyAlignment="1">
      <alignment vertical="center"/>
    </xf>
    <xf numFmtId="5" fontId="29" fillId="0" borderId="92" xfId="0" applyNumberFormat="1" applyFont="1" applyBorder="1" applyAlignment="1">
      <alignment horizontal="left" vertical="center" indent="1"/>
    </xf>
    <xf numFmtId="0" fontId="35" fillId="0" borderId="93" xfId="0" applyFont="1" applyBorder="1" applyAlignment="1">
      <alignment vertical="center"/>
    </xf>
    <xf numFmtId="3" fontId="29" fillId="5" borderId="85" xfId="0" applyNumberFormat="1" applyFont="1" applyFill="1" applyBorder="1" applyAlignment="1">
      <alignment horizontal="right" vertical="center"/>
    </xf>
    <xf numFmtId="0" fontId="19" fillId="0" borderId="80" xfId="0" applyFont="1" applyBorder="1" applyAlignment="1">
      <alignment horizontal="left" vertical="center" indent="1"/>
    </xf>
    <xf numFmtId="0" fontId="0" fillId="0" borderId="10" xfId="0" applyBorder="1" applyAlignment="1">
      <alignment vertical="center"/>
    </xf>
    <xf numFmtId="3" fontId="29" fillId="5" borderId="68" xfId="0" applyNumberFormat="1" applyFont="1" applyFill="1" applyBorder="1" applyAlignment="1">
      <alignment horizontal="right" vertical="center"/>
    </xf>
    <xf numFmtId="0" fontId="19" fillId="0" borderId="88" xfId="0" applyFont="1" applyBorder="1" applyAlignment="1">
      <alignment horizontal="left" vertical="center" indent="1"/>
    </xf>
    <xf numFmtId="0" fontId="0" fillId="0" borderId="40" xfId="0" applyBorder="1" applyAlignment="1">
      <alignment vertical="center"/>
    </xf>
    <xf numFmtId="10" fontId="29" fillId="5" borderId="87" xfId="2" applyNumberFormat="1" applyFont="1" applyFill="1" applyBorder="1" applyAlignment="1">
      <alignment horizontal="right" vertical="center"/>
    </xf>
    <xf numFmtId="5" fontId="19" fillId="0" borderId="94" xfId="0" applyNumberFormat="1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3" fontId="29" fillId="5" borderId="96" xfId="0" applyNumberFormat="1" applyFont="1" applyFill="1" applyBorder="1" applyAlignment="1">
      <alignment horizontal="right" vertical="center"/>
    </xf>
    <xf numFmtId="9" fontId="29" fillId="5" borderId="68" xfId="2" applyNumberFormat="1" applyFont="1" applyFill="1" applyBorder="1" applyAlignment="1">
      <alignment horizontal="right" vertical="center"/>
    </xf>
    <xf numFmtId="0" fontId="19" fillId="0" borderId="97" xfId="0" applyFont="1" applyBorder="1" applyAlignment="1">
      <alignment horizontal="left" vertical="center" indent="1"/>
    </xf>
    <xf numFmtId="0" fontId="0" fillId="0" borderId="62" xfId="0" applyBorder="1" applyAlignment="1">
      <alignment vertical="center"/>
    </xf>
    <xf numFmtId="3" fontId="29" fillId="5" borderId="91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53" fillId="0" borderId="0" xfId="3" applyFont="1" applyBorder="1" applyAlignment="1">
      <alignment horizontal="center"/>
    </xf>
    <xf numFmtId="0" fontId="54" fillId="0" borderId="0" xfId="3" applyFont="1" applyBorder="1" applyAlignment="1">
      <alignment horizontal="center"/>
    </xf>
    <xf numFmtId="0" fontId="52" fillId="0" borderId="0" xfId="3" applyFont="1" applyBorder="1"/>
    <xf numFmtId="0" fontId="9" fillId="0" borderId="0" xfId="3" applyFont="1" applyBorder="1"/>
    <xf numFmtId="0" fontId="52" fillId="0" borderId="0" xfId="3" applyBorder="1"/>
    <xf numFmtId="0" fontId="54" fillId="0" borderId="0" xfId="3" applyFont="1" applyBorder="1"/>
    <xf numFmtId="0" fontId="8" fillId="0" borderId="0" xfId="3" applyFont="1" applyBorder="1"/>
    <xf numFmtId="5" fontId="52" fillId="0" borderId="0" xfId="3" applyNumberFormat="1" applyFont="1"/>
    <xf numFmtId="0" fontId="53" fillId="0" borderId="0" xfId="3" applyFont="1" applyFill="1" applyBorder="1" applyAlignment="1">
      <alignment horizontal="center"/>
    </xf>
    <xf numFmtId="0" fontId="54" fillId="0" borderId="0" xfId="3" applyFont="1" applyFill="1" applyBorder="1" applyAlignment="1">
      <alignment horizontal="center"/>
    </xf>
    <xf numFmtId="0" fontId="52" fillId="0" borderId="0" xfId="3" applyFont="1" applyBorder="1" applyAlignment="1">
      <alignment horizontal="center"/>
    </xf>
    <xf numFmtId="0" fontId="52" fillId="0" borderId="0" xfId="3" applyFont="1"/>
    <xf numFmtId="0" fontId="9" fillId="0" borderId="0" xfId="3" applyFont="1"/>
    <xf numFmtId="0" fontId="52" fillId="0" borderId="0" xfId="3"/>
    <xf numFmtId="0" fontId="53" fillId="0" borderId="0" xfId="0" applyFont="1" applyBorder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4" fillId="2" borderId="0" xfId="0" applyFont="1" applyFill="1" applyAlignment="1">
      <alignment horizontal="right" vertical="center"/>
    </xf>
    <xf numFmtId="0" fontId="41" fillId="0" borderId="98" xfId="0" applyFont="1" applyBorder="1" applyAlignment="1">
      <alignment horizontal="left" vertical="top" wrapText="1" indent="1"/>
    </xf>
    <xf numFmtId="0" fontId="41" fillId="0" borderId="99" xfId="0" applyFont="1" applyBorder="1" applyAlignment="1">
      <alignment horizontal="center" vertical="top" wrapText="1"/>
    </xf>
    <xf numFmtId="0" fontId="41" fillId="0" borderId="100" xfId="0" applyFont="1" applyBorder="1" applyAlignment="1">
      <alignment horizontal="left" vertical="top" wrapText="1" indent="1"/>
    </xf>
    <xf numFmtId="6" fontId="41" fillId="0" borderId="79" xfId="0" applyNumberFormat="1" applyFont="1" applyBorder="1" applyAlignment="1">
      <alignment horizontal="right" vertical="top" wrapText="1"/>
    </xf>
    <xf numFmtId="0" fontId="41" fillId="0" borderId="101" xfId="0" applyFont="1" applyBorder="1" applyAlignment="1">
      <alignment horizontal="left" vertical="top" wrapText="1" indent="1"/>
    </xf>
    <xf numFmtId="6" fontId="41" fillId="0" borderId="102" xfId="0" applyNumberFormat="1" applyFont="1" applyBorder="1" applyAlignment="1">
      <alignment horizontal="right" vertical="top" wrapText="1"/>
    </xf>
    <xf numFmtId="0" fontId="41" fillId="0" borderId="103" xfId="0" applyFont="1" applyBorder="1" applyAlignment="1">
      <alignment horizontal="left" vertical="top" wrapText="1" indent="1"/>
    </xf>
    <xf numFmtId="6" fontId="41" fillId="0" borderId="86" xfId="0" applyNumberFormat="1" applyFont="1" applyBorder="1" applyAlignment="1">
      <alignment horizontal="right" vertical="top" wrapText="1"/>
    </xf>
    <xf numFmtId="0" fontId="44" fillId="0" borderId="0" xfId="0" applyFont="1" applyBorder="1" applyAlignment="1">
      <alignment horizontal="left" indent="2"/>
    </xf>
    <xf numFmtId="0" fontId="56" fillId="0" borderId="0" xfId="0" applyFont="1" applyBorder="1" applyAlignment="1">
      <alignment horizontal="left" indent="1"/>
    </xf>
    <xf numFmtId="0" fontId="56" fillId="0" borderId="0" xfId="0" applyFont="1" applyBorder="1"/>
    <xf numFmtId="10" fontId="56" fillId="0" borderId="0" xfId="2" applyNumberFormat="1" applyFont="1" applyBorder="1"/>
    <xf numFmtId="0" fontId="35" fillId="0" borderId="0" xfId="0" applyFont="1" applyBorder="1" applyAlignment="1">
      <alignment horizontal="left" indent="1"/>
    </xf>
    <xf numFmtId="6" fontId="41" fillId="0" borderId="0" xfId="0" applyNumberFormat="1" applyFont="1" applyBorder="1" applyAlignment="1">
      <alignment horizontal="left" indent="1"/>
    </xf>
    <xf numFmtId="6" fontId="41" fillId="0" borderId="0" xfId="0" applyNumberFormat="1" applyFont="1" applyBorder="1"/>
    <xf numFmtId="0" fontId="41" fillId="0" borderId="0" xfId="0" applyFont="1" applyBorder="1"/>
    <xf numFmtId="6" fontId="41" fillId="0" borderId="0" xfId="0" applyNumberFormat="1" applyFont="1" applyBorder="1" applyAlignment="1"/>
    <xf numFmtId="6" fontId="41" fillId="0" borderId="104" xfId="0" applyNumberFormat="1" applyFont="1" applyBorder="1" applyAlignment="1"/>
    <xf numFmtId="6" fontId="6" fillId="0" borderId="106" xfId="0" applyNumberFormat="1" applyFont="1" applyBorder="1" applyAlignment="1">
      <alignment vertical="center"/>
    </xf>
    <xf numFmtId="6" fontId="6" fillId="0" borderId="108" xfId="0" applyNumberFormat="1" applyFont="1" applyBorder="1" applyAlignment="1">
      <alignment vertical="center"/>
    </xf>
    <xf numFmtId="6" fontId="6" fillId="0" borderId="109" xfId="0" applyNumberFormat="1" applyFont="1" applyBorder="1" applyAlignment="1">
      <alignment vertical="center"/>
    </xf>
    <xf numFmtId="6" fontId="6" fillId="0" borderId="81" xfId="0" applyNumberFormat="1" applyFont="1" applyBorder="1" applyAlignment="1">
      <alignment vertical="center"/>
    </xf>
    <xf numFmtId="6" fontId="6" fillId="0" borderId="110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6" fillId="0" borderId="28" xfId="0" applyFont="1" applyBorder="1" applyAlignment="1">
      <alignment horizontal="left" vertical="center"/>
    </xf>
    <xf numFmtId="6" fontId="6" fillId="0" borderId="28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6" fontId="6" fillId="0" borderId="1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6" fontId="6" fillId="0" borderId="7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6" fontId="6" fillId="0" borderId="56" xfId="0" applyNumberFormat="1" applyFont="1" applyBorder="1" applyAlignment="1">
      <alignment vertical="center"/>
    </xf>
    <xf numFmtId="0" fontId="57" fillId="0" borderId="13" xfId="0" applyFont="1" applyBorder="1" applyAlignment="1">
      <alignment horizontal="left" vertical="center"/>
    </xf>
    <xf numFmtId="0" fontId="57" fillId="0" borderId="28" xfId="0" applyFont="1" applyBorder="1" applyAlignment="1">
      <alignment horizontal="left" vertical="center"/>
    </xf>
    <xf numFmtId="6" fontId="57" fillId="0" borderId="28" xfId="0" applyNumberFormat="1" applyFont="1" applyBorder="1" applyAlignment="1">
      <alignment vertical="center"/>
    </xf>
    <xf numFmtId="6" fontId="57" fillId="0" borderId="109" xfId="0" applyNumberFormat="1" applyFont="1" applyBorder="1" applyAlignment="1">
      <alignment vertical="center"/>
    </xf>
    <xf numFmtId="6" fontId="57" fillId="0" borderId="106" xfId="0" applyNumberFormat="1" applyFont="1" applyBorder="1" applyAlignment="1">
      <alignment vertical="center"/>
    </xf>
    <xf numFmtId="0" fontId="57" fillId="0" borderId="11" xfId="0" applyFont="1" applyBorder="1" applyAlignment="1">
      <alignment horizontal="left" vertical="center"/>
    </xf>
    <xf numFmtId="0" fontId="57" fillId="0" borderId="10" xfId="0" applyFont="1" applyBorder="1" applyAlignment="1">
      <alignment horizontal="left" vertical="center"/>
    </xf>
    <xf numFmtId="6" fontId="57" fillId="0" borderId="10" xfId="0" applyNumberFormat="1" applyFont="1" applyBorder="1" applyAlignment="1">
      <alignment vertical="center"/>
    </xf>
    <xf numFmtId="6" fontId="57" fillId="0" borderId="81" xfId="0" applyNumberFormat="1" applyFont="1" applyBorder="1" applyAlignment="1">
      <alignment vertical="center"/>
    </xf>
    <xf numFmtId="6" fontId="57" fillId="0" borderId="55" xfId="0" applyNumberFormat="1" applyFont="1" applyBorder="1" applyAlignment="1">
      <alignment vertical="center"/>
    </xf>
    <xf numFmtId="6" fontId="57" fillId="0" borderId="108" xfId="0" applyNumberFormat="1" applyFont="1" applyBorder="1" applyAlignment="1">
      <alignment vertical="center"/>
    </xf>
    <xf numFmtId="0" fontId="57" fillId="0" borderId="8" xfId="0" applyFont="1" applyBorder="1" applyAlignment="1">
      <alignment horizontal="left" vertical="center"/>
    </xf>
    <xf numFmtId="0" fontId="57" fillId="0" borderId="7" xfId="0" applyFont="1" applyBorder="1" applyAlignment="1">
      <alignment horizontal="left" vertical="center"/>
    </xf>
    <xf numFmtId="6" fontId="57" fillId="0" borderId="7" xfId="0" applyNumberFormat="1" applyFont="1" applyBorder="1" applyAlignment="1">
      <alignment vertical="center"/>
    </xf>
    <xf numFmtId="6" fontId="57" fillId="0" borderId="110" xfId="0" applyNumberFormat="1" applyFont="1" applyBorder="1" applyAlignment="1">
      <alignment vertical="center"/>
    </xf>
    <xf numFmtId="6" fontId="57" fillId="0" borderId="56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indent="1"/>
    </xf>
    <xf numFmtId="6" fontId="6" fillId="0" borderId="54" xfId="0" applyNumberFormat="1" applyFont="1" applyBorder="1" applyAlignment="1">
      <alignment vertical="center"/>
    </xf>
    <xf numFmtId="9" fontId="6" fillId="0" borderId="108" xfId="1" applyFont="1" applyBorder="1" applyAlignment="1">
      <alignment vertical="center"/>
    </xf>
    <xf numFmtId="5" fontId="54" fillId="0" borderId="47" xfId="3" applyNumberFormat="1" applyFont="1" applyBorder="1" applyAlignment="1">
      <alignment horizontal="center"/>
    </xf>
    <xf numFmtId="0" fontId="54" fillId="0" borderId="47" xfId="3" applyFont="1" applyBorder="1" applyAlignment="1">
      <alignment horizontal="center"/>
    </xf>
    <xf numFmtId="0" fontId="54" fillId="0" borderId="112" xfId="3" applyFont="1" applyBorder="1"/>
    <xf numFmtId="5" fontId="54" fillId="0" borderId="112" xfId="3" applyNumberFormat="1" applyFont="1" applyBorder="1" applyAlignment="1">
      <alignment vertical="center"/>
    </xf>
    <xf numFmtId="0" fontId="52" fillId="0" borderId="112" xfId="3" applyFont="1" applyBorder="1"/>
    <xf numFmtId="5" fontId="52" fillId="0" borderId="112" xfId="3" applyNumberFormat="1" applyFont="1" applyBorder="1" applyAlignment="1">
      <alignment vertical="center"/>
    </xf>
    <xf numFmtId="5" fontId="52" fillId="0" borderId="113" xfId="3" applyNumberFormat="1" applyFont="1" applyBorder="1" applyAlignment="1">
      <alignment vertical="center"/>
    </xf>
    <xf numFmtId="5" fontId="54" fillId="0" borderId="111" xfId="3" applyNumberFormat="1" applyFont="1" applyBorder="1" applyAlignment="1">
      <alignment vertical="center"/>
    </xf>
    <xf numFmtId="0" fontId="52" fillId="0" borderId="113" xfId="3" applyFont="1" applyBorder="1" applyAlignment="1">
      <alignment vertical="center"/>
    </xf>
    <xf numFmtId="5" fontId="52" fillId="2" borderId="113" xfId="3" applyNumberFormat="1" applyFont="1" applyFill="1" applyBorder="1" applyAlignment="1">
      <alignment vertical="center"/>
    </xf>
    <xf numFmtId="0" fontId="54" fillId="0" borderId="113" xfId="3" applyFont="1" applyBorder="1"/>
    <xf numFmtId="5" fontId="54" fillId="0" borderId="47" xfId="3" applyNumberFormat="1" applyFont="1" applyBorder="1" applyAlignment="1">
      <alignment vertical="center"/>
    </xf>
    <xf numFmtId="0" fontId="54" fillId="0" borderId="47" xfId="3" applyFont="1" applyBorder="1" applyAlignment="1">
      <alignment vertical="center"/>
    </xf>
    <xf numFmtId="5" fontId="54" fillId="2" borderId="47" xfId="3" applyNumberFormat="1" applyFont="1" applyFill="1" applyBorder="1" applyAlignment="1">
      <alignment vertical="center"/>
    </xf>
    <xf numFmtId="0" fontId="52" fillId="0" borderId="114" xfId="3" applyFont="1" applyBorder="1"/>
    <xf numFmtId="0" fontId="52" fillId="0" borderId="58" xfId="3" applyFont="1" applyBorder="1"/>
    <xf numFmtId="0" fontId="54" fillId="0" borderId="2" xfId="3" applyFont="1" applyBorder="1"/>
    <xf numFmtId="0" fontId="54" fillId="0" borderId="1" xfId="3" applyFont="1" applyBorder="1" applyAlignment="1">
      <alignment vertical="center"/>
    </xf>
    <xf numFmtId="0" fontId="9" fillId="0" borderId="105" xfId="3" applyFont="1" applyBorder="1" applyAlignment="1">
      <alignment horizontal="center" vertical="center"/>
    </xf>
    <xf numFmtId="0" fontId="9" fillId="0" borderId="106" xfId="3" applyFont="1" applyBorder="1" applyAlignment="1">
      <alignment horizontal="center" vertical="center"/>
    </xf>
    <xf numFmtId="6" fontId="52" fillId="0" borderId="102" xfId="3" applyNumberFormat="1" applyFont="1" applyBorder="1" applyAlignment="1">
      <alignment horizontal="right" vertical="center"/>
    </xf>
    <xf numFmtId="0" fontId="52" fillId="0" borderId="55" xfId="3" applyFont="1" applyBorder="1" applyAlignment="1">
      <alignment vertical="center"/>
    </xf>
    <xf numFmtId="3" fontId="52" fillId="0" borderId="102" xfId="3" applyNumberFormat="1" applyFont="1" applyBorder="1" applyAlignment="1">
      <alignment horizontal="right" vertical="center"/>
    </xf>
    <xf numFmtId="37" fontId="52" fillId="0" borderId="102" xfId="3" applyNumberFormat="1" applyFont="1" applyBorder="1" applyAlignment="1">
      <alignment vertical="center"/>
    </xf>
    <xf numFmtId="37" fontId="52" fillId="0" borderId="55" xfId="3" applyNumberFormat="1" applyFont="1" applyBorder="1" applyAlignment="1">
      <alignment vertical="center"/>
    </xf>
    <xf numFmtId="0" fontId="52" fillId="0" borderId="107" xfId="3" applyFont="1" applyBorder="1" applyAlignment="1">
      <alignment vertical="center"/>
    </xf>
    <xf numFmtId="5" fontId="52" fillId="2" borderId="107" xfId="3" applyNumberFormat="1" applyFont="1" applyFill="1" applyBorder="1" applyAlignment="1">
      <alignment vertical="center"/>
    </xf>
    <xf numFmtId="0" fontId="52" fillId="0" borderId="108" xfId="3" applyFont="1" applyBorder="1" applyAlignment="1">
      <alignment vertical="center"/>
    </xf>
    <xf numFmtId="0" fontId="54" fillId="0" borderId="13" xfId="3" applyFont="1" applyBorder="1" applyAlignment="1">
      <alignment horizontal="center"/>
    </xf>
    <xf numFmtId="0" fontId="52" fillId="0" borderId="109" xfId="3" applyFont="1" applyBorder="1"/>
    <xf numFmtId="0" fontId="52" fillId="0" borderId="81" xfId="3" applyFont="1" applyBorder="1" applyAlignment="1">
      <alignment vertical="center"/>
    </xf>
    <xf numFmtId="0" fontId="52" fillId="0" borderId="110" xfId="3" applyFont="1" applyBorder="1" applyAlignment="1">
      <alignment vertical="center"/>
    </xf>
    <xf numFmtId="0" fontId="52" fillId="0" borderId="28" xfId="3" applyFont="1" applyBorder="1"/>
    <xf numFmtId="0" fontId="52" fillId="0" borderId="10" xfId="3" applyFont="1" applyBorder="1" applyAlignment="1">
      <alignment vertical="center"/>
    </xf>
    <xf numFmtId="0" fontId="52" fillId="0" borderId="7" xfId="3" applyFont="1" applyBorder="1" applyAlignment="1">
      <alignment vertical="center"/>
    </xf>
    <xf numFmtId="0" fontId="52" fillId="0" borderId="105" xfId="3" applyFont="1" applyBorder="1" applyAlignment="1">
      <alignment horizontal="center" vertical="center"/>
    </xf>
    <xf numFmtId="0" fontId="52" fillId="0" borderId="11" xfId="3" applyFont="1" applyBorder="1" applyAlignment="1">
      <alignment horizontal="left" vertical="center" indent="1"/>
    </xf>
    <xf numFmtId="0" fontId="52" fillId="0" borderId="8" xfId="3" applyFont="1" applyBorder="1" applyAlignment="1">
      <alignment horizontal="left" vertical="center" indent="1"/>
    </xf>
    <xf numFmtId="6" fontId="7" fillId="0" borderId="106" xfId="0" applyNumberFormat="1" applyFont="1" applyBorder="1" applyAlignment="1"/>
    <xf numFmtId="6" fontId="7" fillId="0" borderId="55" xfId="0" applyNumberFormat="1" applyFont="1" applyBorder="1" applyAlignment="1"/>
    <xf numFmtId="0" fontId="7" fillId="0" borderId="109" xfId="0" applyFont="1" applyBorder="1" applyAlignment="1">
      <alignment horizontal="left"/>
    </xf>
    <xf numFmtId="0" fontId="7" fillId="0" borderId="81" xfId="0" applyFont="1" applyBorder="1" applyAlignment="1">
      <alignment horizontal="left"/>
    </xf>
    <xf numFmtId="0" fontId="4" fillId="0" borderId="81" xfId="0" applyFont="1" applyBorder="1" applyAlignment="1">
      <alignment horizontal="left"/>
    </xf>
    <xf numFmtId="0" fontId="4" fillId="0" borderId="110" xfId="0" applyFont="1" applyBorder="1" applyAlignment="1">
      <alignment horizontal="left"/>
    </xf>
    <xf numFmtId="0" fontId="7" fillId="0" borderId="13" xfId="0" applyFont="1" applyBorder="1" applyAlignment="1">
      <alignment horizontal="left" indent="1"/>
    </xf>
    <xf numFmtId="0" fontId="7" fillId="0" borderId="11" xfId="0" applyFont="1" applyBorder="1" applyAlignment="1">
      <alignment horizontal="left" indent="1"/>
    </xf>
    <xf numFmtId="0" fontId="4" fillId="0" borderId="11" xfId="0" applyFont="1" applyBorder="1" applyAlignment="1">
      <alignment horizontal="left" indent="1"/>
    </xf>
    <xf numFmtId="0" fontId="4" fillId="0" borderId="8" xfId="0" applyFont="1" applyBorder="1" applyAlignment="1">
      <alignment horizontal="left" indent="1"/>
    </xf>
    <xf numFmtId="9" fontId="4" fillId="0" borderId="54" xfId="1" applyFont="1" applyBorder="1" applyAlignment="1"/>
    <xf numFmtId="6" fontId="4" fillId="0" borderId="115" xfId="0" applyNumberFormat="1" applyFont="1" applyBorder="1" applyAlignment="1"/>
    <xf numFmtId="6" fontId="4" fillId="0" borderId="54" xfId="0" applyNumberFormat="1" applyFont="1" applyBorder="1" applyAlignment="1"/>
    <xf numFmtId="6" fontId="4" fillId="0" borderId="56" xfId="0" applyNumberFormat="1" applyFont="1" applyBorder="1" applyAlignment="1"/>
    <xf numFmtId="0" fontId="7" fillId="0" borderId="2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6" fontId="7" fillId="0" borderId="54" xfId="0" applyNumberFormat="1" applyFont="1" applyBorder="1" applyAlignment="1"/>
    <xf numFmtId="6" fontId="4" fillId="0" borderId="60" xfId="0" applyNumberFormat="1" applyFont="1" applyBorder="1" applyAlignment="1"/>
    <xf numFmtId="0" fontId="56" fillId="0" borderId="0" xfId="0" applyFont="1" applyBorder="1" applyAlignment="1">
      <alignment horizontal="left" indent="2"/>
    </xf>
    <xf numFmtId="6" fontId="41" fillId="0" borderId="0" xfId="0" applyNumberFormat="1" applyFont="1" applyBorder="1" applyAlignment="1">
      <alignment horizontal="left" indent="2"/>
    </xf>
    <xf numFmtId="6" fontId="41" fillId="0" borderId="20" xfId="0" applyNumberFormat="1" applyFont="1" applyBorder="1" applyAlignment="1"/>
    <xf numFmtId="0" fontId="41" fillId="0" borderId="116" xfId="0" applyFont="1" applyBorder="1" applyAlignment="1">
      <alignment horizontal="center" vertical="top" wrapText="1"/>
    </xf>
    <xf numFmtId="6" fontId="41" fillId="0" borderId="117" xfId="0" applyNumberFormat="1" applyFont="1" applyBorder="1" applyAlignment="1">
      <alignment horizontal="right" vertical="top" wrapText="1"/>
    </xf>
    <xf numFmtId="6" fontId="41" fillId="0" borderId="118" xfId="0" applyNumberFormat="1" applyFont="1" applyBorder="1" applyAlignment="1">
      <alignment horizontal="right" vertical="top" wrapText="1"/>
    </xf>
    <xf numFmtId="6" fontId="41" fillId="0" borderId="119" xfId="0" applyNumberFormat="1" applyFont="1" applyBorder="1" applyAlignment="1">
      <alignment horizontal="right" vertical="top" wrapText="1"/>
    </xf>
    <xf numFmtId="10" fontId="41" fillId="0" borderId="46" xfId="2" applyNumberFormat="1" applyFont="1" applyBorder="1"/>
    <xf numFmtId="10" fontId="41" fillId="0" borderId="121" xfId="2" applyNumberFormat="1" applyFont="1" applyBorder="1"/>
    <xf numFmtId="10" fontId="41" fillId="0" borderId="49" xfId="2" applyNumberFormat="1" applyFont="1" applyBorder="1"/>
    <xf numFmtId="10" fontId="56" fillId="0" borderId="22" xfId="2" applyNumberFormat="1" applyFont="1" applyBorder="1"/>
    <xf numFmtId="0" fontId="22" fillId="0" borderId="120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9" fillId="0" borderId="39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41" xfId="0" applyFont="1" applyFill="1" applyBorder="1" applyAlignment="1">
      <alignment horizontal="left" vertical="center"/>
    </xf>
    <xf numFmtId="0" fontId="25" fillId="0" borderId="51" xfId="0" applyFont="1" applyFill="1" applyBorder="1" applyAlignment="1">
      <alignment horizontal="left" vertical="center" indent="1"/>
    </xf>
    <xf numFmtId="0" fontId="25" fillId="0" borderId="52" xfId="0" applyFont="1" applyFill="1" applyBorder="1" applyAlignment="1">
      <alignment horizontal="left" vertical="center" indent="1"/>
    </xf>
    <xf numFmtId="0" fontId="25" fillId="0" borderId="53" xfId="0" applyFont="1" applyFill="1" applyBorder="1" applyAlignment="1">
      <alignment horizontal="left" vertical="center" indent="1"/>
    </xf>
    <xf numFmtId="0" fontId="25" fillId="0" borderId="2" xfId="0" applyFont="1" applyFill="1" applyBorder="1" applyAlignment="1">
      <alignment horizontal="left" vertical="center" indent="1"/>
    </xf>
    <xf numFmtId="0" fontId="25" fillId="0" borderId="3" xfId="0" applyFont="1" applyFill="1" applyBorder="1" applyAlignment="1">
      <alignment horizontal="left" vertical="center" indent="1"/>
    </xf>
    <xf numFmtId="0" fontId="25" fillId="0" borderId="1" xfId="0" applyFont="1" applyFill="1" applyBorder="1" applyAlignment="1">
      <alignment horizontal="left" vertical="center" indent="1"/>
    </xf>
    <xf numFmtId="0" fontId="19" fillId="0" borderId="11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37" fontId="19" fillId="4" borderId="8" xfId="0" applyNumberFormat="1" applyFont="1" applyFill="1" applyBorder="1" applyAlignment="1">
      <alignment horizontal="right" vertical="center"/>
    </xf>
    <xf numFmtId="37" fontId="19" fillId="4" borderId="6" xfId="0" applyNumberFormat="1" applyFont="1" applyFill="1" applyBorder="1" applyAlignment="1">
      <alignment horizontal="right" vertical="center"/>
    </xf>
    <xf numFmtId="0" fontId="19" fillId="4" borderId="39" xfId="0" applyFont="1" applyFill="1" applyBorder="1" applyAlignment="1">
      <alignment horizontal="left" vertical="center" indent="1"/>
    </xf>
    <xf numFmtId="0" fontId="19" fillId="4" borderId="40" xfId="0" applyFont="1" applyFill="1" applyBorder="1" applyAlignment="1">
      <alignment horizontal="left" vertical="center" indent="1"/>
    </xf>
    <xf numFmtId="0" fontId="19" fillId="4" borderId="41" xfId="0" applyFont="1" applyFill="1" applyBorder="1" applyAlignment="1">
      <alignment horizontal="left" vertical="center" indent="1"/>
    </xf>
    <xf numFmtId="5" fontId="19" fillId="4" borderId="43" xfId="0" applyNumberFormat="1" applyFont="1" applyFill="1" applyBorder="1" applyAlignment="1">
      <alignment horizontal="right" vertical="center"/>
    </xf>
    <xf numFmtId="5" fontId="19" fillId="4" borderId="44" xfId="0" applyNumberFormat="1" applyFont="1" applyFill="1" applyBorder="1" applyAlignment="1">
      <alignment horizontal="right" vertical="center"/>
    </xf>
    <xf numFmtId="0" fontId="19" fillId="0" borderId="19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9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4" fillId="3" borderId="25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5" fontId="19" fillId="4" borderId="13" xfId="0" applyNumberFormat="1" applyFont="1" applyFill="1" applyBorder="1" applyAlignment="1">
      <alignment horizontal="right" vertical="center"/>
    </xf>
    <xf numFmtId="5" fontId="19" fillId="4" borderId="12" xfId="0" applyNumberFormat="1" applyFont="1" applyFill="1" applyBorder="1" applyAlignment="1">
      <alignment horizontal="right" vertical="center"/>
    </xf>
    <xf numFmtId="0" fontId="27" fillId="0" borderId="31" xfId="0" applyFont="1" applyBorder="1" applyAlignment="1">
      <alignment vertical="center" textRotation="180"/>
    </xf>
    <xf numFmtId="0" fontId="28" fillId="0" borderId="31" xfId="0" applyFont="1" applyBorder="1" applyAlignment="1">
      <alignment vertical="center" textRotation="180"/>
    </xf>
    <xf numFmtId="0" fontId="19" fillId="4" borderId="11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/>
    </xf>
    <xf numFmtId="37" fontId="19" fillId="4" borderId="13" xfId="0" applyNumberFormat="1" applyFont="1" applyFill="1" applyBorder="1" applyAlignment="1">
      <alignment horizontal="right" vertical="center"/>
    </xf>
    <xf numFmtId="37" fontId="19" fillId="4" borderId="12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Normal" xfId="0" builtinId="0"/>
    <cellStyle name="Normal 2" xfId="3"/>
    <cellStyle name="Percent" xfId="1" builtinId="5"/>
    <cellStyle name="Percent 2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opLeftCell="A34" zoomScale="140" zoomScaleNormal="140" workbookViewId="0">
      <selection activeCell="F36" sqref="F36"/>
    </sheetView>
  </sheetViews>
  <sheetFormatPr defaultRowHeight="15" customHeight="1" x14ac:dyDescent="0.25"/>
  <cols>
    <col min="1" max="1" width="2.42578125" style="75" customWidth="1"/>
    <col min="2" max="2" width="4.140625" style="181" customWidth="1"/>
    <col min="3" max="3" width="2.7109375" style="184" customWidth="1"/>
    <col min="4" max="4" width="15.28515625" style="2" customWidth="1"/>
    <col min="5" max="5" width="3.28515625" style="2" customWidth="1"/>
    <col min="6" max="6" width="16.42578125" style="2" customWidth="1"/>
    <col min="7" max="7" width="2.5703125" style="2" customWidth="1"/>
    <col min="8" max="8" width="17.140625" style="2" customWidth="1"/>
    <col min="9" max="9" width="7" style="2" customWidth="1"/>
    <col min="10" max="10" width="16.42578125" style="2" customWidth="1"/>
    <col min="11" max="11" width="17.140625" style="2" customWidth="1"/>
    <col min="12" max="12" width="17" style="2" customWidth="1"/>
    <col min="13" max="13" width="10.28515625" customWidth="1"/>
    <col min="14" max="14" width="16.5703125" customWidth="1"/>
    <col min="15" max="15" width="31.42578125" customWidth="1"/>
  </cols>
  <sheetData>
    <row r="1" spans="1:12" s="64" customFormat="1" ht="22.15" customHeight="1" x14ac:dyDescent="0.35">
      <c r="A1" s="63"/>
      <c r="B1" s="425" t="s">
        <v>48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s="64" customFormat="1" ht="19.149999999999999" customHeight="1" x14ac:dyDescent="0.3">
      <c r="A2" s="63"/>
      <c r="B2" s="65" t="s">
        <v>49</v>
      </c>
      <c r="C2" s="66"/>
      <c r="D2" s="1"/>
      <c r="E2" s="65"/>
      <c r="F2" s="65"/>
      <c r="G2" s="65"/>
      <c r="H2" s="67"/>
      <c r="I2" s="67"/>
      <c r="J2" s="67"/>
      <c r="K2" s="67"/>
      <c r="L2" s="67"/>
    </row>
    <row r="3" spans="1:12" s="64" customFormat="1" ht="19.149999999999999" customHeight="1" x14ac:dyDescent="0.3">
      <c r="A3" s="63"/>
      <c r="B3" s="65" t="s">
        <v>50</v>
      </c>
      <c r="C3" s="66"/>
      <c r="D3" s="1"/>
      <c r="E3" s="65"/>
      <c r="F3" s="65"/>
      <c r="G3" s="65"/>
      <c r="H3" s="68"/>
      <c r="I3" s="68"/>
      <c r="J3" s="68"/>
      <c r="K3" s="68"/>
      <c r="L3" s="68"/>
    </row>
    <row r="4" spans="1:12" s="64" customFormat="1" ht="19.149999999999999" customHeight="1" x14ac:dyDescent="0.3">
      <c r="A4" s="63"/>
      <c r="B4" s="65" t="s">
        <v>51</v>
      </c>
      <c r="C4" s="66"/>
      <c r="D4" s="1"/>
      <c r="E4" s="65"/>
      <c r="F4" s="65"/>
      <c r="G4" s="65"/>
      <c r="H4" s="68"/>
      <c r="I4" s="68"/>
      <c r="J4" s="68"/>
      <c r="K4" s="68"/>
      <c r="L4" s="68"/>
    </row>
    <row r="5" spans="1:12" s="74" customFormat="1" ht="19.149999999999999" customHeight="1" x14ac:dyDescent="0.2">
      <c r="A5" s="69"/>
      <c r="B5" s="65" t="s">
        <v>52</v>
      </c>
      <c r="C5" s="70"/>
      <c r="D5" s="71"/>
      <c r="E5" s="72"/>
      <c r="F5" s="72"/>
      <c r="G5" s="72"/>
      <c r="H5" s="72"/>
      <c r="I5" s="72"/>
      <c r="J5" s="72"/>
      <c r="K5" s="72"/>
      <c r="L5" s="73"/>
    </row>
    <row r="6" spans="1:12" s="74" customFormat="1" ht="19.149999999999999" customHeight="1" thickBot="1" x14ac:dyDescent="0.25">
      <c r="A6" s="69"/>
      <c r="B6" s="65" t="s">
        <v>53</v>
      </c>
      <c r="C6" s="70"/>
      <c r="D6" s="71"/>
      <c r="E6" s="72"/>
      <c r="F6" s="72"/>
      <c r="G6" s="72"/>
      <c r="H6" s="72"/>
      <c r="I6" s="72"/>
      <c r="J6" s="72"/>
      <c r="K6" s="72"/>
      <c r="L6" s="73"/>
    </row>
    <row r="7" spans="1:12" ht="19.5" customHeight="1" x14ac:dyDescent="0.3">
      <c r="B7" s="426" t="s">
        <v>54</v>
      </c>
      <c r="C7" s="427"/>
      <c r="D7" s="427"/>
      <c r="E7" s="427"/>
      <c r="F7" s="427"/>
      <c r="G7" s="428"/>
      <c r="H7" s="76" t="s">
        <v>55</v>
      </c>
      <c r="I7" s="429" t="s">
        <v>56</v>
      </c>
      <c r="J7" s="430"/>
      <c r="K7" s="77" t="s">
        <v>57</v>
      </c>
      <c r="L7" s="78"/>
    </row>
    <row r="8" spans="1:12" ht="19.5" customHeight="1" x14ac:dyDescent="0.2">
      <c r="B8" s="79">
        <v>1</v>
      </c>
      <c r="C8" s="431" t="s">
        <v>58</v>
      </c>
      <c r="D8" s="432"/>
      <c r="E8" s="432"/>
      <c r="F8" s="432"/>
      <c r="G8" s="433"/>
      <c r="H8" s="80">
        <v>20000000</v>
      </c>
      <c r="I8" s="434">
        <v>30000000</v>
      </c>
      <c r="J8" s="435"/>
      <c r="K8" s="81">
        <f>SUM(H8:I8)</f>
        <v>50000000</v>
      </c>
      <c r="L8" s="436" t="s">
        <v>59</v>
      </c>
    </row>
    <row r="9" spans="1:12" ht="19.5" customHeight="1" x14ac:dyDescent="0.2">
      <c r="B9" s="79">
        <v>2</v>
      </c>
      <c r="C9" s="412" t="s">
        <v>60</v>
      </c>
      <c r="D9" s="413"/>
      <c r="E9" s="413"/>
      <c r="F9" s="413"/>
      <c r="G9" s="414"/>
      <c r="H9" s="82">
        <v>-8000000</v>
      </c>
      <c r="I9" s="415">
        <v>-15000000</v>
      </c>
      <c r="J9" s="416"/>
      <c r="K9" s="83">
        <f>SUM(H9:I9)</f>
        <v>-23000000</v>
      </c>
      <c r="L9" s="437"/>
    </row>
    <row r="10" spans="1:12" ht="19.5" customHeight="1" x14ac:dyDescent="0.2">
      <c r="B10" s="79">
        <v>3</v>
      </c>
      <c r="C10" s="438" t="s">
        <v>61</v>
      </c>
      <c r="D10" s="439"/>
      <c r="E10" s="439"/>
      <c r="F10" s="439"/>
      <c r="G10" s="440"/>
      <c r="H10" s="84">
        <f>SUM(H8:H9)</f>
        <v>12000000</v>
      </c>
      <c r="I10" s="441">
        <f>+I9+I8</f>
        <v>15000000</v>
      </c>
      <c r="J10" s="442"/>
      <c r="K10" s="85">
        <f>SUM(K8:K9)</f>
        <v>27000000</v>
      </c>
      <c r="L10" s="437"/>
    </row>
    <row r="11" spans="1:12" ht="19.5" customHeight="1" x14ac:dyDescent="0.2">
      <c r="B11" s="79">
        <v>4</v>
      </c>
      <c r="C11" s="412" t="s">
        <v>62</v>
      </c>
      <c r="D11" s="413"/>
      <c r="E11" s="413"/>
      <c r="F11" s="413"/>
      <c r="G11" s="414"/>
      <c r="H11" s="86">
        <v>-2000000</v>
      </c>
      <c r="I11" s="415">
        <v>-3000000</v>
      </c>
      <c r="J11" s="416"/>
      <c r="K11" s="87">
        <f>SUM(H11:I11)</f>
        <v>-5000000</v>
      </c>
      <c r="L11" s="437"/>
    </row>
    <row r="12" spans="1:12" ht="19.5" customHeight="1" thickBot="1" x14ac:dyDescent="0.3">
      <c r="B12" s="88">
        <v>5</v>
      </c>
      <c r="C12" s="417" t="s">
        <v>63</v>
      </c>
      <c r="D12" s="418"/>
      <c r="E12" s="418"/>
      <c r="F12" s="418"/>
      <c r="G12" s="419"/>
      <c r="H12" s="89">
        <f>+H11+H10</f>
        <v>10000000</v>
      </c>
      <c r="I12" s="420">
        <f>+I11+I10</f>
        <v>12000000</v>
      </c>
      <c r="J12" s="421"/>
      <c r="K12" s="90" t="s">
        <v>64</v>
      </c>
      <c r="L12" s="78"/>
    </row>
    <row r="13" spans="1:12" ht="19.5" customHeight="1" x14ac:dyDescent="0.2">
      <c r="B13" s="79">
        <v>6</v>
      </c>
      <c r="C13" s="422" t="s">
        <v>65</v>
      </c>
      <c r="D13" s="423"/>
      <c r="E13" s="423"/>
      <c r="F13" s="423"/>
      <c r="G13" s="423"/>
      <c r="H13" s="423"/>
      <c r="I13" s="424"/>
      <c r="J13" s="80">
        <f>+I12</f>
        <v>12000000</v>
      </c>
      <c r="K13" s="91" t="s">
        <v>66</v>
      </c>
      <c r="L13" s="78"/>
    </row>
    <row r="14" spans="1:12" ht="19.5" customHeight="1" x14ac:dyDescent="0.2">
      <c r="B14" s="79">
        <v>7</v>
      </c>
      <c r="C14" s="400" t="s">
        <v>67</v>
      </c>
      <c r="D14" s="401"/>
      <c r="E14" s="401"/>
      <c r="F14" s="401"/>
      <c r="G14" s="401"/>
      <c r="H14" s="401"/>
      <c r="I14" s="92">
        <v>0.3</v>
      </c>
      <c r="J14" s="93">
        <f>-I14*J13</f>
        <v>-3600000</v>
      </c>
      <c r="K14" s="94" t="s">
        <v>68</v>
      </c>
      <c r="L14" s="78"/>
    </row>
    <row r="15" spans="1:12" ht="19.5" customHeight="1" x14ac:dyDescent="0.2">
      <c r="B15" s="79">
        <v>8</v>
      </c>
      <c r="C15" s="400" t="s">
        <v>69</v>
      </c>
      <c r="D15" s="401"/>
      <c r="E15" s="401"/>
      <c r="F15" s="401"/>
      <c r="G15" s="401"/>
      <c r="H15" s="401"/>
      <c r="I15" s="402"/>
      <c r="J15" s="95">
        <f>SUM(J13:J14)</f>
        <v>8400000</v>
      </c>
      <c r="K15" s="96" t="s">
        <v>70</v>
      </c>
      <c r="L15" s="78"/>
    </row>
    <row r="16" spans="1:12" ht="19.5" customHeight="1" thickBot="1" x14ac:dyDescent="0.25">
      <c r="B16" s="88">
        <v>9</v>
      </c>
      <c r="C16" s="403" t="s">
        <v>71</v>
      </c>
      <c r="D16" s="404"/>
      <c r="E16" s="404"/>
      <c r="F16" s="404"/>
      <c r="G16" s="404"/>
      <c r="H16" s="404"/>
      <c r="I16" s="405"/>
      <c r="J16" s="97">
        <v>500000</v>
      </c>
      <c r="K16" s="98"/>
      <c r="L16" s="78"/>
    </row>
    <row r="17" spans="1:12" ht="9.75" customHeight="1" thickBot="1" x14ac:dyDescent="0.25">
      <c r="B17" s="99"/>
      <c r="C17" s="100"/>
      <c r="D17" s="100"/>
      <c r="E17" s="100"/>
      <c r="F17" s="100"/>
      <c r="G17" s="100"/>
      <c r="H17" s="100"/>
      <c r="I17" s="100"/>
      <c r="J17" s="73"/>
      <c r="K17" s="101"/>
      <c r="L17" s="78"/>
    </row>
    <row r="18" spans="1:12" ht="19.149999999999999" customHeight="1" x14ac:dyDescent="0.2">
      <c r="B18" s="102"/>
      <c r="C18" s="406" t="s">
        <v>72</v>
      </c>
      <c r="D18" s="407"/>
      <c r="E18" s="407"/>
      <c r="F18" s="407"/>
      <c r="G18" s="407"/>
      <c r="H18" s="407"/>
      <c r="I18" s="407"/>
      <c r="J18" s="408"/>
      <c r="K18" s="103" t="s">
        <v>73</v>
      </c>
      <c r="L18" s="103" t="s">
        <v>74</v>
      </c>
    </row>
    <row r="19" spans="1:12" ht="16.149999999999999" customHeight="1" x14ac:dyDescent="0.2">
      <c r="B19" s="79"/>
      <c r="C19" s="409" t="s">
        <v>75</v>
      </c>
      <c r="D19" s="410"/>
      <c r="E19" s="410"/>
      <c r="F19" s="410"/>
      <c r="G19" s="410"/>
      <c r="H19" s="410"/>
      <c r="I19" s="410"/>
      <c r="J19" s="411"/>
      <c r="K19" s="104" t="s">
        <v>76</v>
      </c>
      <c r="L19" s="104" t="s">
        <v>77</v>
      </c>
    </row>
    <row r="20" spans="1:12" ht="21.6" customHeight="1" x14ac:dyDescent="0.2">
      <c r="B20" s="79">
        <v>10</v>
      </c>
      <c r="C20" s="105" t="s">
        <v>78</v>
      </c>
      <c r="D20" s="106"/>
      <c r="E20" s="106"/>
      <c r="F20" s="106"/>
      <c r="G20" s="107"/>
      <c r="H20" s="108"/>
      <c r="I20" s="108"/>
      <c r="J20" s="109"/>
      <c r="K20" s="110">
        <f>+H12</f>
        <v>10000000</v>
      </c>
      <c r="L20" s="110">
        <f>+H12</f>
        <v>10000000</v>
      </c>
    </row>
    <row r="21" spans="1:12" ht="21.6" customHeight="1" x14ac:dyDescent="0.2">
      <c r="B21" s="79">
        <v>11</v>
      </c>
      <c r="C21" s="111" t="s">
        <v>79</v>
      </c>
      <c r="D21" s="112"/>
      <c r="E21" s="112"/>
      <c r="F21" s="112"/>
      <c r="G21" s="113"/>
      <c r="H21" s="114"/>
      <c r="I21" s="114"/>
      <c r="J21" s="115"/>
      <c r="K21" s="116"/>
      <c r="L21" s="110"/>
    </row>
    <row r="22" spans="1:12" ht="21.6" customHeight="1" x14ac:dyDescent="0.2">
      <c r="B22" s="79">
        <v>12</v>
      </c>
      <c r="C22" s="117" t="s">
        <v>80</v>
      </c>
      <c r="D22" s="118"/>
      <c r="E22" s="118"/>
      <c r="F22" s="118"/>
      <c r="G22" s="119"/>
      <c r="H22" s="120"/>
      <c r="I22" s="120"/>
      <c r="J22" s="121"/>
      <c r="K22" s="122"/>
      <c r="L22" s="122"/>
    </row>
    <row r="23" spans="1:12" ht="21.6" customHeight="1" x14ac:dyDescent="0.2">
      <c r="B23" s="79">
        <v>13</v>
      </c>
      <c r="C23" s="123" t="s">
        <v>81</v>
      </c>
      <c r="D23" s="124"/>
      <c r="E23" s="124"/>
      <c r="F23" s="124"/>
      <c r="G23" s="125"/>
      <c r="H23" s="101"/>
      <c r="I23" s="101"/>
      <c r="J23" s="126"/>
      <c r="K23" s="127"/>
      <c r="L23" s="127"/>
    </row>
    <row r="24" spans="1:12" ht="21.6" customHeight="1" x14ac:dyDescent="0.2">
      <c r="B24" s="79">
        <v>14</v>
      </c>
      <c r="C24" s="128" t="s">
        <v>82</v>
      </c>
      <c r="D24" s="129"/>
      <c r="E24" s="129"/>
      <c r="F24" s="130"/>
      <c r="G24" s="113"/>
      <c r="H24" s="131"/>
      <c r="I24" s="131"/>
      <c r="J24" s="132"/>
      <c r="K24" s="133"/>
      <c r="L24" s="134"/>
    </row>
    <row r="25" spans="1:12" ht="21.6" customHeight="1" thickBot="1" x14ac:dyDescent="0.25">
      <c r="B25" s="88">
        <v>15</v>
      </c>
      <c r="C25" s="135" t="s">
        <v>83</v>
      </c>
      <c r="D25" s="136"/>
      <c r="E25" s="136"/>
      <c r="F25" s="136"/>
      <c r="G25" s="137"/>
      <c r="H25" s="138"/>
      <c r="I25" s="138"/>
      <c r="J25" s="139"/>
      <c r="K25" s="140"/>
      <c r="L25" s="141"/>
    </row>
    <row r="26" spans="1:12" ht="21.6" customHeight="1" thickBot="1" x14ac:dyDescent="0.25">
      <c r="B26" s="88">
        <v>16</v>
      </c>
      <c r="C26" s="142" t="s">
        <v>84</v>
      </c>
      <c r="D26" s="143"/>
      <c r="E26" s="144"/>
      <c r="F26" s="143"/>
      <c r="G26" s="145"/>
      <c r="H26" s="146"/>
      <c r="I26" s="146"/>
      <c r="J26" s="147"/>
      <c r="K26" s="148"/>
      <c r="L26" s="148"/>
    </row>
    <row r="27" spans="1:12" ht="21.6" customHeight="1" thickBot="1" x14ac:dyDescent="0.25">
      <c r="B27" s="88">
        <v>17</v>
      </c>
      <c r="C27" s="142" t="s">
        <v>85</v>
      </c>
      <c r="D27" s="143"/>
      <c r="E27" s="144"/>
      <c r="F27" s="143"/>
      <c r="G27" s="149"/>
      <c r="H27" s="146"/>
      <c r="I27" s="146"/>
      <c r="J27" s="147"/>
      <c r="K27" s="150"/>
      <c r="L27" s="151"/>
    </row>
    <row r="28" spans="1:12" ht="21.6" customHeight="1" thickBot="1" x14ac:dyDescent="0.25">
      <c r="B28" s="88">
        <v>18</v>
      </c>
      <c r="C28" s="142" t="s">
        <v>86</v>
      </c>
      <c r="D28" s="143"/>
      <c r="E28" s="144"/>
      <c r="F28" s="143"/>
      <c r="G28" s="149"/>
      <c r="H28" s="146"/>
      <c r="I28" s="146"/>
      <c r="J28" s="147"/>
      <c r="K28" s="150"/>
      <c r="L28" s="148"/>
    </row>
    <row r="29" spans="1:12" s="6" customFormat="1" ht="26.25" customHeight="1" x14ac:dyDescent="0.2">
      <c r="B29" s="152" t="s">
        <v>87</v>
      </c>
      <c r="C29" s="153"/>
      <c r="D29" s="154"/>
      <c r="E29" s="155"/>
      <c r="F29" s="155"/>
      <c r="G29" s="155"/>
      <c r="H29" s="155"/>
      <c r="I29" s="156"/>
      <c r="J29" s="156"/>
      <c r="K29" s="156"/>
      <c r="L29" s="78"/>
    </row>
    <row r="30" spans="1:12" s="6" customFormat="1" ht="3.75" customHeight="1" x14ac:dyDescent="0.2">
      <c r="A30" s="157"/>
      <c r="B30" s="158"/>
      <c r="C30" s="159"/>
      <c r="D30" s="156"/>
      <c r="E30" s="156"/>
      <c r="F30" s="156"/>
      <c r="G30" s="156"/>
      <c r="H30" s="156"/>
      <c r="I30" s="156"/>
      <c r="J30" s="156"/>
      <c r="K30" s="156"/>
      <c r="L30" s="101"/>
    </row>
    <row r="31" spans="1:12" s="74" customFormat="1" ht="17.45" customHeight="1" thickBot="1" x14ac:dyDescent="0.25">
      <c r="A31" s="160"/>
      <c r="B31" s="161">
        <v>1</v>
      </c>
      <c r="C31" s="162" t="s">
        <v>88</v>
      </c>
      <c r="D31" s="72"/>
      <c r="E31" s="72"/>
      <c r="F31" s="72"/>
      <c r="G31" s="72"/>
      <c r="H31" s="72"/>
      <c r="I31" s="72"/>
      <c r="J31" s="73"/>
      <c r="K31" s="73"/>
      <c r="L31" s="73"/>
    </row>
    <row r="32" spans="1:12" s="74" customFormat="1" ht="17.45" customHeight="1" x14ac:dyDescent="0.2">
      <c r="A32" s="163"/>
      <c r="B32" s="161"/>
      <c r="C32" s="162" t="s">
        <v>89</v>
      </c>
      <c r="D32" s="72"/>
      <c r="E32" s="72"/>
      <c r="F32" s="72"/>
      <c r="G32" s="72"/>
      <c r="H32" s="72"/>
      <c r="I32" s="72"/>
      <c r="J32" s="73"/>
      <c r="K32" s="73"/>
      <c r="L32" s="73"/>
    </row>
    <row r="33" spans="1:12" s="69" customFormat="1" ht="17.45" customHeight="1" x14ac:dyDescent="0.2">
      <c r="A33" s="164"/>
      <c r="C33" s="165" t="s">
        <v>5</v>
      </c>
      <c r="D33" s="166">
        <v>4000000</v>
      </c>
      <c r="E33" s="165" t="s">
        <v>4</v>
      </c>
      <c r="F33" s="166">
        <v>22000000</v>
      </c>
      <c r="G33" s="167" t="s">
        <v>3</v>
      </c>
      <c r="H33" s="166">
        <v>10000000</v>
      </c>
      <c r="I33" s="168" t="s">
        <v>2</v>
      </c>
      <c r="J33" s="166">
        <v>18000000</v>
      </c>
      <c r="K33" s="73"/>
      <c r="L33" s="73"/>
    </row>
    <row r="34" spans="1:12" s="6" customFormat="1" ht="6.75" customHeight="1" x14ac:dyDescent="0.2">
      <c r="A34" s="169"/>
      <c r="B34" s="158"/>
      <c r="C34" s="159"/>
      <c r="D34" s="156"/>
      <c r="E34" s="156"/>
      <c r="F34" s="156"/>
      <c r="G34" s="156"/>
      <c r="H34" s="156"/>
      <c r="I34" s="156"/>
      <c r="J34" s="73"/>
      <c r="K34" s="73"/>
      <c r="L34" s="73"/>
    </row>
    <row r="35" spans="1:12" s="11" customFormat="1" ht="17.45" customHeight="1" thickBot="1" x14ac:dyDescent="0.25">
      <c r="A35" s="160"/>
      <c r="B35" s="170">
        <v>2</v>
      </c>
      <c r="C35" s="162" t="s">
        <v>90</v>
      </c>
      <c r="D35" s="171"/>
      <c r="E35" s="171"/>
      <c r="F35" s="171"/>
      <c r="G35" s="171"/>
      <c r="H35" s="171"/>
      <c r="I35" s="171"/>
      <c r="J35" s="171"/>
      <c r="K35" s="171"/>
      <c r="L35" s="172"/>
    </row>
    <row r="36" spans="1:12" s="69" customFormat="1" ht="17.45" customHeight="1" x14ac:dyDescent="0.2">
      <c r="A36" s="164"/>
      <c r="C36" s="165" t="s">
        <v>5</v>
      </c>
      <c r="D36" s="166">
        <v>3600000</v>
      </c>
      <c r="E36" s="165" t="s">
        <v>4</v>
      </c>
      <c r="F36" s="166">
        <v>150000</v>
      </c>
      <c r="G36" s="167" t="s">
        <v>3</v>
      </c>
      <c r="H36" s="166">
        <v>1600000</v>
      </c>
      <c r="I36" s="168" t="s">
        <v>2</v>
      </c>
      <c r="J36" s="166">
        <v>18000000</v>
      </c>
    </row>
    <row r="37" spans="1:12" s="174" customFormat="1" ht="1.5" customHeight="1" x14ac:dyDescent="0.2">
      <c r="A37" s="173"/>
      <c r="C37" s="175"/>
      <c r="D37" s="176"/>
      <c r="E37" s="175"/>
      <c r="F37" s="176"/>
      <c r="G37" s="177"/>
      <c r="H37" s="176"/>
      <c r="I37" s="178"/>
      <c r="J37" s="176"/>
      <c r="K37" s="178"/>
      <c r="L37" s="179"/>
    </row>
    <row r="38" spans="1:12" s="11" customFormat="1" ht="17.45" customHeight="1" thickBot="1" x14ac:dyDescent="0.25">
      <c r="A38" s="160"/>
      <c r="B38" s="170">
        <v>3</v>
      </c>
      <c r="C38" s="162" t="s">
        <v>91</v>
      </c>
      <c r="D38" s="171"/>
      <c r="E38" s="171"/>
      <c r="F38" s="171"/>
      <c r="G38" s="171"/>
      <c r="H38" s="171"/>
      <c r="I38" s="171"/>
    </row>
    <row r="39" spans="1:12" s="11" customFormat="1" ht="17.45" customHeight="1" x14ac:dyDescent="0.2">
      <c r="A39" s="163"/>
      <c r="B39" s="170"/>
      <c r="C39" s="162" t="s">
        <v>92</v>
      </c>
      <c r="D39" s="171"/>
      <c r="E39" s="171"/>
      <c r="F39" s="171"/>
      <c r="G39" s="171"/>
      <c r="H39" s="171"/>
      <c r="I39" s="171"/>
    </row>
    <row r="40" spans="1:12" s="11" customFormat="1" ht="17.45" customHeight="1" x14ac:dyDescent="0.2">
      <c r="A40" s="173"/>
      <c r="B40" s="170"/>
      <c r="C40" s="162" t="s">
        <v>93</v>
      </c>
      <c r="D40" s="171"/>
      <c r="E40" s="171"/>
      <c r="F40" s="171"/>
      <c r="G40" s="171"/>
      <c r="H40" s="171"/>
      <c r="I40" s="171"/>
    </row>
    <row r="41" spans="1:12" s="174" customFormat="1" ht="17.45" customHeight="1" x14ac:dyDescent="0.2">
      <c r="A41" s="173"/>
      <c r="C41" s="165" t="s">
        <v>5</v>
      </c>
      <c r="D41" s="166">
        <v>0</v>
      </c>
      <c r="E41" s="165" t="s">
        <v>4</v>
      </c>
      <c r="F41" s="166">
        <v>100000</v>
      </c>
      <c r="G41" s="167"/>
      <c r="H41" s="166"/>
      <c r="I41" s="171"/>
      <c r="J41" s="11"/>
      <c r="K41" s="11"/>
      <c r="L41" s="11"/>
    </row>
    <row r="42" spans="1:12" s="174" customFormat="1" ht="17.45" customHeight="1" x14ac:dyDescent="0.2">
      <c r="A42" s="173"/>
      <c r="C42" s="165" t="s">
        <v>3</v>
      </c>
      <c r="D42" s="166">
        <v>1200000</v>
      </c>
      <c r="E42" s="165" t="s">
        <v>2</v>
      </c>
      <c r="F42" s="166">
        <v>1000000</v>
      </c>
      <c r="G42" s="167"/>
      <c r="H42" s="166"/>
      <c r="I42" s="171"/>
      <c r="J42" s="11"/>
      <c r="K42" s="11"/>
      <c r="L42" s="11"/>
    </row>
    <row r="43" spans="1:12" s="174" customFormat="1" ht="5.25" customHeight="1" x14ac:dyDescent="0.2">
      <c r="A43" s="173"/>
      <c r="C43" s="175"/>
      <c r="D43" s="176"/>
      <c r="E43" s="175"/>
      <c r="F43" s="176"/>
      <c r="G43" s="177"/>
      <c r="H43" s="176"/>
      <c r="I43" s="171"/>
      <c r="J43" s="11"/>
      <c r="K43" s="11"/>
      <c r="L43" s="11"/>
    </row>
    <row r="44" spans="1:12" s="6" customFormat="1" ht="17.45" customHeight="1" thickBot="1" x14ac:dyDescent="0.25">
      <c r="A44" s="160"/>
      <c r="B44" s="161">
        <v>4</v>
      </c>
      <c r="C44" s="162" t="s">
        <v>94</v>
      </c>
      <c r="D44" s="72"/>
      <c r="E44" s="72"/>
      <c r="F44" s="72"/>
      <c r="G44" s="72"/>
      <c r="H44" s="72"/>
      <c r="I44" s="171"/>
      <c r="J44" s="11"/>
      <c r="K44" s="11"/>
      <c r="L44" s="11"/>
    </row>
    <row r="45" spans="1:12" s="6" customFormat="1" ht="17.45" customHeight="1" x14ac:dyDescent="0.2">
      <c r="A45" s="163"/>
      <c r="B45" s="161"/>
      <c r="C45" s="162" t="s">
        <v>95</v>
      </c>
      <c r="D45" s="72"/>
      <c r="E45" s="72"/>
      <c r="F45" s="72"/>
      <c r="G45" s="72"/>
      <c r="H45" s="72"/>
      <c r="I45" s="171"/>
      <c r="J45" s="11"/>
      <c r="K45" s="11"/>
      <c r="L45" s="11"/>
    </row>
    <row r="46" spans="1:12" s="6" customFormat="1" ht="17.45" customHeight="1" x14ac:dyDescent="0.2">
      <c r="A46" s="164"/>
      <c r="B46" s="161"/>
      <c r="C46" s="162" t="s">
        <v>96</v>
      </c>
      <c r="D46" s="72"/>
      <c r="E46" s="72"/>
      <c r="F46" s="72"/>
      <c r="G46" s="72"/>
      <c r="H46" s="72"/>
      <c r="I46" s="171"/>
      <c r="J46" s="11"/>
      <c r="K46" s="11"/>
      <c r="L46" s="11"/>
    </row>
    <row r="47" spans="1:12" s="174" customFormat="1" ht="17.45" customHeight="1" x14ac:dyDescent="0.2">
      <c r="A47" s="173"/>
      <c r="C47" s="70" t="s">
        <v>5</v>
      </c>
      <c r="D47" s="166">
        <v>1700000</v>
      </c>
      <c r="E47" s="70" t="s">
        <v>4</v>
      </c>
      <c r="F47" s="166">
        <v>8000000</v>
      </c>
      <c r="I47" s="171"/>
      <c r="J47" s="11"/>
      <c r="K47" s="11"/>
      <c r="L47" s="11"/>
    </row>
    <row r="48" spans="1:12" s="174" customFormat="1" ht="17.45" customHeight="1" x14ac:dyDescent="0.2">
      <c r="A48" s="173"/>
      <c r="C48" s="180" t="s">
        <v>3</v>
      </c>
      <c r="D48" s="166">
        <v>5200000</v>
      </c>
      <c r="E48" s="180" t="s">
        <v>2</v>
      </c>
      <c r="F48" s="166">
        <v>10000000</v>
      </c>
      <c r="G48" s="72" t="s">
        <v>97</v>
      </c>
      <c r="H48" s="166"/>
      <c r="I48" s="171"/>
      <c r="J48" s="11"/>
      <c r="K48" s="11"/>
      <c r="L48" s="11"/>
    </row>
    <row r="49" spans="1:12" ht="15" customHeight="1" x14ac:dyDescent="0.2">
      <c r="A49" s="181"/>
      <c r="C49" s="181"/>
      <c r="D49" s="182"/>
      <c r="E49" s="182"/>
      <c r="F49" s="182"/>
      <c r="G49" s="182"/>
      <c r="H49" s="183"/>
      <c r="I49" s="171"/>
      <c r="J49" s="11"/>
      <c r="K49" s="11"/>
      <c r="L49" s="11"/>
    </row>
    <row r="50" spans="1:12" ht="15" customHeight="1" x14ac:dyDescent="0.2">
      <c r="A50" s="181"/>
      <c r="C50" s="181"/>
      <c r="D50" s="75"/>
      <c r="E50" s="75"/>
      <c r="F50" s="75"/>
      <c r="G50" s="181"/>
      <c r="H50" s="181"/>
      <c r="I50" s="171"/>
      <c r="J50" s="11"/>
      <c r="K50" s="11"/>
      <c r="L50" s="11"/>
    </row>
  </sheetData>
  <mergeCells count="20">
    <mergeCell ref="B1:L1"/>
    <mergeCell ref="B7:G7"/>
    <mergeCell ref="I7:J7"/>
    <mergeCell ref="C8:G8"/>
    <mergeCell ref="I8:J8"/>
    <mergeCell ref="L8:L11"/>
    <mergeCell ref="C9:G9"/>
    <mergeCell ref="I9:J9"/>
    <mergeCell ref="C10:G10"/>
    <mergeCell ref="I10:J10"/>
    <mergeCell ref="C15:I15"/>
    <mergeCell ref="C16:I16"/>
    <mergeCell ref="C18:J18"/>
    <mergeCell ref="C19:J19"/>
    <mergeCell ref="C11:G11"/>
    <mergeCell ref="I11:J11"/>
    <mergeCell ref="C12:G12"/>
    <mergeCell ref="I12:J12"/>
    <mergeCell ref="C13:I13"/>
    <mergeCell ref="C14:H14"/>
  </mergeCells>
  <pageMargins left="0.6" right="0.5" top="0.5" bottom="0.4" header="0.3" footer="0.2"/>
  <pageSetup scale="79" fitToHeight="2" orientation="portrait" r:id="rId1"/>
  <headerFooter>
    <oddFooter>&amp;L&amp;F,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opLeftCell="A36" zoomScale="140" zoomScaleNormal="140" workbookViewId="0">
      <selection activeCell="H57" sqref="H57"/>
    </sheetView>
  </sheetViews>
  <sheetFormatPr defaultRowHeight="15" customHeight="1" x14ac:dyDescent="0.25"/>
  <cols>
    <col min="1" max="1" width="2.42578125" style="75" customWidth="1"/>
    <col min="2" max="2" width="4.140625" style="181" customWidth="1"/>
    <col min="3" max="3" width="2.7109375" style="184" customWidth="1"/>
    <col min="4" max="4" width="14.42578125" style="2" customWidth="1"/>
    <col min="5" max="5" width="3.28515625" style="2" customWidth="1"/>
    <col min="6" max="6" width="17" style="2" customWidth="1"/>
    <col min="7" max="7" width="2.5703125" style="2" customWidth="1"/>
    <col min="8" max="8" width="17.140625" style="2" customWidth="1"/>
    <col min="9" max="9" width="5" style="2" customWidth="1"/>
    <col min="10" max="11" width="16.28515625" style="2" customWidth="1"/>
    <col min="12" max="12" width="1.140625" style="2" customWidth="1"/>
    <col min="13" max="13" width="8.5703125" style="2" customWidth="1"/>
    <col min="14" max="14" width="9.42578125" customWidth="1"/>
    <col min="15" max="15" width="16.5703125" customWidth="1"/>
    <col min="16" max="16" width="31.42578125" customWidth="1"/>
  </cols>
  <sheetData>
    <row r="1" spans="1:13" s="64" customFormat="1" ht="22.15" customHeight="1" x14ac:dyDescent="0.35">
      <c r="A1" s="63"/>
      <c r="B1" s="425" t="s">
        <v>98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3" s="64" customFormat="1" ht="19.149999999999999" customHeight="1" thickBot="1" x14ac:dyDescent="0.35">
      <c r="A2" s="63"/>
      <c r="B2" s="65" t="s">
        <v>99</v>
      </c>
      <c r="C2" s="66"/>
      <c r="D2" s="1"/>
      <c r="E2" s="65"/>
      <c r="F2" s="65"/>
      <c r="G2" s="65"/>
      <c r="H2" s="67"/>
      <c r="I2" s="67"/>
      <c r="J2" s="67"/>
      <c r="K2" s="67"/>
      <c r="L2" s="67"/>
      <c r="M2" s="67"/>
    </row>
    <row r="3" spans="1:13" ht="18.600000000000001" customHeight="1" x14ac:dyDescent="0.3">
      <c r="B3" s="426" t="s">
        <v>54</v>
      </c>
      <c r="C3" s="427"/>
      <c r="D3" s="427"/>
      <c r="E3" s="427"/>
      <c r="F3" s="427"/>
      <c r="G3" s="428"/>
      <c r="H3" s="76" t="s">
        <v>55</v>
      </c>
      <c r="I3" s="429" t="s">
        <v>100</v>
      </c>
      <c r="J3" s="430"/>
      <c r="K3" s="77" t="s">
        <v>57</v>
      </c>
      <c r="L3" s="185"/>
      <c r="M3" s="78"/>
    </row>
    <row r="4" spans="1:13" ht="18.75" customHeight="1" x14ac:dyDescent="0.2">
      <c r="B4" s="79">
        <v>1</v>
      </c>
      <c r="C4" s="431" t="s">
        <v>58</v>
      </c>
      <c r="D4" s="432"/>
      <c r="E4" s="432"/>
      <c r="F4" s="432"/>
      <c r="G4" s="433"/>
      <c r="H4" s="80">
        <v>20000000</v>
      </c>
      <c r="I4" s="434">
        <v>30000000</v>
      </c>
      <c r="J4" s="435"/>
      <c r="K4" s="81">
        <f>SUM(H4:I4)</f>
        <v>50000000</v>
      </c>
      <c r="L4" s="186"/>
      <c r="M4" s="436" t="s">
        <v>59</v>
      </c>
    </row>
    <row r="5" spans="1:13" ht="18.75" customHeight="1" x14ac:dyDescent="0.2">
      <c r="B5" s="79">
        <v>2</v>
      </c>
      <c r="C5" s="412" t="s">
        <v>60</v>
      </c>
      <c r="D5" s="413"/>
      <c r="E5" s="413"/>
      <c r="F5" s="413"/>
      <c r="G5" s="414"/>
      <c r="H5" s="82">
        <v>-8000000</v>
      </c>
      <c r="I5" s="415">
        <v>-15000000</v>
      </c>
      <c r="J5" s="416"/>
      <c r="K5" s="83">
        <f>SUM(H5:I5)</f>
        <v>-23000000</v>
      </c>
      <c r="L5" s="187"/>
      <c r="M5" s="437"/>
    </row>
    <row r="6" spans="1:13" ht="18.75" customHeight="1" x14ac:dyDescent="0.2">
      <c r="B6" s="79">
        <v>3</v>
      </c>
      <c r="C6" s="438" t="s">
        <v>61</v>
      </c>
      <c r="D6" s="439"/>
      <c r="E6" s="439"/>
      <c r="F6" s="439"/>
      <c r="G6" s="440"/>
      <c r="H6" s="84">
        <f>SUM(H4:H5)</f>
        <v>12000000</v>
      </c>
      <c r="I6" s="441">
        <f>+I5+I4</f>
        <v>15000000</v>
      </c>
      <c r="J6" s="442"/>
      <c r="K6" s="85">
        <f>SUM(K4:K5)</f>
        <v>27000000</v>
      </c>
      <c r="L6" s="187"/>
      <c r="M6" s="437"/>
    </row>
    <row r="7" spans="1:13" ht="18.75" customHeight="1" x14ac:dyDescent="0.2">
      <c r="B7" s="79">
        <v>4</v>
      </c>
      <c r="C7" s="412" t="s">
        <v>62</v>
      </c>
      <c r="D7" s="413"/>
      <c r="E7" s="413"/>
      <c r="F7" s="413"/>
      <c r="G7" s="414"/>
      <c r="H7" s="86">
        <v>-2000000</v>
      </c>
      <c r="I7" s="415">
        <v>-3000000</v>
      </c>
      <c r="J7" s="416"/>
      <c r="K7" s="87">
        <f>SUM(H7:I7)</f>
        <v>-5000000</v>
      </c>
      <c r="L7" s="187"/>
      <c r="M7" s="437"/>
    </row>
    <row r="8" spans="1:13" ht="18.75" customHeight="1" thickBot="1" x14ac:dyDescent="0.3">
      <c r="B8" s="88">
        <v>5</v>
      </c>
      <c r="C8" s="417" t="s">
        <v>63</v>
      </c>
      <c r="D8" s="418"/>
      <c r="E8" s="418"/>
      <c r="F8" s="418"/>
      <c r="G8" s="419"/>
      <c r="H8" s="89">
        <f>+H7+H6</f>
        <v>10000000</v>
      </c>
      <c r="I8" s="420">
        <f>+I7+I6</f>
        <v>12000000</v>
      </c>
      <c r="J8" s="421"/>
      <c r="K8" s="90" t="s">
        <v>64</v>
      </c>
      <c r="L8" s="188"/>
      <c r="M8" s="78"/>
    </row>
    <row r="9" spans="1:13" ht="18.75" customHeight="1" x14ac:dyDescent="0.2">
      <c r="B9" s="79">
        <v>6</v>
      </c>
      <c r="C9" s="422" t="s">
        <v>65</v>
      </c>
      <c r="D9" s="423"/>
      <c r="E9" s="423"/>
      <c r="F9" s="423"/>
      <c r="G9" s="423"/>
      <c r="H9" s="423"/>
      <c r="I9" s="424"/>
      <c r="J9" s="80">
        <f>+I8</f>
        <v>12000000</v>
      </c>
      <c r="K9" s="96" t="s">
        <v>66</v>
      </c>
      <c r="L9" s="189"/>
      <c r="M9" s="78"/>
    </row>
    <row r="10" spans="1:13" ht="18.75" customHeight="1" x14ac:dyDescent="0.2">
      <c r="B10" s="79">
        <v>7</v>
      </c>
      <c r="C10" s="400" t="s">
        <v>101</v>
      </c>
      <c r="D10" s="401"/>
      <c r="E10" s="401"/>
      <c r="F10" s="401"/>
      <c r="G10" s="401"/>
      <c r="H10" s="401"/>
      <c r="I10" s="92">
        <v>0</v>
      </c>
      <c r="J10" s="93">
        <f>-I10*J9</f>
        <v>0</v>
      </c>
      <c r="K10" s="190" t="s">
        <v>102</v>
      </c>
      <c r="L10" s="191"/>
      <c r="M10" s="78"/>
    </row>
    <row r="11" spans="1:13" ht="18.75" customHeight="1" x14ac:dyDescent="0.2">
      <c r="B11" s="79">
        <v>8</v>
      </c>
      <c r="C11" s="400" t="s">
        <v>69</v>
      </c>
      <c r="D11" s="401"/>
      <c r="E11" s="401"/>
      <c r="F11" s="401"/>
      <c r="G11" s="401"/>
      <c r="H11" s="401"/>
      <c r="I11" s="402"/>
      <c r="J11" s="95">
        <f>SUM(J9:J10)</f>
        <v>12000000</v>
      </c>
      <c r="K11" s="190" t="s">
        <v>103</v>
      </c>
      <c r="L11" s="191"/>
      <c r="M11" s="78"/>
    </row>
    <row r="12" spans="1:13" ht="18.75" customHeight="1" thickBot="1" x14ac:dyDescent="0.25">
      <c r="B12" s="88">
        <v>9</v>
      </c>
      <c r="C12" s="403" t="s">
        <v>104</v>
      </c>
      <c r="D12" s="404"/>
      <c r="E12" s="404"/>
      <c r="F12" s="404"/>
      <c r="G12" s="404"/>
      <c r="H12" s="404"/>
      <c r="I12" s="405"/>
      <c r="J12" s="97">
        <v>0</v>
      </c>
      <c r="K12" s="98"/>
      <c r="L12" s="101"/>
      <c r="M12" s="78"/>
    </row>
    <row r="13" spans="1:13" ht="12" customHeight="1" x14ac:dyDescent="0.2">
      <c r="B13" s="99"/>
      <c r="C13" s="192"/>
      <c r="D13" s="192"/>
      <c r="E13" s="192"/>
      <c r="F13" s="192"/>
      <c r="G13" s="192"/>
      <c r="H13" s="192"/>
      <c r="I13" s="192"/>
      <c r="J13" s="73"/>
      <c r="K13" s="101"/>
      <c r="L13" s="101"/>
      <c r="M13" s="78"/>
    </row>
    <row r="14" spans="1:13" s="74" customFormat="1" ht="19.149999999999999" customHeight="1" x14ac:dyDescent="0.2">
      <c r="A14" s="164"/>
      <c r="B14" s="193" t="s">
        <v>105</v>
      </c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3"/>
    </row>
    <row r="15" spans="1:13" s="74" customFormat="1" ht="17.25" customHeight="1" x14ac:dyDescent="0.2">
      <c r="A15" s="164"/>
      <c r="B15" s="193" t="s">
        <v>106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3"/>
    </row>
    <row r="16" spans="1:13" s="74" customFormat="1" ht="17.25" customHeight="1" x14ac:dyDescent="0.2">
      <c r="A16" s="164"/>
      <c r="B16" s="193" t="s">
        <v>107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1:13" s="74" customFormat="1" ht="18" customHeight="1" x14ac:dyDescent="0.2">
      <c r="A17" s="164"/>
      <c r="B17" s="193" t="s">
        <v>108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3"/>
    </row>
    <row r="18" spans="1:13" ht="12" customHeight="1" thickBot="1" x14ac:dyDescent="0.25">
      <c r="B18" s="99"/>
      <c r="C18" s="192"/>
      <c r="D18" s="192"/>
      <c r="E18" s="192"/>
      <c r="F18" s="192"/>
      <c r="G18" s="192"/>
      <c r="H18" s="192"/>
      <c r="I18" s="192"/>
      <c r="J18" s="73"/>
      <c r="K18" s="101"/>
      <c r="L18" s="101"/>
      <c r="M18" s="73"/>
    </row>
    <row r="19" spans="1:13" ht="19.149999999999999" customHeight="1" x14ac:dyDescent="0.2">
      <c r="B19" s="102"/>
      <c r="C19" s="406" t="s">
        <v>72</v>
      </c>
      <c r="D19" s="407"/>
      <c r="E19" s="407"/>
      <c r="F19" s="407"/>
      <c r="G19" s="407"/>
      <c r="H19" s="407"/>
      <c r="I19" s="407"/>
      <c r="J19" s="408"/>
      <c r="K19" s="194" t="s">
        <v>109</v>
      </c>
      <c r="L19" s="101"/>
      <c r="M19" s="73"/>
    </row>
    <row r="20" spans="1:13" ht="16.149999999999999" customHeight="1" x14ac:dyDescent="0.2">
      <c r="B20" s="195"/>
      <c r="C20" s="409" t="s">
        <v>75</v>
      </c>
      <c r="D20" s="410"/>
      <c r="E20" s="410"/>
      <c r="F20" s="410"/>
      <c r="G20" s="410"/>
      <c r="H20" s="410"/>
      <c r="I20" s="410"/>
      <c r="J20" s="411"/>
      <c r="K20" s="196" t="s">
        <v>170</v>
      </c>
      <c r="L20" s="101"/>
      <c r="M20" s="73"/>
    </row>
    <row r="21" spans="1:13" ht="21.6" customHeight="1" x14ac:dyDescent="0.2">
      <c r="B21" s="79">
        <v>10</v>
      </c>
      <c r="C21" s="105" t="s">
        <v>78</v>
      </c>
      <c r="D21" s="106"/>
      <c r="E21" s="106"/>
      <c r="F21" s="106"/>
      <c r="G21" s="107"/>
      <c r="H21" s="108"/>
      <c r="I21" s="108"/>
      <c r="J21" s="109"/>
      <c r="K21" s="197"/>
      <c r="L21" s="101"/>
      <c r="M21" s="73"/>
    </row>
    <row r="22" spans="1:13" ht="21.6" customHeight="1" x14ac:dyDescent="0.2">
      <c r="B22" s="79">
        <v>11</v>
      </c>
      <c r="C22" s="111" t="s">
        <v>111</v>
      </c>
      <c r="D22" s="112"/>
      <c r="E22" s="112"/>
      <c r="F22" s="112"/>
      <c r="G22" s="113"/>
      <c r="H22" s="114"/>
      <c r="I22" s="114"/>
      <c r="J22" s="115"/>
      <c r="K22" s="198"/>
      <c r="L22" s="101"/>
      <c r="M22" s="73"/>
    </row>
    <row r="23" spans="1:13" ht="21.6" customHeight="1" x14ac:dyDescent="0.2">
      <c r="B23" s="79">
        <v>12</v>
      </c>
      <c r="C23" s="117" t="s">
        <v>80</v>
      </c>
      <c r="D23" s="118"/>
      <c r="E23" s="118"/>
      <c r="F23" s="118"/>
      <c r="G23" s="119"/>
      <c r="H23" s="120"/>
      <c r="I23" s="120"/>
      <c r="J23" s="121"/>
      <c r="K23" s="199"/>
      <c r="L23" s="101"/>
      <c r="M23" s="73"/>
    </row>
    <row r="24" spans="1:13" ht="21.6" customHeight="1" x14ac:dyDescent="0.2">
      <c r="B24" s="79">
        <v>13</v>
      </c>
      <c r="C24" s="123" t="s">
        <v>81</v>
      </c>
      <c r="D24" s="124"/>
      <c r="E24" s="124"/>
      <c r="F24" s="124"/>
      <c r="G24" s="125"/>
      <c r="H24" s="101"/>
      <c r="I24" s="101"/>
      <c r="J24" s="126"/>
      <c r="K24" s="200"/>
      <c r="L24" s="101"/>
      <c r="M24" s="73"/>
    </row>
    <row r="25" spans="1:13" ht="21.6" customHeight="1" x14ac:dyDescent="0.2">
      <c r="B25" s="79">
        <v>14</v>
      </c>
      <c r="C25" s="128" t="s">
        <v>82</v>
      </c>
      <c r="D25" s="129"/>
      <c r="E25" s="129"/>
      <c r="F25" s="130"/>
      <c r="G25" s="113"/>
      <c r="H25" s="131"/>
      <c r="I25" s="131"/>
      <c r="J25" s="132"/>
      <c r="K25" s="201"/>
      <c r="L25" s="101"/>
      <c r="M25" s="73"/>
    </row>
    <row r="26" spans="1:13" ht="21.6" customHeight="1" x14ac:dyDescent="0.2">
      <c r="B26" s="79">
        <v>15</v>
      </c>
      <c r="C26" s="111" t="s">
        <v>83</v>
      </c>
      <c r="D26" s="202"/>
      <c r="E26" s="202"/>
      <c r="F26" s="202"/>
      <c r="G26" s="203"/>
      <c r="H26" s="204"/>
      <c r="I26" s="204"/>
      <c r="J26" s="115"/>
      <c r="K26" s="205"/>
      <c r="L26" s="101"/>
      <c r="M26" s="73"/>
    </row>
    <row r="27" spans="1:13" ht="21.6" customHeight="1" thickBot="1" x14ac:dyDescent="0.25">
      <c r="B27" s="88">
        <v>16</v>
      </c>
      <c r="C27" s="142" t="s">
        <v>84</v>
      </c>
      <c r="D27" s="143"/>
      <c r="E27" s="144"/>
      <c r="F27" s="143"/>
      <c r="G27" s="149"/>
      <c r="H27" s="146"/>
      <c r="I27" s="146"/>
      <c r="J27" s="147"/>
      <c r="K27" s="206"/>
      <c r="L27" s="101"/>
      <c r="M27" s="73"/>
    </row>
    <row r="28" spans="1:13" s="174" customFormat="1" ht="6.75" customHeight="1" x14ac:dyDescent="0.2">
      <c r="A28" s="173"/>
      <c r="C28" s="175"/>
      <c r="D28" s="176"/>
      <c r="E28" s="175"/>
      <c r="F28" s="176"/>
      <c r="G28" s="177"/>
      <c r="H28" s="176"/>
      <c r="I28" s="178"/>
      <c r="J28" s="176"/>
      <c r="K28" s="101"/>
      <c r="L28" s="101"/>
      <c r="M28" s="73"/>
    </row>
    <row r="29" spans="1:13" s="6" customFormat="1" ht="2.25" customHeight="1" x14ac:dyDescent="0.2">
      <c r="A29" s="169"/>
      <c r="B29" s="207"/>
      <c r="C29" s="158"/>
      <c r="D29" s="156"/>
      <c r="E29" s="156"/>
      <c r="F29" s="156"/>
      <c r="G29" s="156"/>
      <c r="H29" s="156"/>
      <c r="I29" s="156"/>
      <c r="J29" s="156"/>
      <c r="K29" s="156"/>
      <c r="L29" s="156"/>
      <c r="M29" s="101"/>
    </row>
    <row r="30" spans="1:13" s="212" customFormat="1" ht="17.45" customHeight="1" thickBot="1" x14ac:dyDescent="0.25">
      <c r="A30" s="208"/>
      <c r="B30" s="209">
        <v>5</v>
      </c>
      <c r="C30" s="193" t="s">
        <v>112</v>
      </c>
      <c r="D30" s="210"/>
      <c r="E30" s="210"/>
      <c r="F30" s="210"/>
      <c r="G30" s="210"/>
      <c r="H30" s="210"/>
      <c r="I30" s="210"/>
      <c r="J30" s="210"/>
      <c r="K30" s="210"/>
      <c r="L30" s="210"/>
      <c r="M30" s="211"/>
    </row>
    <row r="31" spans="1:13" s="212" customFormat="1" ht="17.45" customHeight="1" x14ac:dyDescent="0.2">
      <c r="A31" s="163"/>
      <c r="B31" s="209"/>
      <c r="C31" s="193" t="s">
        <v>113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1"/>
    </row>
    <row r="32" spans="1:13" s="174" customFormat="1" ht="17.45" customHeight="1" x14ac:dyDescent="0.2">
      <c r="A32" s="173"/>
      <c r="C32" s="165" t="s">
        <v>5</v>
      </c>
      <c r="D32" s="166">
        <v>0.4</v>
      </c>
      <c r="E32" s="165" t="s">
        <v>4</v>
      </c>
      <c r="F32" s="166">
        <v>18000000</v>
      </c>
      <c r="G32" s="65" t="s">
        <v>3</v>
      </c>
      <c r="H32" s="166">
        <v>10000000</v>
      </c>
      <c r="I32" s="168" t="s">
        <v>2</v>
      </c>
      <c r="J32" s="166">
        <v>22000000</v>
      </c>
    </row>
    <row r="33" spans="1:14" s="174" customFormat="1" ht="10.5" customHeight="1" x14ac:dyDescent="0.2">
      <c r="A33" s="173"/>
      <c r="C33" s="175"/>
      <c r="D33" s="176"/>
      <c r="E33" s="175"/>
      <c r="F33" s="176"/>
      <c r="G33" s="177"/>
      <c r="H33" s="176"/>
      <c r="I33" s="178"/>
    </row>
    <row r="34" spans="1:14" s="6" customFormat="1" ht="17.45" customHeight="1" thickBot="1" x14ac:dyDescent="0.25">
      <c r="A34" s="213"/>
      <c r="B34" s="209">
        <v>6</v>
      </c>
      <c r="C34" s="193" t="s">
        <v>114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spans="1:14" s="6" customFormat="1" ht="17.45" customHeight="1" x14ac:dyDescent="0.2">
      <c r="A35" s="163"/>
      <c r="B35" s="209"/>
      <c r="C35" s="193" t="s">
        <v>115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1:14" s="174" customFormat="1" ht="17.45" customHeight="1" x14ac:dyDescent="0.2">
      <c r="A36" s="173"/>
      <c r="C36" s="165" t="s">
        <v>5</v>
      </c>
      <c r="D36" s="214">
        <v>0.4</v>
      </c>
      <c r="E36" s="165" t="s">
        <v>4</v>
      </c>
      <c r="F36" s="215">
        <v>0.18179999999999999</v>
      </c>
      <c r="G36" s="167" t="s">
        <v>3</v>
      </c>
      <c r="H36" s="215">
        <v>0.19500000000000001</v>
      </c>
    </row>
    <row r="37" spans="1:14" s="174" customFormat="1" ht="6" customHeight="1" x14ac:dyDescent="0.2">
      <c r="A37" s="173"/>
      <c r="C37" s="175"/>
      <c r="E37" s="175"/>
      <c r="F37" s="176"/>
      <c r="G37" s="177"/>
      <c r="H37" s="176"/>
      <c r="I37" s="178"/>
      <c r="J37" s="176"/>
    </row>
    <row r="38" spans="1:14" s="174" customFormat="1" ht="16.5" customHeight="1" x14ac:dyDescent="0.2">
      <c r="A38" s="173"/>
      <c r="B38" s="193" t="s">
        <v>171</v>
      </c>
      <c r="D38" s="193"/>
      <c r="E38" s="175"/>
      <c r="F38" s="176"/>
      <c r="G38" s="177"/>
      <c r="H38" s="176"/>
      <c r="I38" s="178"/>
      <c r="J38" s="176"/>
    </row>
    <row r="39" spans="1:14" s="174" customFormat="1" ht="16.5" customHeight="1" x14ac:dyDescent="0.2">
      <c r="A39" s="173"/>
      <c r="B39" s="193" t="s">
        <v>117</v>
      </c>
      <c r="E39" s="175"/>
      <c r="F39" s="176"/>
      <c r="G39" s="177"/>
      <c r="H39" s="176"/>
      <c r="I39" s="178"/>
      <c r="J39" s="176"/>
    </row>
    <row r="40" spans="1:14" s="174" customFormat="1" ht="11.25" customHeight="1" x14ac:dyDescent="0.2">
      <c r="A40" s="173"/>
      <c r="B40" s="193"/>
      <c r="E40" s="175"/>
      <c r="F40" s="176"/>
      <c r="G40" s="177"/>
      <c r="H40" s="176"/>
      <c r="I40" s="178"/>
      <c r="J40" s="176"/>
    </row>
    <row r="41" spans="1:14" s="174" customFormat="1" ht="16.5" customHeight="1" thickBot="1" x14ac:dyDescent="0.25">
      <c r="A41" s="213"/>
      <c r="B41" s="209">
        <v>7</v>
      </c>
      <c r="C41" s="193" t="s">
        <v>118</v>
      </c>
      <c r="E41" s="175"/>
      <c r="F41" s="176"/>
      <c r="G41" s="177"/>
      <c r="H41" s="176"/>
      <c r="I41" s="178"/>
      <c r="J41" s="176"/>
    </row>
    <row r="42" spans="1:14" s="174" customFormat="1" ht="16.5" customHeight="1" x14ac:dyDescent="0.2">
      <c r="A42" s="164"/>
      <c r="C42" s="165" t="s">
        <v>5</v>
      </c>
      <c r="D42" s="166">
        <v>0</v>
      </c>
      <c r="E42" s="165" t="s">
        <v>4</v>
      </c>
      <c r="F42" s="166">
        <v>4800000</v>
      </c>
      <c r="G42" s="65" t="s">
        <v>3</v>
      </c>
      <c r="H42" s="166">
        <v>3200000</v>
      </c>
      <c r="I42" s="168" t="s">
        <v>2</v>
      </c>
      <c r="J42" s="166">
        <v>4000000</v>
      </c>
    </row>
    <row r="43" spans="1:14" s="174" customFormat="1" ht="5.25" customHeight="1" x14ac:dyDescent="0.2">
      <c r="A43" s="164"/>
      <c r="C43" s="165"/>
      <c r="D43" s="166"/>
      <c r="E43" s="165"/>
      <c r="F43" s="166"/>
      <c r="G43" s="65"/>
      <c r="H43" s="166"/>
      <c r="I43" s="178"/>
    </row>
    <row r="44" spans="1:14" s="174" customFormat="1" ht="15.75" customHeight="1" x14ac:dyDescent="0.2">
      <c r="A44" s="164"/>
      <c r="C44" s="193"/>
      <c r="E44" s="175"/>
      <c r="F44" s="176"/>
      <c r="G44" s="177"/>
      <c r="H44" s="176"/>
      <c r="I44" s="178"/>
      <c r="J44" s="178"/>
      <c r="K44" s="178"/>
      <c r="L44" s="178"/>
      <c r="M44" s="178"/>
      <c r="N44" s="178"/>
    </row>
    <row r="45" spans="1:14" s="174" customFormat="1" ht="16.5" customHeight="1" thickBot="1" x14ac:dyDescent="0.25">
      <c r="A45" s="213"/>
      <c r="B45" s="209">
        <v>8</v>
      </c>
      <c r="C45" s="193" t="s">
        <v>119</v>
      </c>
      <c r="E45" s="175"/>
      <c r="F45" s="176"/>
      <c r="G45" s="177"/>
      <c r="H45" s="176"/>
      <c r="I45" s="178"/>
      <c r="J45" s="178"/>
      <c r="K45" s="178"/>
      <c r="L45" s="178"/>
      <c r="M45" s="178"/>
      <c r="N45" s="178"/>
    </row>
    <row r="46" spans="1:14" s="174" customFormat="1" ht="14.25" customHeight="1" x14ac:dyDescent="0.2">
      <c r="A46" s="173"/>
      <c r="C46" s="165" t="s">
        <v>5</v>
      </c>
      <c r="D46" s="214">
        <v>0.4</v>
      </c>
      <c r="E46" s="165" t="s">
        <v>4</v>
      </c>
      <c r="F46" s="216">
        <v>0.24</v>
      </c>
      <c r="G46" s="167" t="s">
        <v>3</v>
      </c>
      <c r="H46" s="215">
        <v>0.18179999999999999</v>
      </c>
      <c r="I46" s="178"/>
      <c r="J46" s="178"/>
      <c r="K46" s="178"/>
      <c r="L46" s="178"/>
      <c r="M46" s="178"/>
      <c r="N46" s="178"/>
    </row>
    <row r="47" spans="1:14" s="174" customFormat="1" ht="8.25" customHeight="1" x14ac:dyDescent="0.2">
      <c r="A47" s="173"/>
      <c r="C47" s="175"/>
      <c r="E47" s="175"/>
      <c r="F47" s="176"/>
      <c r="G47" s="177"/>
      <c r="H47" s="176"/>
      <c r="I47" s="178"/>
      <c r="J47" s="176"/>
    </row>
    <row r="48" spans="1:14" s="11" customFormat="1" ht="17.45" customHeight="1" thickBot="1" x14ac:dyDescent="0.25">
      <c r="A48" s="213"/>
      <c r="B48" s="161">
        <v>9</v>
      </c>
      <c r="C48" s="217" t="s">
        <v>120</v>
      </c>
      <c r="D48" s="218"/>
      <c r="E48" s="218"/>
      <c r="F48" s="218"/>
      <c r="G48" s="218"/>
      <c r="H48" s="218"/>
      <c r="I48" s="218"/>
      <c r="J48" s="171"/>
      <c r="K48" s="171"/>
      <c r="L48" s="171"/>
      <c r="M48" s="179"/>
    </row>
    <row r="49" spans="1:13" s="74" customFormat="1" ht="17.45" customHeight="1" x14ac:dyDescent="0.2">
      <c r="A49" s="69"/>
      <c r="B49" s="71"/>
      <c r="C49" s="193" t="s">
        <v>121</v>
      </c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1:13" s="74" customFormat="1" ht="17.45" customHeight="1" x14ac:dyDescent="0.2">
      <c r="A50" s="69"/>
      <c r="B50" s="71"/>
      <c r="C50" s="193" t="s">
        <v>122</v>
      </c>
      <c r="D50" s="72"/>
      <c r="E50" s="72"/>
      <c r="F50" s="72"/>
      <c r="G50" s="72"/>
      <c r="H50" s="72"/>
      <c r="I50" s="72"/>
      <c r="J50" s="72"/>
      <c r="K50" s="72"/>
      <c r="L50" s="72"/>
      <c r="M50" s="73"/>
    </row>
    <row r="51" spans="1:13" s="74" customFormat="1" ht="17.45" customHeight="1" x14ac:dyDescent="0.2">
      <c r="A51" s="69"/>
      <c r="B51" s="71"/>
      <c r="C51" s="175" t="s">
        <v>5</v>
      </c>
      <c r="D51" s="176">
        <v>0</v>
      </c>
      <c r="E51" s="175" t="s">
        <v>4</v>
      </c>
      <c r="F51" s="176">
        <v>5000000</v>
      </c>
      <c r="G51" s="171"/>
      <c r="H51" s="171"/>
      <c r="I51" s="72"/>
      <c r="J51" s="72"/>
      <c r="K51" s="72"/>
      <c r="L51" s="72"/>
      <c r="M51" s="73"/>
    </row>
    <row r="52" spans="1:13" s="174" customFormat="1" ht="17.45" customHeight="1" x14ac:dyDescent="0.2">
      <c r="C52" s="177" t="s">
        <v>3</v>
      </c>
      <c r="D52" s="176">
        <v>8000000</v>
      </c>
      <c r="E52" s="177" t="s">
        <v>2</v>
      </c>
      <c r="F52" s="176">
        <v>18000000</v>
      </c>
      <c r="G52" s="219" t="s">
        <v>123</v>
      </c>
      <c r="H52" s="176">
        <v>22000000</v>
      </c>
      <c r="M52" s="179"/>
    </row>
    <row r="53" spans="1:13" s="6" customFormat="1" ht="15" customHeight="1" x14ac:dyDescent="0.2">
      <c r="A53" s="157"/>
      <c r="B53" s="158"/>
      <c r="C53" s="159"/>
      <c r="D53" s="156"/>
      <c r="E53" s="156"/>
      <c r="F53" s="156"/>
      <c r="G53" s="156"/>
      <c r="H53" s="156"/>
      <c r="I53" s="156"/>
      <c r="J53" s="156"/>
      <c r="K53" s="156"/>
      <c r="L53" s="156"/>
      <c r="M53" s="101"/>
    </row>
    <row r="54" spans="1:13" s="6" customFormat="1" ht="15" customHeight="1" x14ac:dyDescent="0.2">
      <c r="A54" s="157"/>
      <c r="B54" s="158"/>
      <c r="C54" s="159"/>
      <c r="D54" s="156"/>
      <c r="E54" s="156"/>
      <c r="F54" s="156"/>
      <c r="G54" s="156"/>
      <c r="H54" s="156"/>
      <c r="I54" s="156"/>
      <c r="J54" s="156"/>
      <c r="K54" s="156"/>
      <c r="L54" s="156"/>
      <c r="M54" s="101"/>
    </row>
    <row r="55" spans="1:13" s="6" customFormat="1" ht="15" customHeight="1" x14ac:dyDescent="0.2">
      <c r="A55" s="157"/>
      <c r="B55" s="158"/>
      <c r="C55" s="159"/>
      <c r="D55" s="156"/>
      <c r="E55" s="156"/>
      <c r="F55" s="156"/>
      <c r="G55" s="156"/>
      <c r="H55" s="156"/>
      <c r="I55" s="156"/>
      <c r="J55" s="156"/>
      <c r="K55" s="156"/>
      <c r="L55" s="156"/>
      <c r="M55" s="101"/>
    </row>
    <row r="56" spans="1:13" s="6" customFormat="1" ht="15" customHeight="1" x14ac:dyDescent="0.2">
      <c r="A56" s="157"/>
      <c r="B56" s="158"/>
      <c r="C56" s="159"/>
      <c r="D56" s="156"/>
      <c r="E56" s="156"/>
      <c r="F56" s="156"/>
      <c r="G56" s="156"/>
      <c r="H56" s="156"/>
      <c r="I56" s="156"/>
      <c r="J56" s="156"/>
      <c r="K56" s="156"/>
      <c r="L56" s="156"/>
      <c r="M56" s="101"/>
    </row>
    <row r="57" spans="1:13" s="6" customFormat="1" ht="15" customHeight="1" x14ac:dyDescent="0.2">
      <c r="A57" s="157"/>
      <c r="B57" s="158"/>
      <c r="C57" s="159"/>
      <c r="D57" s="156"/>
      <c r="E57" s="156"/>
      <c r="F57" s="156"/>
      <c r="G57" s="156"/>
      <c r="H57" s="156"/>
      <c r="I57" s="156"/>
      <c r="J57" s="156"/>
      <c r="K57" s="156"/>
      <c r="L57" s="156"/>
      <c r="M57" s="101"/>
    </row>
    <row r="58" spans="1:13" s="6" customFormat="1" ht="15" customHeight="1" x14ac:dyDescent="0.2">
      <c r="A58" s="157"/>
      <c r="B58" s="158"/>
      <c r="C58" s="159"/>
      <c r="D58" s="156"/>
      <c r="E58" s="156"/>
      <c r="F58" s="156"/>
      <c r="G58" s="156"/>
      <c r="H58" s="156"/>
      <c r="I58" s="156"/>
      <c r="J58" s="156"/>
      <c r="K58" s="156"/>
      <c r="L58" s="156"/>
      <c r="M58" s="101"/>
    </row>
    <row r="59" spans="1:13" s="6" customFormat="1" ht="15" customHeight="1" x14ac:dyDescent="0.2">
      <c r="A59" s="157"/>
      <c r="B59" s="158"/>
      <c r="C59" s="159"/>
      <c r="D59" s="156"/>
      <c r="E59" s="156"/>
      <c r="F59" s="156"/>
      <c r="G59" s="156"/>
      <c r="H59" s="183"/>
      <c r="I59" s="183"/>
      <c r="J59" s="183"/>
      <c r="K59" s="101"/>
      <c r="L59" s="101"/>
      <c r="M59" s="101"/>
    </row>
    <row r="60" spans="1:13" ht="15" customHeight="1" x14ac:dyDescent="0.2">
      <c r="D60" s="182"/>
      <c r="E60" s="182"/>
      <c r="F60" s="182"/>
      <c r="G60" s="182"/>
      <c r="H60" s="183"/>
      <c r="I60" s="183"/>
      <c r="J60" s="183"/>
      <c r="K60" s="101"/>
      <c r="L60" s="101"/>
      <c r="M60" s="101"/>
    </row>
    <row r="61" spans="1:13" ht="15" customHeight="1" x14ac:dyDescent="0.2">
      <c r="D61" s="182"/>
      <c r="E61" s="182"/>
      <c r="F61" s="182"/>
      <c r="G61" s="182"/>
      <c r="H61" s="183"/>
      <c r="I61" s="183"/>
      <c r="J61" s="183"/>
      <c r="K61" s="101"/>
      <c r="L61" s="101"/>
      <c r="M61" s="101"/>
    </row>
    <row r="62" spans="1:13" ht="15" customHeight="1" x14ac:dyDescent="0.2">
      <c r="D62" s="182"/>
      <c r="E62" s="182"/>
      <c r="F62" s="182"/>
      <c r="G62" s="182"/>
      <c r="H62" s="183"/>
      <c r="I62" s="183"/>
      <c r="J62" s="183"/>
      <c r="K62" s="101"/>
      <c r="L62" s="101"/>
      <c r="M62" s="101"/>
    </row>
    <row r="63" spans="1:13" ht="15" customHeight="1" x14ac:dyDescent="0.2">
      <c r="D63" s="182"/>
      <c r="E63" s="182"/>
      <c r="F63" s="182"/>
      <c r="G63" s="182"/>
      <c r="H63" s="183"/>
      <c r="I63" s="183"/>
      <c r="J63" s="183"/>
      <c r="K63" s="101"/>
      <c r="L63" s="101"/>
      <c r="M63" s="101"/>
    </row>
    <row r="64" spans="1:13" ht="15" customHeight="1" x14ac:dyDescent="0.2">
      <c r="D64" s="182"/>
      <c r="E64" s="182"/>
      <c r="F64" s="182"/>
      <c r="G64" s="182"/>
      <c r="H64" s="183"/>
      <c r="I64" s="183"/>
      <c r="J64" s="183"/>
      <c r="K64" s="101"/>
      <c r="L64" s="101"/>
      <c r="M64" s="101"/>
    </row>
    <row r="65" spans="1:13" ht="15" customHeight="1" x14ac:dyDescent="0.2">
      <c r="D65" s="182"/>
      <c r="E65" s="182"/>
      <c r="F65" s="182"/>
      <c r="G65" s="182"/>
      <c r="H65" s="183"/>
      <c r="I65" s="183"/>
      <c r="J65" s="183"/>
      <c r="K65" s="101"/>
      <c r="L65" s="101"/>
      <c r="M65" s="101"/>
    </row>
    <row r="66" spans="1:13" ht="15" customHeight="1" x14ac:dyDescent="0.2">
      <c r="D66" s="182"/>
      <c r="E66" s="182"/>
      <c r="F66" s="182"/>
      <c r="G66" s="182"/>
      <c r="H66" s="183"/>
      <c r="I66" s="183"/>
      <c r="J66" s="183"/>
      <c r="K66" s="101"/>
      <c r="L66" s="101"/>
      <c r="M66" s="101"/>
    </row>
    <row r="67" spans="1:13" ht="15" customHeight="1" x14ac:dyDescent="0.2">
      <c r="D67" s="182"/>
      <c r="E67" s="182"/>
      <c r="F67" s="182"/>
      <c r="G67" s="182"/>
      <c r="H67" s="183"/>
      <c r="I67" s="183"/>
      <c r="J67" s="183"/>
      <c r="K67" s="101"/>
      <c r="L67" s="101"/>
      <c r="M67" s="101"/>
    </row>
    <row r="68" spans="1:13" ht="15" customHeight="1" x14ac:dyDescent="0.2">
      <c r="A68" s="181"/>
      <c r="C68" s="181"/>
      <c r="D68" s="182"/>
      <c r="E68" s="182"/>
      <c r="F68" s="182"/>
      <c r="G68" s="182"/>
      <c r="H68" s="183"/>
      <c r="I68" s="183"/>
      <c r="J68" s="183"/>
      <c r="K68" s="101"/>
      <c r="L68" s="101"/>
      <c r="M68" s="101"/>
    </row>
    <row r="69" spans="1:13" ht="15" customHeight="1" x14ac:dyDescent="0.2">
      <c r="A69" s="181"/>
      <c r="C69" s="181"/>
      <c r="D69" s="182"/>
      <c r="E69" s="182"/>
      <c r="F69" s="182"/>
      <c r="G69" s="182"/>
      <c r="H69" s="183"/>
      <c r="I69" s="183"/>
      <c r="J69" s="183"/>
      <c r="K69" s="101"/>
      <c r="L69" s="101"/>
      <c r="M69" s="101"/>
    </row>
    <row r="70" spans="1:13" ht="15" customHeight="1" x14ac:dyDescent="0.2">
      <c r="A70" s="181"/>
      <c r="C70" s="181"/>
      <c r="D70" s="182"/>
      <c r="E70" s="182"/>
      <c r="F70" s="182"/>
      <c r="G70" s="182"/>
      <c r="H70" s="183"/>
      <c r="I70" s="183"/>
      <c r="J70" s="183"/>
      <c r="K70" s="101"/>
      <c r="L70" s="101"/>
      <c r="M70" s="101"/>
    </row>
    <row r="71" spans="1:13" ht="15" customHeight="1" x14ac:dyDescent="0.2">
      <c r="A71" s="181"/>
      <c r="C71" s="181"/>
      <c r="D71" s="182"/>
      <c r="E71" s="182"/>
      <c r="F71" s="182"/>
      <c r="G71" s="182"/>
      <c r="H71" s="183"/>
      <c r="I71" s="183"/>
      <c r="J71" s="183"/>
      <c r="K71" s="101"/>
      <c r="L71" s="101"/>
      <c r="M71" s="101"/>
    </row>
    <row r="72" spans="1:13" ht="15" customHeight="1" x14ac:dyDescent="0.2">
      <c r="A72" s="181"/>
      <c r="C72" s="181"/>
      <c r="D72" s="182"/>
      <c r="E72" s="182"/>
      <c r="F72" s="182"/>
      <c r="G72" s="182"/>
      <c r="H72" s="183"/>
      <c r="I72" s="183"/>
      <c r="J72" s="183"/>
      <c r="K72" s="101"/>
      <c r="L72" s="101"/>
      <c r="M72" s="101"/>
    </row>
    <row r="73" spans="1:13" ht="15" customHeight="1" x14ac:dyDescent="0.25">
      <c r="A73" s="181"/>
      <c r="C73" s="181"/>
      <c r="D73" s="75"/>
      <c r="E73" s="75"/>
      <c r="F73" s="75"/>
      <c r="G73" s="181"/>
      <c r="H73" s="181"/>
      <c r="I73" s="181"/>
      <c r="J73" s="181"/>
    </row>
  </sheetData>
  <mergeCells count="20">
    <mergeCell ref="B1:M1"/>
    <mergeCell ref="B3:G3"/>
    <mergeCell ref="I3:J3"/>
    <mergeCell ref="C4:G4"/>
    <mergeCell ref="I4:J4"/>
    <mergeCell ref="M4:M7"/>
    <mergeCell ref="C5:G5"/>
    <mergeCell ref="I5:J5"/>
    <mergeCell ref="C6:G6"/>
    <mergeCell ref="I6:J6"/>
    <mergeCell ref="C11:I11"/>
    <mergeCell ref="C12:I12"/>
    <mergeCell ref="C19:J19"/>
    <mergeCell ref="C20:J20"/>
    <mergeCell ref="C7:G7"/>
    <mergeCell ref="I7:J7"/>
    <mergeCell ref="C8:G8"/>
    <mergeCell ref="I8:J8"/>
    <mergeCell ref="C9:I9"/>
    <mergeCell ref="C10:H10"/>
  </mergeCells>
  <pageMargins left="0.6" right="0.5" top="0.5" bottom="0.5" header="0.3" footer="0.3"/>
  <pageSetup scale="86" orientation="portrait" r:id="rId1"/>
  <headerFooter>
    <oddFooter>&amp;L&amp;F,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opLeftCell="A22" zoomScale="140" zoomScaleNormal="140" workbookViewId="0">
      <selection activeCell="N44" sqref="N44"/>
    </sheetView>
  </sheetViews>
  <sheetFormatPr defaultRowHeight="15" customHeight="1" x14ac:dyDescent="0.25"/>
  <cols>
    <col min="1" max="1" width="2.42578125" style="75" customWidth="1"/>
    <col min="2" max="2" width="4.140625" style="181" customWidth="1"/>
    <col min="3" max="3" width="2.7109375" style="184" customWidth="1"/>
    <col min="4" max="4" width="14" style="2" customWidth="1"/>
    <col min="5" max="5" width="3.28515625" style="2" customWidth="1"/>
    <col min="6" max="6" width="16.42578125" style="2" customWidth="1"/>
    <col min="7" max="7" width="2.5703125" style="2" customWidth="1"/>
    <col min="8" max="8" width="16" style="2" customWidth="1"/>
    <col min="9" max="9" width="7" style="2" customWidth="1"/>
    <col min="10" max="10" width="16.42578125" style="2" customWidth="1"/>
    <col min="11" max="11" width="15.5703125" style="2" customWidth="1"/>
    <col min="12" max="12" width="15.85546875" style="2" customWidth="1"/>
    <col min="13" max="13" width="10.28515625" customWidth="1"/>
    <col min="14" max="14" width="16.5703125" customWidth="1"/>
    <col min="15" max="15" width="31.42578125" customWidth="1"/>
  </cols>
  <sheetData>
    <row r="1" spans="1:12" s="64" customFormat="1" ht="22.15" customHeight="1" x14ac:dyDescent="0.35">
      <c r="A1" s="63"/>
      <c r="B1" s="425" t="s">
        <v>48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s="64" customFormat="1" ht="19.149999999999999" customHeight="1" x14ac:dyDescent="0.3">
      <c r="A2" s="63"/>
      <c r="B2" s="65" t="s">
        <v>49</v>
      </c>
      <c r="C2" s="66"/>
      <c r="D2" s="1"/>
      <c r="E2" s="65"/>
      <c r="F2" s="65"/>
      <c r="G2" s="65"/>
      <c r="H2" s="67"/>
      <c r="I2" s="67"/>
      <c r="J2" s="67"/>
      <c r="K2" s="67"/>
      <c r="L2" s="67"/>
    </row>
    <row r="3" spans="1:12" s="64" customFormat="1" ht="19.149999999999999" customHeight="1" x14ac:dyDescent="0.3">
      <c r="A3" s="63"/>
      <c r="B3" s="65" t="s">
        <v>50</v>
      </c>
      <c r="C3" s="66"/>
      <c r="D3" s="1"/>
      <c r="E3" s="65"/>
      <c r="F3" s="65"/>
      <c r="G3" s="65"/>
      <c r="H3" s="68"/>
      <c r="I3" s="68"/>
      <c r="J3" s="68"/>
      <c r="K3" s="68"/>
      <c r="L3" s="68"/>
    </row>
    <row r="4" spans="1:12" s="64" customFormat="1" ht="19.149999999999999" customHeight="1" x14ac:dyDescent="0.3">
      <c r="A4" s="63"/>
      <c r="B4" s="65" t="s">
        <v>51</v>
      </c>
      <c r="C4" s="66"/>
      <c r="D4" s="1"/>
      <c r="E4" s="65"/>
      <c r="F4" s="65"/>
      <c r="G4" s="65"/>
      <c r="H4" s="68"/>
      <c r="I4" s="68"/>
      <c r="J4" s="68"/>
      <c r="K4" s="68"/>
      <c r="L4" s="68"/>
    </row>
    <row r="5" spans="1:12" s="74" customFormat="1" ht="19.149999999999999" customHeight="1" x14ac:dyDescent="0.2">
      <c r="A5" s="69"/>
      <c r="B5" s="65" t="s">
        <v>52</v>
      </c>
      <c r="C5" s="70"/>
      <c r="D5" s="71"/>
      <c r="E5" s="72"/>
      <c r="F5" s="72"/>
      <c r="G5" s="72"/>
      <c r="H5" s="72"/>
      <c r="I5" s="72"/>
      <c r="J5" s="72"/>
      <c r="K5" s="72"/>
      <c r="L5" s="73"/>
    </row>
    <row r="6" spans="1:12" s="74" customFormat="1" ht="19.149999999999999" customHeight="1" thickBot="1" x14ac:dyDescent="0.25">
      <c r="A6" s="69"/>
      <c r="B6" s="65" t="s">
        <v>53</v>
      </c>
      <c r="C6" s="70"/>
      <c r="D6" s="71"/>
      <c r="E6" s="72"/>
      <c r="F6" s="72"/>
      <c r="G6" s="72"/>
      <c r="H6" s="72"/>
      <c r="I6" s="72"/>
      <c r="J6" s="72"/>
      <c r="K6" s="72"/>
      <c r="L6" s="73"/>
    </row>
    <row r="7" spans="1:12" ht="19.5" customHeight="1" x14ac:dyDescent="0.3">
      <c r="B7" s="426" t="s">
        <v>54</v>
      </c>
      <c r="C7" s="427"/>
      <c r="D7" s="427"/>
      <c r="E7" s="427"/>
      <c r="F7" s="427"/>
      <c r="G7" s="428"/>
      <c r="H7" s="76" t="s">
        <v>55</v>
      </c>
      <c r="I7" s="429" t="s">
        <v>56</v>
      </c>
      <c r="J7" s="430"/>
      <c r="K7" s="77" t="s">
        <v>57</v>
      </c>
      <c r="L7" s="78"/>
    </row>
    <row r="8" spans="1:12" ht="19.5" customHeight="1" x14ac:dyDescent="0.2">
      <c r="B8" s="79">
        <v>1</v>
      </c>
      <c r="C8" s="431" t="s">
        <v>58</v>
      </c>
      <c r="D8" s="432"/>
      <c r="E8" s="432"/>
      <c r="F8" s="432"/>
      <c r="G8" s="433"/>
      <c r="H8" s="80">
        <v>20000000</v>
      </c>
      <c r="I8" s="434">
        <v>30000000</v>
      </c>
      <c r="J8" s="435"/>
      <c r="K8" s="81">
        <f>SUM(H8:I8)</f>
        <v>50000000</v>
      </c>
      <c r="L8" s="436" t="s">
        <v>59</v>
      </c>
    </row>
    <row r="9" spans="1:12" ht="19.5" customHeight="1" x14ac:dyDescent="0.2">
      <c r="B9" s="79">
        <v>2</v>
      </c>
      <c r="C9" s="412" t="s">
        <v>60</v>
      </c>
      <c r="D9" s="413"/>
      <c r="E9" s="413"/>
      <c r="F9" s="413"/>
      <c r="G9" s="414"/>
      <c r="H9" s="82">
        <v>-8000000</v>
      </c>
      <c r="I9" s="415">
        <v>-15000000</v>
      </c>
      <c r="J9" s="416"/>
      <c r="K9" s="83">
        <f>SUM(H9:I9)</f>
        <v>-23000000</v>
      </c>
      <c r="L9" s="437"/>
    </row>
    <row r="10" spans="1:12" ht="19.5" customHeight="1" x14ac:dyDescent="0.2">
      <c r="B10" s="79">
        <v>3</v>
      </c>
      <c r="C10" s="438" t="s">
        <v>61</v>
      </c>
      <c r="D10" s="439"/>
      <c r="E10" s="439"/>
      <c r="F10" s="439"/>
      <c r="G10" s="440"/>
      <c r="H10" s="84">
        <f>SUM(H8:H9)</f>
        <v>12000000</v>
      </c>
      <c r="I10" s="441">
        <f>+I9+I8</f>
        <v>15000000</v>
      </c>
      <c r="J10" s="442"/>
      <c r="K10" s="85">
        <f>SUM(K8:K9)</f>
        <v>27000000</v>
      </c>
      <c r="L10" s="437"/>
    </row>
    <row r="11" spans="1:12" ht="19.5" customHeight="1" x14ac:dyDescent="0.2">
      <c r="B11" s="79">
        <v>4</v>
      </c>
      <c r="C11" s="412" t="s">
        <v>62</v>
      </c>
      <c r="D11" s="413"/>
      <c r="E11" s="413"/>
      <c r="F11" s="413"/>
      <c r="G11" s="414"/>
      <c r="H11" s="86">
        <v>-2000000</v>
      </c>
      <c r="I11" s="415">
        <v>-3000000</v>
      </c>
      <c r="J11" s="416"/>
      <c r="K11" s="87">
        <f>SUM(H11:I11)</f>
        <v>-5000000</v>
      </c>
      <c r="L11" s="437"/>
    </row>
    <row r="12" spans="1:12" ht="19.5" customHeight="1" thickBot="1" x14ac:dyDescent="0.3">
      <c r="B12" s="88">
        <v>5</v>
      </c>
      <c r="C12" s="417" t="s">
        <v>63</v>
      </c>
      <c r="D12" s="418"/>
      <c r="E12" s="418"/>
      <c r="F12" s="418"/>
      <c r="G12" s="419"/>
      <c r="H12" s="89">
        <f>+H11+H10</f>
        <v>10000000</v>
      </c>
      <c r="I12" s="420">
        <f>+I11+I10</f>
        <v>12000000</v>
      </c>
      <c r="J12" s="421"/>
      <c r="K12" s="90" t="s">
        <v>64</v>
      </c>
      <c r="L12" s="78"/>
    </row>
    <row r="13" spans="1:12" ht="19.5" customHeight="1" x14ac:dyDescent="0.2">
      <c r="B13" s="79">
        <v>6</v>
      </c>
      <c r="C13" s="422" t="s">
        <v>65</v>
      </c>
      <c r="D13" s="423"/>
      <c r="E13" s="423"/>
      <c r="F13" s="423"/>
      <c r="G13" s="423"/>
      <c r="H13" s="423"/>
      <c r="I13" s="424"/>
      <c r="J13" s="80">
        <f>+I12</f>
        <v>12000000</v>
      </c>
      <c r="K13" s="91" t="s">
        <v>66</v>
      </c>
      <c r="L13" s="78"/>
    </row>
    <row r="14" spans="1:12" ht="19.5" customHeight="1" x14ac:dyDescent="0.2">
      <c r="B14" s="79">
        <v>7</v>
      </c>
      <c r="C14" s="400" t="s">
        <v>67</v>
      </c>
      <c r="D14" s="401"/>
      <c r="E14" s="401"/>
      <c r="F14" s="401"/>
      <c r="G14" s="401"/>
      <c r="H14" s="401"/>
      <c r="I14" s="92">
        <v>0.3</v>
      </c>
      <c r="J14" s="93">
        <f>-I14*J13</f>
        <v>-3600000</v>
      </c>
      <c r="K14" s="94" t="s">
        <v>68</v>
      </c>
      <c r="L14" s="78"/>
    </row>
    <row r="15" spans="1:12" ht="19.5" customHeight="1" x14ac:dyDescent="0.2">
      <c r="B15" s="79">
        <v>8</v>
      </c>
      <c r="C15" s="400" t="s">
        <v>69</v>
      </c>
      <c r="D15" s="401"/>
      <c r="E15" s="401"/>
      <c r="F15" s="401"/>
      <c r="G15" s="401"/>
      <c r="H15" s="401"/>
      <c r="I15" s="402"/>
      <c r="J15" s="95">
        <f>SUM(J13:J14)</f>
        <v>8400000</v>
      </c>
      <c r="K15" s="96" t="s">
        <v>70</v>
      </c>
      <c r="L15" s="78"/>
    </row>
    <row r="16" spans="1:12" ht="19.5" customHeight="1" thickBot="1" x14ac:dyDescent="0.25">
      <c r="B16" s="88">
        <v>9</v>
      </c>
      <c r="C16" s="403" t="s">
        <v>71</v>
      </c>
      <c r="D16" s="404"/>
      <c r="E16" s="404"/>
      <c r="F16" s="404"/>
      <c r="G16" s="404"/>
      <c r="H16" s="404"/>
      <c r="I16" s="405"/>
      <c r="J16" s="97">
        <v>500000</v>
      </c>
      <c r="K16" s="98"/>
      <c r="L16" s="78"/>
    </row>
    <row r="17" spans="1:12" ht="9.75" customHeight="1" thickBot="1" x14ac:dyDescent="0.25">
      <c r="B17" s="99"/>
      <c r="C17" s="100"/>
      <c r="D17" s="100"/>
      <c r="E17" s="100"/>
      <c r="F17" s="100"/>
      <c r="G17" s="100"/>
      <c r="H17" s="100"/>
      <c r="I17" s="100"/>
      <c r="J17" s="73"/>
      <c r="K17" s="101"/>
      <c r="L17" s="78"/>
    </row>
    <row r="18" spans="1:12" ht="19.149999999999999" customHeight="1" x14ac:dyDescent="0.2">
      <c r="B18" s="102"/>
      <c r="C18" s="406" t="s">
        <v>72</v>
      </c>
      <c r="D18" s="407"/>
      <c r="E18" s="407"/>
      <c r="F18" s="407"/>
      <c r="G18" s="407"/>
      <c r="H18" s="407"/>
      <c r="I18" s="407"/>
      <c r="J18" s="408"/>
      <c r="K18" s="103" t="s">
        <v>73</v>
      </c>
      <c r="L18" s="103" t="s">
        <v>74</v>
      </c>
    </row>
    <row r="19" spans="1:12" ht="16.149999999999999" customHeight="1" x14ac:dyDescent="0.2">
      <c r="B19" s="79"/>
      <c r="C19" s="409" t="s">
        <v>75</v>
      </c>
      <c r="D19" s="410"/>
      <c r="E19" s="410"/>
      <c r="F19" s="410"/>
      <c r="G19" s="410"/>
      <c r="H19" s="410"/>
      <c r="I19" s="410"/>
      <c r="J19" s="411"/>
      <c r="K19" s="104" t="s">
        <v>76</v>
      </c>
      <c r="L19" s="104" t="s">
        <v>77</v>
      </c>
    </row>
    <row r="20" spans="1:12" ht="21.6" customHeight="1" x14ac:dyDescent="0.2">
      <c r="B20" s="79">
        <v>10</v>
      </c>
      <c r="C20" s="105" t="s">
        <v>78</v>
      </c>
      <c r="D20" s="106"/>
      <c r="E20" s="106"/>
      <c r="F20" s="106"/>
      <c r="G20" s="107"/>
      <c r="H20" s="108"/>
      <c r="I20" s="108"/>
      <c r="J20" s="109"/>
      <c r="K20" s="110">
        <f>+H12</f>
        <v>10000000</v>
      </c>
      <c r="L20" s="110">
        <f>+H12</f>
        <v>10000000</v>
      </c>
    </row>
    <row r="21" spans="1:12" ht="21.6" customHeight="1" x14ac:dyDescent="0.2">
      <c r="B21" s="79">
        <v>11</v>
      </c>
      <c r="C21" s="111" t="s">
        <v>79</v>
      </c>
      <c r="D21" s="112"/>
      <c r="E21" s="112"/>
      <c r="F21" s="112"/>
      <c r="G21" s="113"/>
      <c r="H21" s="114"/>
      <c r="I21" s="114"/>
      <c r="J21" s="115"/>
      <c r="K21" s="116">
        <f>+I12</f>
        <v>12000000</v>
      </c>
      <c r="L21" s="110">
        <f>+I12</f>
        <v>12000000</v>
      </c>
    </row>
    <row r="22" spans="1:12" ht="21.6" customHeight="1" x14ac:dyDescent="0.2">
      <c r="B22" s="79">
        <v>12</v>
      </c>
      <c r="C22" s="117" t="s">
        <v>80</v>
      </c>
      <c r="D22" s="118"/>
      <c r="E22" s="118"/>
      <c r="F22" s="118"/>
      <c r="G22" s="119"/>
      <c r="H22" s="120"/>
      <c r="I22" s="120"/>
      <c r="J22" s="121"/>
      <c r="K22" s="122" t="s">
        <v>124</v>
      </c>
      <c r="L22" s="122" t="s">
        <v>124</v>
      </c>
    </row>
    <row r="23" spans="1:12" ht="21.6" customHeight="1" x14ac:dyDescent="0.2">
      <c r="B23" s="79">
        <v>13</v>
      </c>
      <c r="C23" s="123" t="s">
        <v>81</v>
      </c>
      <c r="D23" s="124"/>
      <c r="E23" s="124"/>
      <c r="F23" s="124"/>
      <c r="G23" s="125"/>
      <c r="H23" s="101"/>
      <c r="I23" s="101"/>
      <c r="J23" s="126"/>
      <c r="K23" s="127">
        <f>SUM(K20:K22)</f>
        <v>22000000</v>
      </c>
      <c r="L23" s="127">
        <f>SUM(L20:L22)</f>
        <v>22000000</v>
      </c>
    </row>
    <row r="24" spans="1:12" ht="21.6" customHeight="1" x14ac:dyDescent="0.2">
      <c r="B24" s="79">
        <v>14</v>
      </c>
      <c r="C24" s="128" t="s">
        <v>82</v>
      </c>
      <c r="D24" s="129"/>
      <c r="E24" s="129"/>
      <c r="F24" s="130"/>
      <c r="G24" s="113"/>
      <c r="H24" s="131"/>
      <c r="I24" s="131"/>
      <c r="J24" s="132">
        <v>0.4</v>
      </c>
      <c r="K24" s="133">
        <f>+K23*J24</f>
        <v>8800000</v>
      </c>
      <c r="L24" s="134">
        <f>+J24*L23</f>
        <v>8800000</v>
      </c>
    </row>
    <row r="25" spans="1:12" ht="21.6" customHeight="1" thickBot="1" x14ac:dyDescent="0.25">
      <c r="B25" s="88">
        <v>15</v>
      </c>
      <c r="C25" s="135" t="s">
        <v>83</v>
      </c>
      <c r="D25" s="136"/>
      <c r="E25" s="136"/>
      <c r="F25" s="136"/>
      <c r="G25" s="137"/>
      <c r="H25" s="138"/>
      <c r="I25" s="138"/>
      <c r="J25" s="139"/>
      <c r="K25" s="140">
        <f>+J14</f>
        <v>-3600000</v>
      </c>
      <c r="L25" s="141">
        <f>-0.1*L21</f>
        <v>-1200000</v>
      </c>
    </row>
    <row r="26" spans="1:12" ht="21.6" customHeight="1" thickBot="1" x14ac:dyDescent="0.25">
      <c r="B26" s="88">
        <v>16</v>
      </c>
      <c r="C26" s="142" t="s">
        <v>84</v>
      </c>
      <c r="D26" s="143"/>
      <c r="E26" s="144"/>
      <c r="F26" s="143"/>
      <c r="G26" s="145"/>
      <c r="H26" s="146"/>
      <c r="I26" s="146"/>
      <c r="J26" s="147"/>
      <c r="K26" s="148">
        <f>SUM(K24:K25)</f>
        <v>5200000</v>
      </c>
      <c r="L26" s="148">
        <f>SUM(L24:L25)</f>
        <v>7600000</v>
      </c>
    </row>
    <row r="27" spans="1:12" ht="21.6" customHeight="1" thickBot="1" x14ac:dyDescent="0.25">
      <c r="B27" s="88">
        <v>17</v>
      </c>
      <c r="C27" s="142" t="s">
        <v>85</v>
      </c>
      <c r="D27" s="143"/>
      <c r="E27" s="144"/>
      <c r="F27" s="143"/>
      <c r="G27" s="149"/>
      <c r="H27" s="146"/>
      <c r="I27" s="146"/>
      <c r="J27" s="147"/>
      <c r="K27" s="150">
        <f>-J14</f>
        <v>3600000</v>
      </c>
      <c r="L27" s="151">
        <f>-L25</f>
        <v>1200000</v>
      </c>
    </row>
    <row r="28" spans="1:12" ht="21.6" customHeight="1" thickBot="1" x14ac:dyDescent="0.25">
      <c r="B28" s="88">
        <v>18</v>
      </c>
      <c r="C28" s="142" t="s">
        <v>86</v>
      </c>
      <c r="D28" s="143"/>
      <c r="E28" s="144"/>
      <c r="F28" s="143"/>
      <c r="G28" s="149"/>
      <c r="H28" s="146"/>
      <c r="I28" s="146"/>
      <c r="J28" s="147"/>
      <c r="K28" s="150">
        <f>+K27+K26</f>
        <v>8800000</v>
      </c>
      <c r="L28" s="148">
        <f>+L27+L26</f>
        <v>8800000</v>
      </c>
    </row>
    <row r="29" spans="1:12" s="6" customFormat="1" ht="26.25" customHeight="1" x14ac:dyDescent="0.2">
      <c r="A29" s="152" t="s">
        <v>87</v>
      </c>
      <c r="B29" s="158"/>
      <c r="C29" s="153"/>
      <c r="D29" s="154"/>
      <c r="E29" s="155"/>
      <c r="F29" s="155"/>
      <c r="G29" s="155"/>
      <c r="H29" s="155"/>
      <c r="I29" s="156"/>
      <c r="J29" s="156"/>
      <c r="K29" s="156"/>
      <c r="L29" s="78"/>
    </row>
    <row r="30" spans="1:12" s="6" customFormat="1" ht="5.45" customHeight="1" x14ac:dyDescent="0.2">
      <c r="A30" s="157"/>
      <c r="B30" s="158"/>
      <c r="C30" s="159"/>
      <c r="D30" s="156"/>
      <c r="E30" s="156"/>
      <c r="F30" s="156"/>
      <c r="G30" s="156"/>
      <c r="H30" s="156"/>
      <c r="I30" s="156"/>
      <c r="J30" s="156"/>
      <c r="K30" s="156"/>
      <c r="L30" s="101"/>
    </row>
    <row r="31" spans="1:12" s="74" customFormat="1" ht="17.45" customHeight="1" thickBot="1" x14ac:dyDescent="0.25">
      <c r="A31" s="160" t="s">
        <v>19</v>
      </c>
      <c r="B31" s="161">
        <v>1</v>
      </c>
      <c r="C31" s="162" t="s">
        <v>88</v>
      </c>
      <c r="D31" s="72"/>
      <c r="E31" s="72"/>
      <c r="F31" s="72"/>
      <c r="G31" s="72"/>
      <c r="H31" s="72"/>
      <c r="I31" s="72"/>
      <c r="J31" s="73"/>
      <c r="K31" s="73"/>
      <c r="L31" s="73"/>
    </row>
    <row r="32" spans="1:12" s="74" customFormat="1" ht="17.45" customHeight="1" x14ac:dyDescent="0.2">
      <c r="A32" s="163"/>
      <c r="B32" s="161"/>
      <c r="C32" s="162" t="s">
        <v>89</v>
      </c>
      <c r="D32" s="72"/>
      <c r="E32" s="72"/>
      <c r="F32" s="72"/>
      <c r="G32" s="72"/>
      <c r="H32" s="72"/>
      <c r="I32" s="72"/>
      <c r="J32" s="73"/>
      <c r="K32" s="73"/>
      <c r="L32" s="73"/>
    </row>
    <row r="33" spans="1:12" s="69" customFormat="1" ht="17.45" customHeight="1" x14ac:dyDescent="0.2">
      <c r="A33" s="164"/>
      <c r="C33" s="165" t="s">
        <v>5</v>
      </c>
      <c r="D33" s="166">
        <v>4000000</v>
      </c>
      <c r="E33" s="165" t="s">
        <v>4</v>
      </c>
      <c r="F33" s="166">
        <v>22000000</v>
      </c>
      <c r="G33" s="167" t="s">
        <v>3</v>
      </c>
      <c r="H33" s="166">
        <v>10000000</v>
      </c>
      <c r="I33" s="168" t="s">
        <v>2</v>
      </c>
      <c r="J33" s="166">
        <v>18000000</v>
      </c>
      <c r="K33" s="73"/>
      <c r="L33" s="73"/>
    </row>
    <row r="34" spans="1:12" s="6" customFormat="1" ht="7.5" customHeight="1" x14ac:dyDescent="0.2">
      <c r="A34" s="169"/>
      <c r="B34" s="158"/>
      <c r="C34" s="159"/>
      <c r="D34" s="156"/>
      <c r="E34" s="156"/>
      <c r="F34" s="156"/>
      <c r="G34" s="156"/>
      <c r="H34" s="156"/>
      <c r="I34" s="156"/>
      <c r="J34" s="73"/>
      <c r="K34" s="73"/>
      <c r="L34" s="73"/>
    </row>
    <row r="35" spans="1:12" s="11" customFormat="1" ht="17.45" customHeight="1" thickBot="1" x14ac:dyDescent="0.25">
      <c r="A35" s="160" t="s">
        <v>7</v>
      </c>
      <c r="B35" s="170">
        <v>2</v>
      </c>
      <c r="C35" s="162" t="s">
        <v>90</v>
      </c>
      <c r="D35" s="171"/>
      <c r="E35" s="171"/>
      <c r="F35" s="171"/>
      <c r="G35" s="171"/>
      <c r="H35" s="171"/>
      <c r="I35" s="171"/>
      <c r="J35" s="171"/>
      <c r="K35" s="171"/>
      <c r="L35" s="172"/>
    </row>
    <row r="36" spans="1:12" s="69" customFormat="1" ht="17.45" customHeight="1" x14ac:dyDescent="0.2">
      <c r="A36" s="164"/>
      <c r="C36" s="165" t="s">
        <v>5</v>
      </c>
      <c r="D36" s="166">
        <v>3600000</v>
      </c>
      <c r="E36" s="165" t="s">
        <v>4</v>
      </c>
      <c r="F36" s="166">
        <v>150000</v>
      </c>
      <c r="G36" s="167" t="s">
        <v>3</v>
      </c>
      <c r="H36" s="166">
        <v>1600000</v>
      </c>
      <c r="I36" s="168" t="s">
        <v>2</v>
      </c>
      <c r="J36" s="166">
        <v>18000000</v>
      </c>
    </row>
    <row r="37" spans="1:12" s="174" customFormat="1" ht="1.5" customHeight="1" x14ac:dyDescent="0.2">
      <c r="A37" s="173"/>
      <c r="C37" s="175"/>
      <c r="D37" s="176"/>
      <c r="E37" s="175"/>
      <c r="F37" s="176"/>
      <c r="G37" s="177"/>
      <c r="H37" s="176"/>
      <c r="I37" s="178"/>
      <c r="J37" s="176"/>
      <c r="K37" s="178"/>
      <c r="L37" s="179"/>
    </row>
    <row r="38" spans="1:12" s="11" customFormat="1" ht="17.45" customHeight="1" thickBot="1" x14ac:dyDescent="0.25">
      <c r="A38" s="160" t="s">
        <v>7</v>
      </c>
      <c r="B38" s="170">
        <v>3</v>
      </c>
      <c r="C38" s="162" t="s">
        <v>91</v>
      </c>
      <c r="D38" s="171"/>
      <c r="E38" s="171"/>
      <c r="F38" s="171"/>
      <c r="G38" s="171"/>
      <c r="H38" s="171"/>
      <c r="I38" s="171"/>
    </row>
    <row r="39" spans="1:12" s="11" customFormat="1" ht="17.45" customHeight="1" x14ac:dyDescent="0.2">
      <c r="A39" s="163"/>
      <c r="B39" s="170"/>
      <c r="C39" s="162" t="s">
        <v>92</v>
      </c>
      <c r="D39" s="171"/>
      <c r="E39" s="171"/>
      <c r="F39" s="171"/>
      <c r="G39" s="171"/>
      <c r="H39" s="171"/>
      <c r="I39" s="171"/>
    </row>
    <row r="40" spans="1:12" s="11" customFormat="1" ht="17.45" customHeight="1" x14ac:dyDescent="0.2">
      <c r="A40" s="173"/>
      <c r="B40" s="170"/>
      <c r="C40" s="162" t="s">
        <v>93</v>
      </c>
      <c r="D40" s="171"/>
      <c r="E40" s="171"/>
      <c r="F40" s="171"/>
      <c r="G40" s="171"/>
      <c r="H40" s="171"/>
      <c r="I40" s="171"/>
    </row>
    <row r="41" spans="1:12" s="174" customFormat="1" ht="17.45" customHeight="1" thickBot="1" x14ac:dyDescent="0.25">
      <c r="A41" s="173"/>
      <c r="C41" s="165" t="s">
        <v>5</v>
      </c>
      <c r="D41" s="166">
        <v>0</v>
      </c>
      <c r="E41" s="165" t="s">
        <v>4</v>
      </c>
      <c r="F41" s="166">
        <v>100000</v>
      </c>
      <c r="G41" s="167"/>
      <c r="H41" s="166"/>
    </row>
    <row r="42" spans="1:12" s="174" customFormat="1" ht="17.45" customHeight="1" x14ac:dyDescent="0.2">
      <c r="A42" s="173"/>
      <c r="C42" s="165" t="s">
        <v>3</v>
      </c>
      <c r="D42" s="166">
        <v>1200000</v>
      </c>
      <c r="E42" s="165" t="s">
        <v>2</v>
      </c>
      <c r="F42" s="166">
        <v>1000000</v>
      </c>
      <c r="G42" s="167"/>
      <c r="H42" s="166"/>
      <c r="I42" s="220"/>
      <c r="J42" s="221"/>
      <c r="K42" s="222" t="s">
        <v>125</v>
      </c>
      <c r="L42" s="223" t="s">
        <v>126</v>
      </c>
    </row>
    <row r="43" spans="1:12" s="174" customFormat="1" ht="15.75" customHeight="1" thickBot="1" x14ac:dyDescent="0.25">
      <c r="A43" s="173"/>
      <c r="C43" s="175"/>
      <c r="D43" s="176"/>
      <c r="E43" s="175"/>
      <c r="F43" s="176"/>
      <c r="G43" s="177"/>
      <c r="H43" s="176"/>
      <c r="I43" s="224" t="s">
        <v>127</v>
      </c>
      <c r="J43" s="225"/>
      <c r="K43" s="226">
        <f>+K27</f>
        <v>3600000</v>
      </c>
      <c r="L43" s="227">
        <f>+I12*0.5</f>
        <v>6000000</v>
      </c>
    </row>
    <row r="44" spans="1:12" s="6" customFormat="1" ht="17.45" customHeight="1" thickBot="1" x14ac:dyDescent="0.25">
      <c r="A44" s="160" t="s">
        <v>13</v>
      </c>
      <c r="B44" s="161">
        <v>4</v>
      </c>
      <c r="C44" s="162" t="s">
        <v>94</v>
      </c>
      <c r="D44" s="72"/>
      <c r="E44" s="72"/>
      <c r="F44" s="72"/>
      <c r="G44" s="72"/>
      <c r="H44" s="72"/>
      <c r="I44" s="224" t="s">
        <v>128</v>
      </c>
      <c r="J44" s="225"/>
      <c r="K44" s="228">
        <f>+K24</f>
        <v>8800000</v>
      </c>
      <c r="L44" s="229">
        <f>+K24</f>
        <v>8800000</v>
      </c>
    </row>
    <row r="45" spans="1:12" s="6" customFormat="1" ht="17.45" customHeight="1" thickBot="1" x14ac:dyDescent="0.25">
      <c r="A45" s="163"/>
      <c r="B45" s="161"/>
      <c r="C45" s="162" t="s">
        <v>95</v>
      </c>
      <c r="D45" s="72"/>
      <c r="E45" s="72"/>
      <c r="F45" s="72"/>
      <c r="G45" s="72"/>
      <c r="H45" s="72"/>
      <c r="I45" s="230" t="s">
        <v>129</v>
      </c>
      <c r="J45" s="231"/>
      <c r="K45" s="232">
        <f>J14</f>
        <v>-3600000</v>
      </c>
      <c r="L45" s="233">
        <v>-4800000</v>
      </c>
    </row>
    <row r="46" spans="1:12" s="6" customFormat="1" ht="17.45" customHeight="1" x14ac:dyDescent="0.2">
      <c r="A46" s="164"/>
      <c r="B46" s="161"/>
      <c r="C46" s="162" t="s">
        <v>96</v>
      </c>
      <c r="D46" s="72"/>
      <c r="E46" s="72"/>
      <c r="F46" s="72"/>
      <c r="G46" s="72"/>
      <c r="H46" s="72"/>
      <c r="I46" s="230" t="s">
        <v>130</v>
      </c>
      <c r="J46" s="231"/>
      <c r="K46" s="234">
        <f>+K44+K45</f>
        <v>5200000</v>
      </c>
      <c r="L46" s="235">
        <f>+L45+L44</f>
        <v>4000000</v>
      </c>
    </row>
    <row r="47" spans="1:12" s="174" customFormat="1" ht="17.45" customHeight="1" thickBot="1" x14ac:dyDescent="0.25">
      <c r="A47" s="173"/>
      <c r="C47" s="70" t="s">
        <v>5</v>
      </c>
      <c r="D47" s="166">
        <v>1700000</v>
      </c>
      <c r="E47" s="70" t="s">
        <v>4</v>
      </c>
      <c r="F47" s="166">
        <v>8000000</v>
      </c>
      <c r="I47" s="230" t="s">
        <v>131</v>
      </c>
      <c r="J47" s="231"/>
      <c r="K47" s="236">
        <f>-K45</f>
        <v>3600000</v>
      </c>
      <c r="L47" s="237">
        <f>+L43</f>
        <v>6000000</v>
      </c>
    </row>
    <row r="48" spans="1:12" s="174" customFormat="1" ht="17.45" customHeight="1" thickBot="1" x14ac:dyDescent="0.25">
      <c r="A48" s="173"/>
      <c r="C48" s="180" t="s">
        <v>3</v>
      </c>
      <c r="D48" s="166">
        <v>5200000</v>
      </c>
      <c r="E48" s="180" t="s">
        <v>2</v>
      </c>
      <c r="F48" s="166">
        <v>10000000</v>
      </c>
      <c r="G48" s="72" t="s">
        <v>97</v>
      </c>
      <c r="H48" s="166"/>
      <c r="I48" s="238" t="s">
        <v>132</v>
      </c>
      <c r="J48" s="239"/>
      <c r="K48" s="240">
        <f>+K47+K46</f>
        <v>8800000</v>
      </c>
      <c r="L48" s="241">
        <f>+L47+L46</f>
        <v>10000000</v>
      </c>
    </row>
    <row r="49" spans="1:12" ht="15" customHeight="1" x14ac:dyDescent="0.2">
      <c r="A49" s="181"/>
      <c r="C49" s="181"/>
      <c r="D49" s="182"/>
      <c r="E49" s="182"/>
      <c r="F49" s="182"/>
      <c r="G49" s="182"/>
      <c r="H49" s="183"/>
      <c r="I49" s="183"/>
      <c r="J49" s="183"/>
      <c r="K49" s="101"/>
      <c r="L49" s="101"/>
    </row>
    <row r="50" spans="1:12" ht="15" customHeight="1" x14ac:dyDescent="0.25">
      <c r="A50" s="181"/>
      <c r="C50" s="181"/>
      <c r="D50" s="75"/>
      <c r="E50" s="75"/>
      <c r="F50" s="75"/>
      <c r="G50" s="181"/>
      <c r="H50" s="181"/>
      <c r="I50" s="181"/>
      <c r="J50" s="181"/>
    </row>
  </sheetData>
  <mergeCells count="20">
    <mergeCell ref="B1:L1"/>
    <mergeCell ref="B7:G7"/>
    <mergeCell ref="I7:J7"/>
    <mergeCell ref="C8:G8"/>
    <mergeCell ref="I8:J8"/>
    <mergeCell ref="L8:L11"/>
    <mergeCell ref="C9:G9"/>
    <mergeCell ref="I9:J9"/>
    <mergeCell ref="C10:G10"/>
    <mergeCell ref="I10:J10"/>
    <mergeCell ref="C15:I15"/>
    <mergeCell ref="C16:I16"/>
    <mergeCell ref="C18:J18"/>
    <mergeCell ref="C19:J19"/>
    <mergeCell ref="C11:G11"/>
    <mergeCell ref="I11:J11"/>
    <mergeCell ref="C12:G12"/>
    <mergeCell ref="I12:J12"/>
    <mergeCell ref="C13:I13"/>
    <mergeCell ref="C14:H14"/>
  </mergeCells>
  <pageMargins left="0.6" right="0.5" top="0.5" bottom="0.4" header="0.3" footer="0.2"/>
  <pageSetup scale="82" fitToHeight="2" orientation="portrait" r:id="rId1"/>
  <headerFooter>
    <oddFooter>&amp;L&amp;F,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topLeftCell="A23" zoomScale="140" zoomScaleNormal="140" workbookViewId="0">
      <selection activeCell="B49" sqref="B49"/>
    </sheetView>
  </sheetViews>
  <sheetFormatPr defaultRowHeight="15" customHeight="1" x14ac:dyDescent="0.25"/>
  <cols>
    <col min="1" max="1" width="2.42578125" style="75" customWidth="1"/>
    <col min="2" max="2" width="4.140625" style="181" customWidth="1"/>
    <col min="3" max="3" width="2.7109375" style="184" customWidth="1"/>
    <col min="4" max="4" width="14" style="2" customWidth="1"/>
    <col min="5" max="5" width="3.28515625" style="2" customWidth="1"/>
    <col min="6" max="6" width="15.7109375" style="2" customWidth="1"/>
    <col min="7" max="7" width="2.5703125" style="2" customWidth="1"/>
    <col min="8" max="8" width="16" style="2" customWidth="1"/>
    <col min="9" max="9" width="5" style="2" customWidth="1"/>
    <col min="10" max="10" width="15.140625" style="2" customWidth="1"/>
    <col min="11" max="11" width="15.5703125" style="2" customWidth="1"/>
    <col min="12" max="12" width="1.140625" style="2" customWidth="1"/>
    <col min="13" max="13" width="14.42578125" style="2" customWidth="1"/>
    <col min="14" max="14" width="9.42578125" customWidth="1"/>
    <col min="15" max="15" width="16.5703125" customWidth="1"/>
    <col min="16" max="16" width="31.42578125" customWidth="1"/>
  </cols>
  <sheetData>
    <row r="1" spans="1:13" s="64" customFormat="1" ht="22.15" customHeight="1" x14ac:dyDescent="0.35">
      <c r="A1" s="63"/>
      <c r="B1" s="425" t="s">
        <v>98</v>
      </c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</row>
    <row r="2" spans="1:13" s="64" customFormat="1" ht="19.149999999999999" customHeight="1" thickBot="1" x14ac:dyDescent="0.35">
      <c r="A2" s="63"/>
      <c r="B2" s="65" t="s">
        <v>99</v>
      </c>
      <c r="C2" s="66"/>
      <c r="D2" s="1"/>
      <c r="E2" s="65"/>
      <c r="F2" s="65"/>
      <c r="G2" s="65"/>
      <c r="H2" s="67"/>
      <c r="I2" s="67"/>
      <c r="J2" s="67"/>
      <c r="K2" s="67"/>
      <c r="L2" s="67"/>
      <c r="M2" s="67"/>
    </row>
    <row r="3" spans="1:13" ht="18.600000000000001" customHeight="1" x14ac:dyDescent="0.3">
      <c r="B3" s="426" t="s">
        <v>54</v>
      </c>
      <c r="C3" s="427"/>
      <c r="D3" s="427"/>
      <c r="E3" s="427"/>
      <c r="F3" s="427"/>
      <c r="G3" s="428"/>
      <c r="H3" s="76" t="s">
        <v>55</v>
      </c>
      <c r="I3" s="429" t="s">
        <v>100</v>
      </c>
      <c r="J3" s="430"/>
      <c r="K3" s="77" t="s">
        <v>57</v>
      </c>
      <c r="L3" s="185"/>
      <c r="M3" s="78"/>
    </row>
    <row r="4" spans="1:13" ht="18.75" customHeight="1" x14ac:dyDescent="0.2">
      <c r="B4" s="79">
        <v>1</v>
      </c>
      <c r="C4" s="431" t="s">
        <v>58</v>
      </c>
      <c r="D4" s="432"/>
      <c r="E4" s="432"/>
      <c r="F4" s="432"/>
      <c r="G4" s="433"/>
      <c r="H4" s="80">
        <v>20000000</v>
      </c>
      <c r="I4" s="434">
        <v>30000000</v>
      </c>
      <c r="J4" s="435"/>
      <c r="K4" s="81">
        <f>SUM(H4:I4)</f>
        <v>50000000</v>
      </c>
      <c r="L4" s="186"/>
      <c r="M4" s="436" t="s">
        <v>59</v>
      </c>
    </row>
    <row r="5" spans="1:13" ht="18.75" customHeight="1" x14ac:dyDescent="0.2">
      <c r="B5" s="79">
        <v>2</v>
      </c>
      <c r="C5" s="412" t="s">
        <v>60</v>
      </c>
      <c r="D5" s="413"/>
      <c r="E5" s="413"/>
      <c r="F5" s="413"/>
      <c r="G5" s="414"/>
      <c r="H5" s="82">
        <v>-8000000</v>
      </c>
      <c r="I5" s="415">
        <v>-15000000</v>
      </c>
      <c r="J5" s="416"/>
      <c r="K5" s="83">
        <f>SUM(H5:I5)</f>
        <v>-23000000</v>
      </c>
      <c r="L5" s="187"/>
      <c r="M5" s="437"/>
    </row>
    <row r="6" spans="1:13" ht="18.75" customHeight="1" x14ac:dyDescent="0.2">
      <c r="B6" s="79">
        <v>3</v>
      </c>
      <c r="C6" s="438" t="s">
        <v>61</v>
      </c>
      <c r="D6" s="439"/>
      <c r="E6" s="439"/>
      <c r="F6" s="439"/>
      <c r="G6" s="440"/>
      <c r="H6" s="84">
        <f>SUM(H4:H5)</f>
        <v>12000000</v>
      </c>
      <c r="I6" s="441">
        <f>+I5+I4</f>
        <v>15000000</v>
      </c>
      <c r="J6" s="442"/>
      <c r="K6" s="85">
        <f>SUM(K4:K5)</f>
        <v>27000000</v>
      </c>
      <c r="L6" s="187"/>
      <c r="M6" s="437"/>
    </row>
    <row r="7" spans="1:13" ht="18.75" customHeight="1" x14ac:dyDescent="0.2">
      <c r="B7" s="79">
        <v>4</v>
      </c>
      <c r="C7" s="412" t="s">
        <v>62</v>
      </c>
      <c r="D7" s="413"/>
      <c r="E7" s="413"/>
      <c r="F7" s="413"/>
      <c r="G7" s="414"/>
      <c r="H7" s="86">
        <v>-2000000</v>
      </c>
      <c r="I7" s="415">
        <v>-3000000</v>
      </c>
      <c r="J7" s="416"/>
      <c r="K7" s="87">
        <f>SUM(H7:I7)</f>
        <v>-5000000</v>
      </c>
      <c r="L7" s="187"/>
      <c r="M7" s="437"/>
    </row>
    <row r="8" spans="1:13" ht="18.75" customHeight="1" thickBot="1" x14ac:dyDescent="0.3">
      <c r="B8" s="88">
        <v>5</v>
      </c>
      <c r="C8" s="417" t="s">
        <v>63</v>
      </c>
      <c r="D8" s="418"/>
      <c r="E8" s="418"/>
      <c r="F8" s="418"/>
      <c r="G8" s="419"/>
      <c r="H8" s="89">
        <f>+H7+H6</f>
        <v>10000000</v>
      </c>
      <c r="I8" s="420">
        <f>+I7+I6</f>
        <v>12000000</v>
      </c>
      <c r="J8" s="421"/>
      <c r="K8" s="90" t="s">
        <v>64</v>
      </c>
      <c r="L8" s="188"/>
      <c r="M8" s="78"/>
    </row>
    <row r="9" spans="1:13" ht="18.75" customHeight="1" x14ac:dyDescent="0.2">
      <c r="B9" s="79">
        <v>6</v>
      </c>
      <c r="C9" s="422" t="s">
        <v>65</v>
      </c>
      <c r="D9" s="423"/>
      <c r="E9" s="423"/>
      <c r="F9" s="423"/>
      <c r="G9" s="423"/>
      <c r="H9" s="423"/>
      <c r="I9" s="424"/>
      <c r="J9" s="80">
        <f>+I8</f>
        <v>12000000</v>
      </c>
      <c r="K9" s="96" t="s">
        <v>66</v>
      </c>
      <c r="L9" s="189"/>
      <c r="M9" s="78"/>
    </row>
    <row r="10" spans="1:13" ht="18.75" customHeight="1" x14ac:dyDescent="0.2">
      <c r="B10" s="79">
        <v>7</v>
      </c>
      <c r="C10" s="400" t="s">
        <v>101</v>
      </c>
      <c r="D10" s="401"/>
      <c r="E10" s="401"/>
      <c r="F10" s="401"/>
      <c r="G10" s="401"/>
      <c r="H10" s="401"/>
      <c r="I10" s="92">
        <v>0</v>
      </c>
      <c r="J10" s="93">
        <f>-I10*J9</f>
        <v>0</v>
      </c>
      <c r="K10" s="190" t="s">
        <v>102</v>
      </c>
      <c r="L10" s="191"/>
      <c r="M10" s="78"/>
    </row>
    <row r="11" spans="1:13" ht="18.75" customHeight="1" x14ac:dyDescent="0.2">
      <c r="B11" s="79">
        <v>8</v>
      </c>
      <c r="C11" s="400" t="s">
        <v>69</v>
      </c>
      <c r="D11" s="401"/>
      <c r="E11" s="401"/>
      <c r="F11" s="401"/>
      <c r="G11" s="401"/>
      <c r="H11" s="401"/>
      <c r="I11" s="402"/>
      <c r="J11" s="95">
        <f>SUM(J9:J10)</f>
        <v>12000000</v>
      </c>
      <c r="K11" s="190" t="s">
        <v>103</v>
      </c>
      <c r="L11" s="191"/>
      <c r="M11" s="78"/>
    </row>
    <row r="12" spans="1:13" ht="18.75" customHeight="1" thickBot="1" x14ac:dyDescent="0.25">
      <c r="B12" s="88">
        <v>9</v>
      </c>
      <c r="C12" s="403" t="s">
        <v>104</v>
      </c>
      <c r="D12" s="404"/>
      <c r="E12" s="404"/>
      <c r="F12" s="404"/>
      <c r="G12" s="404"/>
      <c r="H12" s="404"/>
      <c r="I12" s="405"/>
      <c r="J12" s="97">
        <v>0</v>
      </c>
      <c r="K12" s="98"/>
      <c r="L12" s="101"/>
      <c r="M12" s="78"/>
    </row>
    <row r="13" spans="1:13" ht="12" customHeight="1" x14ac:dyDescent="0.2">
      <c r="B13" s="99"/>
      <c r="C13" s="192"/>
      <c r="D13" s="192"/>
      <c r="E13" s="192"/>
      <c r="F13" s="192"/>
      <c r="G13" s="192"/>
      <c r="H13" s="192"/>
      <c r="I13" s="192"/>
      <c r="J13" s="73"/>
      <c r="K13" s="101"/>
      <c r="L13" s="101"/>
      <c r="M13" s="78"/>
    </row>
    <row r="14" spans="1:13" s="74" customFormat="1" ht="19.149999999999999" customHeight="1" x14ac:dyDescent="0.2">
      <c r="A14" s="164"/>
      <c r="B14" s="193" t="s">
        <v>105</v>
      </c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3"/>
    </row>
    <row r="15" spans="1:13" s="74" customFormat="1" ht="17.25" customHeight="1" x14ac:dyDescent="0.2">
      <c r="A15" s="164"/>
      <c r="B15" s="193" t="s">
        <v>106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3"/>
    </row>
    <row r="16" spans="1:13" s="74" customFormat="1" ht="17.25" customHeight="1" x14ac:dyDescent="0.2">
      <c r="A16" s="164"/>
      <c r="B16" s="193" t="s">
        <v>107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3"/>
    </row>
    <row r="17" spans="1:13" s="74" customFormat="1" ht="18" customHeight="1" x14ac:dyDescent="0.2">
      <c r="A17" s="164"/>
      <c r="B17" s="193" t="s">
        <v>108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3"/>
    </row>
    <row r="18" spans="1:13" ht="12" customHeight="1" thickBot="1" x14ac:dyDescent="0.25">
      <c r="B18" s="99"/>
      <c r="C18" s="192"/>
      <c r="D18" s="192"/>
      <c r="E18" s="192"/>
      <c r="F18" s="192"/>
      <c r="G18" s="192"/>
      <c r="H18" s="192"/>
      <c r="I18" s="192"/>
      <c r="J18" s="73"/>
      <c r="K18" s="101"/>
      <c r="L18" s="101"/>
      <c r="M18" s="73"/>
    </row>
    <row r="19" spans="1:13" ht="19.149999999999999" customHeight="1" x14ac:dyDescent="0.2">
      <c r="B19" s="102"/>
      <c r="C19" s="406" t="s">
        <v>72</v>
      </c>
      <c r="D19" s="407"/>
      <c r="E19" s="407"/>
      <c r="F19" s="407"/>
      <c r="G19" s="407"/>
      <c r="H19" s="407"/>
      <c r="I19" s="407"/>
      <c r="J19" s="408"/>
      <c r="K19" s="194" t="s">
        <v>109</v>
      </c>
      <c r="L19" s="101"/>
      <c r="M19" s="73"/>
    </row>
    <row r="20" spans="1:13" ht="16.149999999999999" customHeight="1" x14ac:dyDescent="0.2">
      <c r="B20" s="195"/>
      <c r="C20" s="409" t="s">
        <v>75</v>
      </c>
      <c r="D20" s="410"/>
      <c r="E20" s="410"/>
      <c r="F20" s="410"/>
      <c r="G20" s="410"/>
      <c r="H20" s="410"/>
      <c r="I20" s="410"/>
      <c r="J20" s="411"/>
      <c r="K20" s="196" t="s">
        <v>110</v>
      </c>
      <c r="L20" s="101"/>
      <c r="M20" s="73"/>
    </row>
    <row r="21" spans="1:13" ht="21.6" customHeight="1" x14ac:dyDescent="0.2">
      <c r="B21" s="79">
        <v>10</v>
      </c>
      <c r="C21" s="105" t="s">
        <v>78</v>
      </c>
      <c r="D21" s="106"/>
      <c r="E21" s="106"/>
      <c r="F21" s="106"/>
      <c r="G21" s="107"/>
      <c r="H21" s="108"/>
      <c r="I21" s="108"/>
      <c r="J21" s="109"/>
      <c r="K21" s="197">
        <f>+H8</f>
        <v>10000000</v>
      </c>
      <c r="L21" s="101"/>
      <c r="M21" s="73"/>
    </row>
    <row r="22" spans="1:13" ht="21.6" customHeight="1" x14ac:dyDescent="0.2">
      <c r="B22" s="79">
        <v>11</v>
      </c>
      <c r="C22" s="111" t="s">
        <v>111</v>
      </c>
      <c r="D22" s="112"/>
      <c r="E22" s="112"/>
      <c r="F22" s="112"/>
      <c r="G22" s="113"/>
      <c r="H22" s="114"/>
      <c r="I22" s="114"/>
      <c r="J22" s="115"/>
      <c r="K22" s="198">
        <f>+K12</f>
        <v>0</v>
      </c>
      <c r="L22" s="101"/>
      <c r="M22" s="73"/>
    </row>
    <row r="23" spans="1:13" ht="21.6" customHeight="1" x14ac:dyDescent="0.2">
      <c r="B23" s="79">
        <v>12</v>
      </c>
      <c r="C23" s="117" t="s">
        <v>80</v>
      </c>
      <c r="D23" s="118"/>
      <c r="E23" s="118"/>
      <c r="F23" s="118"/>
      <c r="G23" s="119"/>
      <c r="H23" s="120"/>
      <c r="I23" s="120"/>
      <c r="J23" s="121"/>
      <c r="K23" s="199">
        <v>0</v>
      </c>
      <c r="L23" s="101"/>
      <c r="M23" s="73"/>
    </row>
    <row r="24" spans="1:13" ht="21.6" customHeight="1" x14ac:dyDescent="0.2">
      <c r="B24" s="79">
        <v>13</v>
      </c>
      <c r="C24" s="123" t="s">
        <v>81</v>
      </c>
      <c r="D24" s="124"/>
      <c r="E24" s="124"/>
      <c r="F24" s="124"/>
      <c r="G24" s="125"/>
      <c r="H24" s="101"/>
      <c r="I24" s="101"/>
      <c r="J24" s="126"/>
      <c r="K24" s="200">
        <f>SUM(K21:K23)</f>
        <v>10000000</v>
      </c>
      <c r="L24" s="101"/>
      <c r="M24" s="73"/>
    </row>
    <row r="25" spans="1:13" ht="21.6" customHeight="1" x14ac:dyDescent="0.2">
      <c r="B25" s="79">
        <v>14</v>
      </c>
      <c r="C25" s="128" t="s">
        <v>82</v>
      </c>
      <c r="D25" s="129"/>
      <c r="E25" s="129"/>
      <c r="F25" s="130"/>
      <c r="G25" s="113"/>
      <c r="H25" s="131"/>
      <c r="I25" s="131"/>
      <c r="J25" s="132">
        <v>0.4</v>
      </c>
      <c r="K25" s="201">
        <f>+K24*0.4</f>
        <v>4000000</v>
      </c>
      <c r="L25" s="101"/>
      <c r="M25" s="73"/>
    </row>
    <row r="26" spans="1:13" ht="21.6" customHeight="1" x14ac:dyDescent="0.2">
      <c r="B26" s="79">
        <v>15</v>
      </c>
      <c r="C26" s="111" t="s">
        <v>83</v>
      </c>
      <c r="D26" s="202"/>
      <c r="E26" s="202"/>
      <c r="F26" s="202"/>
      <c r="G26" s="203"/>
      <c r="H26" s="204"/>
      <c r="I26" s="204"/>
      <c r="J26" s="115"/>
      <c r="K26" s="205">
        <v>0</v>
      </c>
      <c r="L26" s="101"/>
      <c r="M26" s="73"/>
    </row>
    <row r="27" spans="1:13" ht="21.6" customHeight="1" thickBot="1" x14ac:dyDescent="0.25">
      <c r="B27" s="88">
        <v>16</v>
      </c>
      <c r="C27" s="142" t="s">
        <v>84</v>
      </c>
      <c r="D27" s="143"/>
      <c r="E27" s="144"/>
      <c r="F27" s="143"/>
      <c r="G27" s="149"/>
      <c r="H27" s="146"/>
      <c r="I27" s="146"/>
      <c r="J27" s="147"/>
      <c r="K27" s="206">
        <f>+K26+K25</f>
        <v>4000000</v>
      </c>
      <c r="L27" s="101"/>
      <c r="M27" s="73"/>
    </row>
    <row r="28" spans="1:13" s="174" customFormat="1" ht="6.75" customHeight="1" x14ac:dyDescent="0.2">
      <c r="A28" s="173"/>
      <c r="C28" s="175"/>
      <c r="D28" s="176"/>
      <c r="E28" s="175"/>
      <c r="F28" s="176"/>
      <c r="G28" s="177"/>
      <c r="H28" s="176"/>
      <c r="I28" s="178"/>
      <c r="J28" s="176"/>
      <c r="K28" s="101"/>
      <c r="L28" s="101"/>
      <c r="M28" s="73"/>
    </row>
    <row r="29" spans="1:13" s="6" customFormat="1" ht="2.25" customHeight="1" x14ac:dyDescent="0.2">
      <c r="A29" s="169"/>
      <c r="B29" s="207"/>
      <c r="C29" s="158"/>
      <c r="D29" s="156"/>
      <c r="E29" s="156"/>
      <c r="F29" s="156"/>
      <c r="G29" s="156"/>
      <c r="H29" s="156"/>
      <c r="I29" s="156"/>
      <c r="J29" s="156"/>
      <c r="K29" s="156"/>
      <c r="L29" s="156"/>
      <c r="M29" s="101"/>
    </row>
    <row r="30" spans="1:13" s="212" customFormat="1" ht="17.45" customHeight="1" thickBot="1" x14ac:dyDescent="0.25">
      <c r="A30" s="208" t="s">
        <v>9</v>
      </c>
      <c r="B30" s="209">
        <v>5</v>
      </c>
      <c r="C30" s="193" t="s">
        <v>112</v>
      </c>
      <c r="D30" s="210"/>
      <c r="E30" s="210"/>
      <c r="F30" s="210"/>
      <c r="G30" s="210"/>
      <c r="H30" s="210"/>
      <c r="I30" s="210"/>
      <c r="J30" s="210"/>
      <c r="K30" s="210"/>
      <c r="L30" s="210"/>
      <c r="M30" s="211"/>
    </row>
    <row r="31" spans="1:13" s="212" customFormat="1" ht="17.45" customHeight="1" x14ac:dyDescent="0.2">
      <c r="A31" s="163"/>
      <c r="B31" s="209"/>
      <c r="C31" s="193" t="s">
        <v>113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1"/>
    </row>
    <row r="32" spans="1:13" s="174" customFormat="1" ht="17.45" customHeight="1" x14ac:dyDescent="0.2">
      <c r="A32" s="173"/>
      <c r="C32" s="165" t="s">
        <v>5</v>
      </c>
      <c r="D32" s="166">
        <v>0.4</v>
      </c>
      <c r="E32" s="165" t="s">
        <v>4</v>
      </c>
      <c r="F32" s="166">
        <v>18000000</v>
      </c>
      <c r="G32" s="65" t="s">
        <v>3</v>
      </c>
      <c r="H32" s="166">
        <v>10000000</v>
      </c>
      <c r="I32" s="168" t="s">
        <v>2</v>
      </c>
      <c r="J32" s="166">
        <v>22000000</v>
      </c>
    </row>
    <row r="33" spans="1:13" s="174" customFormat="1" ht="10.5" customHeight="1" thickBot="1" x14ac:dyDescent="0.25">
      <c r="A33" s="173"/>
      <c r="C33" s="175"/>
      <c r="D33" s="176"/>
      <c r="E33" s="175"/>
      <c r="F33" s="176"/>
      <c r="G33" s="177"/>
      <c r="H33" s="176"/>
      <c r="I33" s="178"/>
    </row>
    <row r="34" spans="1:13" s="6" customFormat="1" ht="17.45" customHeight="1" thickBot="1" x14ac:dyDescent="0.25">
      <c r="A34" s="213" t="s">
        <v>19</v>
      </c>
      <c r="B34" s="209">
        <v>6</v>
      </c>
      <c r="C34" s="193" t="s">
        <v>114</v>
      </c>
      <c r="D34" s="72"/>
      <c r="E34" s="72"/>
      <c r="F34" s="72"/>
      <c r="G34" s="72"/>
      <c r="H34" s="72"/>
      <c r="I34" s="72"/>
      <c r="J34" s="242" t="s">
        <v>133</v>
      </c>
      <c r="K34" s="243"/>
      <c r="L34" s="243"/>
      <c r="M34" s="244">
        <f>+K27</f>
        <v>4000000</v>
      </c>
    </row>
    <row r="35" spans="1:13" s="6" customFormat="1" ht="17.45" customHeight="1" x14ac:dyDescent="0.2">
      <c r="A35" s="163"/>
      <c r="B35" s="209"/>
      <c r="C35" s="193" t="s">
        <v>115</v>
      </c>
      <c r="D35" s="72"/>
      <c r="E35" s="72"/>
      <c r="F35" s="72"/>
      <c r="G35" s="72"/>
      <c r="H35" s="72"/>
      <c r="I35" s="72"/>
      <c r="J35" s="245" t="s">
        <v>134</v>
      </c>
      <c r="K35" s="246"/>
      <c r="L35" s="246"/>
      <c r="M35" s="247">
        <f>SUM(H8:J8)</f>
        <v>22000000</v>
      </c>
    </row>
    <row r="36" spans="1:13" s="174" customFormat="1" ht="17.45" customHeight="1" thickBot="1" x14ac:dyDescent="0.25">
      <c r="A36" s="173"/>
      <c r="C36" s="165" t="s">
        <v>5</v>
      </c>
      <c r="D36" s="214">
        <v>0.4</v>
      </c>
      <c r="E36" s="165" t="s">
        <v>4</v>
      </c>
      <c r="F36" s="215">
        <v>0.18179999999999999</v>
      </c>
      <c r="G36" s="167" t="s">
        <v>3</v>
      </c>
      <c r="H36" s="215">
        <v>0.19500000000000001</v>
      </c>
      <c r="J36" s="248" t="s">
        <v>135</v>
      </c>
      <c r="K36" s="249"/>
      <c r="L36" s="249"/>
      <c r="M36" s="250">
        <f>+M34/M35</f>
        <v>0.18181818181818182</v>
      </c>
    </row>
    <row r="37" spans="1:13" s="174" customFormat="1" ht="6" customHeight="1" x14ac:dyDescent="0.2">
      <c r="A37" s="173"/>
      <c r="C37" s="175"/>
      <c r="E37" s="175"/>
      <c r="F37" s="176"/>
      <c r="G37" s="177"/>
      <c r="H37" s="176"/>
      <c r="I37" s="178"/>
      <c r="J37" s="176"/>
    </row>
    <row r="38" spans="1:13" s="174" customFormat="1" ht="16.5" customHeight="1" x14ac:dyDescent="0.2">
      <c r="A38" s="173"/>
      <c r="B38" s="193" t="s">
        <v>116</v>
      </c>
      <c r="D38" s="193"/>
      <c r="E38" s="175"/>
      <c r="F38" s="176"/>
      <c r="G38" s="177"/>
      <c r="H38" s="176"/>
      <c r="I38" s="178"/>
      <c r="J38" s="176"/>
    </row>
    <row r="39" spans="1:13" s="174" customFormat="1" ht="16.5" customHeight="1" x14ac:dyDescent="0.2">
      <c r="A39" s="173"/>
      <c r="B39" s="193" t="s">
        <v>117</v>
      </c>
      <c r="E39" s="175"/>
      <c r="F39" s="176"/>
      <c r="G39" s="177"/>
      <c r="H39" s="176"/>
      <c r="I39" s="178"/>
      <c r="J39" s="176"/>
    </row>
    <row r="40" spans="1:13" s="174" customFormat="1" ht="11.25" customHeight="1" x14ac:dyDescent="0.2">
      <c r="A40" s="173"/>
      <c r="B40" s="193"/>
      <c r="E40" s="175"/>
      <c r="F40" s="176"/>
      <c r="G40" s="177"/>
      <c r="H40" s="176"/>
      <c r="I40" s="178"/>
      <c r="J40" s="176"/>
    </row>
    <row r="41" spans="1:13" s="174" customFormat="1" ht="16.5" customHeight="1" thickBot="1" x14ac:dyDescent="0.25">
      <c r="A41" s="213" t="s">
        <v>19</v>
      </c>
      <c r="B41" s="209">
        <v>7</v>
      </c>
      <c r="C41" s="193" t="s">
        <v>118</v>
      </c>
      <c r="E41" s="175"/>
      <c r="F41" s="176"/>
      <c r="G41" s="177"/>
      <c r="H41" s="176"/>
      <c r="I41" s="178"/>
      <c r="J41" s="176"/>
    </row>
    <row r="42" spans="1:13" s="174" customFormat="1" ht="16.5" customHeight="1" x14ac:dyDescent="0.2">
      <c r="A42" s="164"/>
      <c r="C42" s="165" t="s">
        <v>5</v>
      </c>
      <c r="D42" s="166">
        <v>0</v>
      </c>
      <c r="E42" s="165" t="s">
        <v>4</v>
      </c>
      <c r="F42" s="166">
        <v>4800000</v>
      </c>
      <c r="G42" s="65" t="s">
        <v>3</v>
      </c>
      <c r="H42" s="166">
        <v>3200000</v>
      </c>
      <c r="I42" s="168" t="s">
        <v>2</v>
      </c>
      <c r="J42" s="166">
        <v>4000000</v>
      </c>
    </row>
    <row r="43" spans="1:13" s="174" customFormat="1" ht="5.25" customHeight="1" thickBot="1" x14ac:dyDescent="0.25">
      <c r="A43" s="164"/>
      <c r="C43" s="165"/>
      <c r="D43" s="166"/>
      <c r="E43" s="165"/>
      <c r="F43" s="166"/>
      <c r="G43" s="65"/>
      <c r="H43" s="166"/>
      <c r="I43" s="178"/>
    </row>
    <row r="44" spans="1:13" s="174" customFormat="1" ht="15.75" customHeight="1" x14ac:dyDescent="0.2">
      <c r="A44" s="164"/>
      <c r="C44" s="193"/>
      <c r="E44" s="175"/>
      <c r="F44" s="176"/>
      <c r="G44" s="177"/>
      <c r="H44" s="176"/>
      <c r="I44" s="178"/>
      <c r="J44" s="251" t="s">
        <v>136</v>
      </c>
      <c r="K44" s="252"/>
      <c r="L44" s="253"/>
      <c r="M44" s="254">
        <f>+J11</f>
        <v>12000000</v>
      </c>
    </row>
    <row r="45" spans="1:13" s="174" customFormat="1" ht="16.5" customHeight="1" thickBot="1" x14ac:dyDescent="0.25">
      <c r="A45" s="213" t="s">
        <v>7</v>
      </c>
      <c r="B45" s="209">
        <v>8</v>
      </c>
      <c r="C45" s="193" t="s">
        <v>119</v>
      </c>
      <c r="E45" s="175"/>
      <c r="F45" s="176"/>
      <c r="G45" s="177"/>
      <c r="H45" s="176"/>
      <c r="I45" s="178"/>
      <c r="J45" s="245" t="s">
        <v>137</v>
      </c>
      <c r="K45" s="246"/>
      <c r="L45" s="246"/>
      <c r="M45" s="255">
        <v>0.4</v>
      </c>
    </row>
    <row r="46" spans="1:13" s="174" customFormat="1" ht="14.25" customHeight="1" thickBot="1" x14ac:dyDescent="0.25">
      <c r="A46" s="173"/>
      <c r="C46" s="165" t="s">
        <v>5</v>
      </c>
      <c r="D46" s="214">
        <v>0.4</v>
      </c>
      <c r="E46" s="165" t="s">
        <v>4</v>
      </c>
      <c r="F46" s="216">
        <v>0.24</v>
      </c>
      <c r="G46" s="167" t="s">
        <v>3</v>
      </c>
      <c r="H46" s="215">
        <v>0.18179999999999999</v>
      </c>
      <c r="I46" s="178"/>
      <c r="J46" s="256" t="s">
        <v>138</v>
      </c>
      <c r="K46" s="257"/>
      <c r="L46" s="257"/>
      <c r="M46" s="258">
        <f>+M45*M44</f>
        <v>4800000</v>
      </c>
    </row>
    <row r="47" spans="1:13" s="174" customFormat="1" ht="8.25" customHeight="1" x14ac:dyDescent="0.2">
      <c r="A47" s="173"/>
      <c r="C47" s="175"/>
      <c r="E47" s="175"/>
      <c r="F47" s="176"/>
      <c r="G47" s="177"/>
      <c r="H47" s="176"/>
      <c r="I47" s="178"/>
      <c r="J47" s="176"/>
    </row>
    <row r="48" spans="1:13" s="11" customFormat="1" ht="17.45" customHeight="1" thickBot="1" x14ac:dyDescent="0.25">
      <c r="A48" s="213" t="s">
        <v>139</v>
      </c>
      <c r="B48" s="161">
        <v>9</v>
      </c>
      <c r="C48" s="217" t="s">
        <v>120</v>
      </c>
      <c r="D48" s="218"/>
      <c r="E48" s="218"/>
      <c r="F48" s="218"/>
      <c r="G48" s="218"/>
      <c r="H48" s="218"/>
      <c r="I48" s="218"/>
      <c r="J48" s="171"/>
      <c r="K48" s="171"/>
      <c r="L48" s="171"/>
      <c r="M48" s="179"/>
    </row>
    <row r="49" spans="1:13" s="74" customFormat="1" ht="17.45" customHeight="1" x14ac:dyDescent="0.2">
      <c r="A49" s="69"/>
      <c r="B49" s="71"/>
      <c r="C49" s="193" t="s">
        <v>121</v>
      </c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1:13" s="74" customFormat="1" ht="17.45" customHeight="1" x14ac:dyDescent="0.2">
      <c r="A50" s="69"/>
      <c r="B50" s="71"/>
      <c r="C50" s="193" t="s">
        <v>122</v>
      </c>
      <c r="D50" s="72"/>
      <c r="E50" s="72"/>
      <c r="F50" s="72"/>
      <c r="G50" s="72"/>
      <c r="H50" s="72"/>
      <c r="I50" s="72"/>
      <c r="J50" s="72"/>
      <c r="K50" s="72"/>
      <c r="L50" s="72"/>
      <c r="M50" s="73"/>
    </row>
    <row r="51" spans="1:13" s="74" customFormat="1" ht="17.45" customHeight="1" x14ac:dyDescent="0.2">
      <c r="A51" s="69"/>
      <c r="B51" s="71"/>
      <c r="C51" s="165" t="s">
        <v>5</v>
      </c>
      <c r="D51" s="166">
        <v>0</v>
      </c>
      <c r="E51" s="165" t="s">
        <v>4</v>
      </c>
      <c r="F51" s="166">
        <v>5000000</v>
      </c>
      <c r="G51" s="72"/>
      <c r="H51" s="72"/>
      <c r="I51" s="72"/>
      <c r="J51" s="72"/>
      <c r="K51" s="72"/>
      <c r="L51" s="72"/>
      <c r="M51" s="73"/>
    </row>
    <row r="52" spans="1:13" s="174" customFormat="1" ht="17.45" customHeight="1" x14ac:dyDescent="0.2">
      <c r="C52" s="167" t="s">
        <v>3</v>
      </c>
      <c r="D52" s="166">
        <v>8000000</v>
      </c>
      <c r="E52" s="167" t="s">
        <v>2</v>
      </c>
      <c r="F52" s="166">
        <v>18000000</v>
      </c>
      <c r="G52" s="259" t="s">
        <v>140</v>
      </c>
      <c r="H52" s="166">
        <v>22000000</v>
      </c>
      <c r="M52" s="179"/>
    </row>
    <row r="53" spans="1:13" s="6" customFormat="1" ht="15" customHeight="1" x14ac:dyDescent="0.2">
      <c r="A53" s="157"/>
      <c r="B53" s="158"/>
      <c r="C53" s="159"/>
      <c r="D53" s="156"/>
      <c r="E53" s="156"/>
      <c r="F53" s="156"/>
      <c r="G53" s="156"/>
      <c r="H53" s="156"/>
      <c r="I53" s="156"/>
      <c r="J53" s="156"/>
      <c r="K53" s="156"/>
      <c r="L53" s="156"/>
      <c r="M53" s="101"/>
    </row>
    <row r="54" spans="1:13" s="6" customFormat="1" ht="15" customHeight="1" x14ac:dyDescent="0.2">
      <c r="A54" s="157"/>
      <c r="B54" s="158"/>
      <c r="C54" s="159"/>
      <c r="D54" s="156"/>
      <c r="E54" s="156"/>
      <c r="F54" s="156"/>
      <c r="G54" s="156"/>
      <c r="H54" s="156"/>
      <c r="I54" s="156"/>
      <c r="J54" s="156"/>
      <c r="K54" s="156"/>
      <c r="L54" s="156"/>
      <c r="M54" s="101"/>
    </row>
    <row r="55" spans="1:13" s="6" customFormat="1" ht="15" customHeight="1" x14ac:dyDescent="0.2">
      <c r="A55" s="157"/>
      <c r="B55" s="158"/>
      <c r="C55" s="159"/>
      <c r="D55" s="156"/>
      <c r="E55" s="156"/>
      <c r="F55" s="156"/>
      <c r="G55" s="156"/>
      <c r="H55" s="156"/>
      <c r="I55" s="156"/>
      <c r="J55" s="156"/>
      <c r="K55" s="156"/>
      <c r="L55" s="156"/>
      <c r="M55" s="101"/>
    </row>
    <row r="56" spans="1:13" s="6" customFormat="1" ht="15" customHeight="1" x14ac:dyDescent="0.2">
      <c r="A56" s="157"/>
      <c r="B56" s="158"/>
      <c r="C56" s="159"/>
      <c r="D56" s="156"/>
      <c r="E56" s="156"/>
      <c r="F56" s="156"/>
      <c r="G56" s="156"/>
      <c r="H56" s="156"/>
      <c r="I56" s="156"/>
      <c r="J56" s="156"/>
      <c r="K56" s="156"/>
      <c r="L56" s="156"/>
      <c r="M56" s="101"/>
    </row>
    <row r="57" spans="1:13" s="6" customFormat="1" ht="15" customHeight="1" x14ac:dyDescent="0.2">
      <c r="A57" s="157"/>
      <c r="B57" s="158"/>
      <c r="C57" s="159"/>
      <c r="D57" s="156"/>
      <c r="E57" s="156"/>
      <c r="F57" s="156"/>
      <c r="G57" s="156"/>
      <c r="H57" s="156"/>
      <c r="I57" s="156"/>
      <c r="J57" s="156"/>
      <c r="K57" s="156"/>
      <c r="L57" s="156"/>
      <c r="M57" s="101"/>
    </row>
    <row r="58" spans="1:13" s="6" customFormat="1" ht="15" customHeight="1" x14ac:dyDescent="0.2">
      <c r="A58" s="157"/>
      <c r="B58" s="158"/>
      <c r="C58" s="159"/>
      <c r="D58" s="156"/>
      <c r="E58" s="156"/>
      <c r="F58" s="156"/>
      <c r="G58" s="156"/>
      <c r="H58" s="156"/>
      <c r="I58" s="156"/>
      <c r="J58" s="156"/>
      <c r="K58" s="156"/>
      <c r="L58" s="156"/>
      <c r="M58" s="101"/>
    </row>
    <row r="59" spans="1:13" s="6" customFormat="1" ht="15" customHeight="1" x14ac:dyDescent="0.2">
      <c r="A59" s="157"/>
      <c r="B59" s="158"/>
      <c r="C59" s="159"/>
      <c r="D59" s="156"/>
      <c r="E59" s="156"/>
      <c r="F59" s="156"/>
      <c r="G59" s="156"/>
      <c r="H59" s="183"/>
      <c r="I59" s="183"/>
      <c r="J59" s="183"/>
      <c r="K59" s="101"/>
      <c r="L59" s="101"/>
      <c r="M59" s="101"/>
    </row>
    <row r="60" spans="1:13" ht="15" customHeight="1" x14ac:dyDescent="0.2">
      <c r="D60" s="182"/>
      <c r="E60" s="182"/>
      <c r="F60" s="182"/>
      <c r="G60" s="182"/>
      <c r="H60" s="183"/>
      <c r="I60" s="183"/>
      <c r="J60" s="183"/>
      <c r="K60" s="101"/>
      <c r="L60" s="101"/>
      <c r="M60" s="101"/>
    </row>
    <row r="61" spans="1:13" ht="15" customHeight="1" x14ac:dyDescent="0.2">
      <c r="D61" s="182"/>
      <c r="E61" s="182"/>
      <c r="F61" s="182"/>
      <c r="G61" s="182"/>
      <c r="H61" s="183"/>
      <c r="I61" s="183"/>
      <c r="J61" s="183"/>
      <c r="K61" s="101"/>
      <c r="L61" s="101"/>
      <c r="M61" s="101"/>
    </row>
    <row r="62" spans="1:13" ht="15" customHeight="1" x14ac:dyDescent="0.2">
      <c r="D62" s="182"/>
      <c r="E62" s="182"/>
      <c r="F62" s="182"/>
      <c r="G62" s="182"/>
      <c r="H62" s="183"/>
      <c r="I62" s="183"/>
      <c r="J62" s="183"/>
      <c r="K62" s="101"/>
      <c r="L62" s="101"/>
      <c r="M62" s="101"/>
    </row>
    <row r="63" spans="1:13" ht="15" customHeight="1" x14ac:dyDescent="0.2">
      <c r="D63" s="182"/>
      <c r="E63" s="182"/>
      <c r="F63" s="182"/>
      <c r="G63" s="182"/>
      <c r="H63" s="183"/>
      <c r="I63" s="183"/>
      <c r="J63" s="183"/>
      <c r="K63" s="101"/>
      <c r="L63" s="101"/>
      <c r="M63" s="101"/>
    </row>
    <row r="64" spans="1:13" ht="15" customHeight="1" x14ac:dyDescent="0.2">
      <c r="D64" s="182"/>
      <c r="E64" s="182"/>
      <c r="F64" s="182"/>
      <c r="G64" s="182"/>
      <c r="H64" s="183"/>
      <c r="I64" s="183"/>
      <c r="J64" s="183"/>
      <c r="K64" s="101"/>
      <c r="L64" s="101"/>
      <c r="M64" s="101"/>
    </row>
    <row r="65" spans="1:13" ht="15" customHeight="1" x14ac:dyDescent="0.2">
      <c r="D65" s="182"/>
      <c r="E65" s="182"/>
      <c r="F65" s="182"/>
      <c r="G65" s="182"/>
      <c r="H65" s="183"/>
      <c r="I65" s="183"/>
      <c r="J65" s="183"/>
      <c r="K65" s="101"/>
      <c r="L65" s="101"/>
      <c r="M65" s="101"/>
    </row>
    <row r="66" spans="1:13" ht="15" customHeight="1" x14ac:dyDescent="0.2">
      <c r="D66" s="182"/>
      <c r="E66" s="182"/>
      <c r="F66" s="182"/>
      <c r="G66" s="182"/>
      <c r="H66" s="183"/>
      <c r="I66" s="183"/>
      <c r="J66" s="183"/>
      <c r="K66" s="101"/>
      <c r="L66" s="101"/>
      <c r="M66" s="101"/>
    </row>
    <row r="67" spans="1:13" ht="15" customHeight="1" x14ac:dyDescent="0.2">
      <c r="D67" s="182"/>
      <c r="E67" s="182"/>
      <c r="F67" s="182"/>
      <c r="G67" s="182"/>
      <c r="H67" s="183"/>
      <c r="I67" s="183"/>
      <c r="J67" s="183"/>
      <c r="K67" s="101"/>
      <c r="L67" s="101"/>
      <c r="M67" s="101"/>
    </row>
    <row r="68" spans="1:13" ht="15" customHeight="1" x14ac:dyDescent="0.2">
      <c r="A68" s="181"/>
      <c r="C68" s="181"/>
      <c r="D68" s="182"/>
      <c r="E68" s="182"/>
      <c r="F68" s="182"/>
      <c r="G68" s="182"/>
      <c r="H68" s="183"/>
      <c r="I68" s="183"/>
      <c r="J68" s="183"/>
      <c r="K68" s="101"/>
      <c r="L68" s="101"/>
      <c r="M68" s="101"/>
    </row>
    <row r="69" spans="1:13" ht="15" customHeight="1" x14ac:dyDescent="0.2">
      <c r="A69" s="181"/>
      <c r="C69" s="181"/>
      <c r="D69" s="182"/>
      <c r="E69" s="182"/>
      <c r="F69" s="182"/>
      <c r="G69" s="182"/>
      <c r="H69" s="183"/>
      <c r="I69" s="183"/>
      <c r="J69" s="183"/>
      <c r="K69" s="101"/>
      <c r="L69" s="101"/>
      <c r="M69" s="101"/>
    </row>
    <row r="70" spans="1:13" ht="15" customHeight="1" x14ac:dyDescent="0.2">
      <c r="A70" s="181"/>
      <c r="C70" s="181"/>
      <c r="D70" s="182"/>
      <c r="E70" s="182"/>
      <c r="F70" s="182"/>
      <c r="G70" s="182"/>
      <c r="H70" s="183"/>
      <c r="I70" s="183"/>
      <c r="J70" s="183"/>
      <c r="K70" s="101"/>
      <c r="L70" s="101"/>
      <c r="M70" s="101"/>
    </row>
    <row r="71" spans="1:13" ht="15" customHeight="1" x14ac:dyDescent="0.2">
      <c r="A71" s="181"/>
      <c r="C71" s="181"/>
      <c r="D71" s="182"/>
      <c r="E71" s="182"/>
      <c r="F71" s="182"/>
      <c r="G71" s="182"/>
      <c r="H71" s="183"/>
      <c r="I71" s="183"/>
      <c r="J71" s="183"/>
      <c r="K71" s="101"/>
      <c r="L71" s="101"/>
      <c r="M71" s="101"/>
    </row>
    <row r="72" spans="1:13" ht="15" customHeight="1" x14ac:dyDescent="0.2">
      <c r="A72" s="181"/>
      <c r="C72" s="181"/>
      <c r="D72" s="182"/>
      <c r="E72" s="182"/>
      <c r="F72" s="182"/>
      <c r="G72" s="182"/>
      <c r="H72" s="183"/>
      <c r="I72" s="183"/>
      <c r="J72" s="183"/>
      <c r="K72" s="101"/>
      <c r="L72" s="101"/>
      <c r="M72" s="101"/>
    </row>
    <row r="73" spans="1:13" ht="15" customHeight="1" x14ac:dyDescent="0.25">
      <c r="A73" s="181"/>
      <c r="C73" s="181"/>
      <c r="D73" s="75"/>
      <c r="E73" s="75"/>
      <c r="F73" s="75"/>
      <c r="G73" s="181"/>
      <c r="H73" s="181"/>
      <c r="I73" s="181"/>
      <c r="J73" s="181"/>
    </row>
  </sheetData>
  <mergeCells count="20">
    <mergeCell ref="B1:M1"/>
    <mergeCell ref="B3:G3"/>
    <mergeCell ref="I3:J3"/>
    <mergeCell ref="C4:G4"/>
    <mergeCell ref="I4:J4"/>
    <mergeCell ref="M4:M7"/>
    <mergeCell ref="C5:G5"/>
    <mergeCell ref="I5:J5"/>
    <mergeCell ref="C6:G6"/>
    <mergeCell ref="I6:J6"/>
    <mergeCell ref="C11:I11"/>
    <mergeCell ref="C12:I12"/>
    <mergeCell ref="C19:J19"/>
    <mergeCell ref="C20:J20"/>
    <mergeCell ref="C7:G7"/>
    <mergeCell ref="I7:J7"/>
    <mergeCell ref="C8:G8"/>
    <mergeCell ref="I8:J8"/>
    <mergeCell ref="C9:I9"/>
    <mergeCell ref="C10:H10"/>
  </mergeCells>
  <pageMargins left="0.6" right="0.5" top="0.5" bottom="0.5" header="0.3" footer="0.3"/>
  <pageSetup scale="85" orientation="portrait" r:id="rId1"/>
  <headerFooter>
    <oddFooter>&amp;L&amp;F,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opLeftCell="A13" zoomScale="150" zoomScaleNormal="150" workbookViewId="0">
      <selection activeCell="L4" sqref="L4"/>
    </sheetView>
  </sheetViews>
  <sheetFormatPr defaultRowHeight="18.75" x14ac:dyDescent="0.3"/>
  <cols>
    <col min="1" max="1" width="3.42578125" customWidth="1"/>
    <col min="2" max="2" width="4.28515625" style="5" customWidth="1"/>
    <col min="3" max="3" width="2.7109375" style="4" customWidth="1"/>
    <col min="4" max="4" width="13" style="3" customWidth="1"/>
    <col min="5" max="5" width="2" style="3" customWidth="1"/>
    <col min="6" max="6" width="12.7109375" style="3" customWidth="1"/>
    <col min="7" max="7" width="3.5703125" style="3" customWidth="1"/>
    <col min="8" max="8" width="15.5703125" style="2" customWidth="1"/>
    <col min="9" max="9" width="2.7109375" style="2" customWidth="1"/>
    <col min="10" max="10" width="17" style="2" customWidth="1"/>
    <col min="11" max="11" width="3.5703125" style="2" customWidth="1"/>
    <col min="12" max="12" width="16.85546875" style="2" customWidth="1"/>
    <col min="13" max="13" width="5.140625" style="1" customWidth="1"/>
    <col min="14" max="14" width="12.7109375" customWidth="1"/>
    <col min="15" max="15" width="16.140625" customWidth="1"/>
  </cols>
  <sheetData>
    <row r="1" spans="2:13" s="6" customFormat="1" ht="18" customHeight="1" x14ac:dyDescent="0.2">
      <c r="B1" s="14" t="s">
        <v>28</v>
      </c>
      <c r="C1" s="21"/>
      <c r="D1" s="60"/>
      <c r="E1" s="60"/>
      <c r="F1" s="60"/>
      <c r="G1" s="60"/>
      <c r="H1" s="59"/>
      <c r="I1" s="59"/>
      <c r="J1" s="59"/>
      <c r="K1" s="59"/>
      <c r="L1" s="58"/>
      <c r="M1" s="57"/>
    </row>
    <row r="2" spans="2:13" s="6" customFormat="1" ht="18" customHeight="1" x14ac:dyDescent="0.2">
      <c r="B2" s="56"/>
      <c r="C2" s="55"/>
      <c r="D2" s="55" t="s">
        <v>29</v>
      </c>
      <c r="E2" s="55"/>
      <c r="F2" s="55"/>
      <c r="G2" s="55"/>
      <c r="H2" s="443" t="s">
        <v>26</v>
      </c>
      <c r="I2" s="444"/>
      <c r="J2" s="443" t="s">
        <v>32</v>
      </c>
      <c r="K2" s="444"/>
      <c r="L2" s="8"/>
      <c r="M2" s="7"/>
    </row>
    <row r="3" spans="2:13" s="6" customFormat="1" ht="18" customHeight="1" x14ac:dyDescent="0.2">
      <c r="B3" s="54" t="s">
        <v>25</v>
      </c>
      <c r="C3" s="48"/>
      <c r="D3" s="48"/>
      <c r="E3" s="48"/>
      <c r="F3" s="48"/>
      <c r="G3" s="48"/>
      <c r="H3" s="53">
        <v>9000000</v>
      </c>
      <c r="I3" s="52"/>
      <c r="J3" s="53">
        <v>8000000</v>
      </c>
      <c r="K3" s="52"/>
      <c r="L3" s="8"/>
      <c r="M3" s="7"/>
    </row>
    <row r="4" spans="2:13" s="6" customFormat="1" ht="18" customHeight="1" x14ac:dyDescent="0.2">
      <c r="B4" s="45" t="s">
        <v>24</v>
      </c>
      <c r="C4" s="44"/>
      <c r="D4" s="44"/>
      <c r="E4" s="44"/>
      <c r="F4" s="44"/>
      <c r="G4" s="51"/>
      <c r="H4" s="50">
        <v>-5000000</v>
      </c>
      <c r="I4" s="49"/>
      <c r="J4" s="50">
        <v>-5000000</v>
      </c>
      <c r="K4" s="49"/>
      <c r="L4" s="8"/>
      <c r="M4" s="7"/>
    </row>
    <row r="5" spans="2:13" s="6" customFormat="1" ht="18" customHeight="1" x14ac:dyDescent="0.2">
      <c r="B5" s="45" t="s">
        <v>23</v>
      </c>
      <c r="C5" s="48"/>
      <c r="D5" s="48"/>
      <c r="E5" s="48"/>
      <c r="F5" s="48"/>
      <c r="G5" s="48"/>
      <c r="H5" s="47">
        <f>SUM(H3:H4)</f>
        <v>4000000</v>
      </c>
      <c r="I5" s="46"/>
      <c r="J5" s="47">
        <f>SUM(J3:J4)</f>
        <v>3000000</v>
      </c>
      <c r="K5" s="46"/>
      <c r="L5" s="8"/>
      <c r="M5" s="7"/>
    </row>
    <row r="6" spans="2:13" s="6" customFormat="1" ht="18" customHeight="1" x14ac:dyDescent="0.2">
      <c r="B6" s="45" t="s">
        <v>22</v>
      </c>
      <c r="C6" s="44"/>
      <c r="D6" s="44"/>
      <c r="E6" s="44"/>
      <c r="F6" s="44"/>
      <c r="G6" s="44"/>
      <c r="H6" s="42"/>
      <c r="I6" s="43"/>
      <c r="J6" s="42">
        <f>-J5*0.4</f>
        <v>-1200000</v>
      </c>
      <c r="K6" s="41"/>
      <c r="L6" s="8"/>
      <c r="M6" s="7"/>
    </row>
    <row r="7" spans="2:13" s="6" customFormat="1" ht="18" customHeight="1" x14ac:dyDescent="0.2">
      <c r="B7" s="40" t="s">
        <v>21</v>
      </c>
      <c r="C7" s="39"/>
      <c r="D7" s="39"/>
      <c r="E7" s="39"/>
      <c r="F7" s="39"/>
      <c r="G7" s="38"/>
      <c r="H7" s="37"/>
      <c r="I7" s="36"/>
      <c r="J7" s="37">
        <f>SUM(J5:J6)</f>
        <v>1800000</v>
      </c>
      <c r="K7" s="36"/>
      <c r="L7" s="8"/>
      <c r="M7" s="7"/>
    </row>
    <row r="8" spans="2:13" s="6" customFormat="1" ht="18" customHeight="1" x14ac:dyDescent="0.2">
      <c r="B8" s="35" t="s">
        <v>33</v>
      </c>
      <c r="C8" s="34"/>
      <c r="D8" s="34"/>
      <c r="E8" s="34"/>
      <c r="F8" s="34"/>
      <c r="G8" s="34"/>
      <c r="H8" s="33"/>
      <c r="I8" s="31"/>
      <c r="J8" s="32">
        <v>1000000</v>
      </c>
      <c r="K8" s="31"/>
      <c r="L8" s="8"/>
      <c r="M8" s="7"/>
    </row>
    <row r="9" spans="2:13" s="6" customFormat="1" ht="18" customHeight="1" x14ac:dyDescent="0.2">
      <c r="B9" s="11" t="s">
        <v>45</v>
      </c>
      <c r="C9" s="61"/>
      <c r="D9" s="61"/>
      <c r="E9" s="61"/>
      <c r="F9" s="61"/>
      <c r="G9" s="61"/>
      <c r="H9" s="62"/>
      <c r="I9" s="62"/>
      <c r="J9" s="62"/>
      <c r="K9" s="62"/>
      <c r="L9" s="8"/>
      <c r="M9" s="7"/>
    </row>
    <row r="10" spans="2:13" s="6" customFormat="1" ht="16.149999999999999" customHeight="1" x14ac:dyDescent="0.2">
      <c r="B10" s="11" t="s">
        <v>34</v>
      </c>
      <c r="C10" s="10"/>
      <c r="D10" s="10"/>
      <c r="E10" s="10"/>
      <c r="F10" s="10"/>
      <c r="G10" s="10"/>
      <c r="H10" s="8"/>
      <c r="I10" s="8"/>
      <c r="J10" s="8"/>
      <c r="K10" s="8"/>
      <c r="L10" s="9"/>
      <c r="M10" s="7"/>
    </row>
    <row r="11" spans="2:13" s="6" customFormat="1" ht="16.149999999999999" customHeight="1" x14ac:dyDescent="0.2">
      <c r="B11" s="11" t="s">
        <v>35</v>
      </c>
      <c r="D11" s="10"/>
      <c r="E11" s="10"/>
      <c r="F11" s="10"/>
      <c r="G11" s="10"/>
      <c r="H11" s="8"/>
      <c r="I11" s="8"/>
      <c r="J11" s="8"/>
      <c r="K11" s="8"/>
      <c r="L11" s="8"/>
      <c r="M11" s="7"/>
    </row>
    <row r="12" spans="2:13" s="6" customFormat="1" ht="16.149999999999999" customHeight="1" x14ac:dyDescent="0.2">
      <c r="B12" s="11" t="s">
        <v>36</v>
      </c>
      <c r="D12" s="10"/>
      <c r="E12" s="10"/>
      <c r="F12" s="10"/>
      <c r="G12" s="10"/>
      <c r="H12" s="8"/>
      <c r="I12" s="8"/>
      <c r="J12" s="8"/>
      <c r="K12" s="9"/>
      <c r="L12" s="8"/>
      <c r="M12" s="7"/>
    </row>
    <row r="13" spans="2:13" s="6" customFormat="1" ht="16.149999999999999" customHeight="1" x14ac:dyDescent="0.2">
      <c r="B13" s="11" t="s">
        <v>12</v>
      </c>
      <c r="D13" s="10"/>
      <c r="E13" s="10"/>
      <c r="F13" s="10"/>
      <c r="G13" s="10"/>
      <c r="H13" s="8"/>
      <c r="I13" s="8"/>
      <c r="J13" s="8"/>
      <c r="K13" s="9"/>
      <c r="L13" s="8"/>
      <c r="M13" s="7"/>
    </row>
    <row r="14" spans="2:13" s="6" customFormat="1" ht="16.149999999999999" customHeight="1" x14ac:dyDescent="0.2">
      <c r="B14" s="11" t="s">
        <v>20</v>
      </c>
      <c r="D14" s="10"/>
      <c r="E14" s="10"/>
      <c r="F14" s="10"/>
      <c r="G14" s="10"/>
      <c r="H14" s="8"/>
      <c r="I14" s="8"/>
      <c r="J14" s="8"/>
      <c r="K14" s="9"/>
      <c r="L14" s="8"/>
      <c r="M14" s="7"/>
    </row>
    <row r="15" spans="2:13" s="6" customFormat="1" ht="16.149999999999999" customHeight="1" x14ac:dyDescent="0.2">
      <c r="B15" s="11" t="s">
        <v>10</v>
      </c>
      <c r="D15" s="10"/>
      <c r="E15" s="10"/>
      <c r="F15" s="10"/>
      <c r="G15" s="10"/>
      <c r="H15" s="8"/>
      <c r="I15" s="8"/>
      <c r="J15" s="8"/>
      <c r="K15" s="9"/>
      <c r="L15" s="8"/>
      <c r="M15" s="7"/>
    </row>
    <row r="16" spans="2:13" s="6" customFormat="1" ht="6.6" customHeight="1" x14ac:dyDescent="0.2">
      <c r="B16" s="11"/>
      <c r="D16" s="10"/>
      <c r="E16" s="10"/>
      <c r="F16" s="10"/>
      <c r="G16" s="10"/>
      <c r="H16" s="8"/>
      <c r="I16" s="8"/>
      <c r="J16" s="8"/>
      <c r="K16" s="9"/>
      <c r="L16" s="8"/>
      <c r="M16" s="7"/>
    </row>
    <row r="17" spans="1:14" s="6" customFormat="1" ht="18" customHeight="1" x14ac:dyDescent="0.2">
      <c r="A17" s="16"/>
      <c r="B17" s="15">
        <v>10</v>
      </c>
      <c r="C17" s="11" t="s">
        <v>18</v>
      </c>
      <c r="D17" s="10"/>
      <c r="E17" s="10"/>
      <c r="F17" s="10"/>
      <c r="G17" s="10"/>
      <c r="H17" s="8"/>
      <c r="I17" s="8"/>
      <c r="J17" s="8"/>
      <c r="K17" s="9"/>
      <c r="L17" s="8"/>
      <c r="M17" s="7"/>
    </row>
    <row r="18" spans="1:14" s="6" customFormat="1" ht="18" customHeight="1" x14ac:dyDescent="0.2">
      <c r="B18" s="12"/>
      <c r="C18" s="11"/>
      <c r="D18" s="30" t="s">
        <v>17</v>
      </c>
      <c r="E18" s="10"/>
      <c r="F18" s="30" t="s">
        <v>16</v>
      </c>
      <c r="G18" s="10"/>
      <c r="H18" s="8"/>
      <c r="I18" s="8"/>
      <c r="J18" s="30" t="s">
        <v>17</v>
      </c>
      <c r="K18" s="10"/>
      <c r="L18" s="30" t="s">
        <v>16</v>
      </c>
      <c r="M18" s="7"/>
    </row>
    <row r="19" spans="1:14" s="6" customFormat="1" ht="18" customHeight="1" x14ac:dyDescent="0.2">
      <c r="B19" s="12"/>
      <c r="C19" s="14" t="s">
        <v>5</v>
      </c>
      <c r="D19" s="29" t="s">
        <v>14</v>
      </c>
      <c r="E19" s="29"/>
      <c r="F19" s="29" t="s">
        <v>14</v>
      </c>
      <c r="G19" s="10"/>
      <c r="H19" s="8"/>
      <c r="I19" s="8" t="s">
        <v>3</v>
      </c>
      <c r="J19" s="28" t="s">
        <v>15</v>
      </c>
      <c r="K19" s="9"/>
      <c r="L19" s="28" t="s">
        <v>15</v>
      </c>
      <c r="M19" s="7"/>
    </row>
    <row r="20" spans="1:14" s="6" customFormat="1" ht="18" customHeight="1" x14ac:dyDescent="0.2">
      <c r="B20" s="12"/>
      <c r="C20" s="14" t="s">
        <v>4</v>
      </c>
      <c r="D20" s="29" t="s">
        <v>14</v>
      </c>
      <c r="E20" s="29"/>
      <c r="F20" s="29" t="s">
        <v>15</v>
      </c>
      <c r="G20" s="10"/>
      <c r="H20" s="8"/>
      <c r="I20" s="8" t="s">
        <v>2</v>
      </c>
      <c r="J20" s="28" t="s">
        <v>15</v>
      </c>
      <c r="K20" s="9"/>
      <c r="L20" s="28" t="s">
        <v>14</v>
      </c>
      <c r="M20" s="7"/>
    </row>
    <row r="21" spans="1:14" s="6" customFormat="1" ht="6" customHeight="1" x14ac:dyDescent="0.2">
      <c r="B21" s="12"/>
      <c r="C21" s="11"/>
      <c r="D21" s="10"/>
      <c r="E21" s="10"/>
      <c r="F21" s="10"/>
      <c r="G21" s="10"/>
      <c r="H21" s="8"/>
      <c r="I21" s="8"/>
      <c r="J21" s="8"/>
      <c r="K21" s="9"/>
      <c r="L21" s="8"/>
      <c r="M21" s="7"/>
    </row>
    <row r="22" spans="1:14" s="6" customFormat="1" ht="18" customHeight="1" x14ac:dyDescent="0.2">
      <c r="A22" s="16"/>
      <c r="B22" s="15">
        <v>11</v>
      </c>
      <c r="C22" s="11" t="s">
        <v>30</v>
      </c>
      <c r="D22" s="10"/>
      <c r="E22" s="10"/>
      <c r="F22" s="10"/>
      <c r="G22" s="10"/>
      <c r="H22" s="8"/>
      <c r="I22" s="8"/>
      <c r="J22" s="8"/>
      <c r="K22" s="9"/>
      <c r="L22" s="8"/>
      <c r="M22" s="7"/>
    </row>
    <row r="23" spans="1:14" s="6" customFormat="1" ht="18" customHeight="1" x14ac:dyDescent="0.2">
      <c r="B23" s="12"/>
      <c r="C23" s="11" t="s">
        <v>37</v>
      </c>
      <c r="D23" s="10"/>
      <c r="E23" s="10"/>
      <c r="F23" s="10"/>
      <c r="G23" s="10"/>
      <c r="H23" s="8"/>
      <c r="I23" s="8"/>
      <c r="J23" s="8"/>
      <c r="K23" s="9"/>
      <c r="L23" s="8"/>
      <c r="M23" s="7"/>
    </row>
    <row r="24" spans="1:14" s="6" customFormat="1" ht="18" customHeight="1" x14ac:dyDescent="0.2">
      <c r="B24" s="12"/>
      <c r="C24" s="14" t="s">
        <v>5</v>
      </c>
      <c r="D24" s="13">
        <v>5000000</v>
      </c>
      <c r="E24" s="10" t="s">
        <v>4</v>
      </c>
      <c r="F24" s="13">
        <v>3140000</v>
      </c>
      <c r="G24" s="10" t="s">
        <v>3</v>
      </c>
      <c r="H24" s="13">
        <v>3042000</v>
      </c>
      <c r="I24" s="8" t="s">
        <v>2</v>
      </c>
      <c r="J24" s="13">
        <v>4140000</v>
      </c>
      <c r="K24" s="9" t="s">
        <v>1</v>
      </c>
      <c r="L24" s="13" t="s">
        <v>0</v>
      </c>
      <c r="M24" s="7"/>
    </row>
    <row r="25" spans="1:14" s="21" customFormat="1" ht="4.5" customHeight="1" x14ac:dyDescent="0.2">
      <c r="B25" s="27"/>
      <c r="C25" s="17"/>
      <c r="D25" s="26"/>
      <c r="E25" s="25"/>
      <c r="F25" s="26"/>
      <c r="G25" s="25"/>
      <c r="H25" s="22"/>
      <c r="I25" s="24"/>
      <c r="J25" s="22"/>
      <c r="K25" s="23"/>
      <c r="L25" s="22"/>
      <c r="M25" s="7"/>
      <c r="N25" s="6"/>
    </row>
    <row r="26" spans="1:14" s="6" customFormat="1" ht="18" customHeight="1" x14ac:dyDescent="0.2">
      <c r="A26" s="16"/>
      <c r="B26" s="15">
        <v>12</v>
      </c>
      <c r="C26" s="11" t="s">
        <v>38</v>
      </c>
      <c r="D26" s="10"/>
      <c r="E26" s="10"/>
      <c r="F26" s="10"/>
      <c r="G26" s="10"/>
      <c r="H26" s="8"/>
      <c r="I26" s="8"/>
      <c r="J26" s="8"/>
      <c r="K26" s="9"/>
      <c r="L26" s="8"/>
      <c r="M26" s="7"/>
    </row>
    <row r="27" spans="1:14" s="6" customFormat="1" ht="18" customHeight="1" x14ac:dyDescent="0.2">
      <c r="B27" s="12"/>
      <c r="C27" s="11" t="s">
        <v>8</v>
      </c>
      <c r="D27" s="10"/>
      <c r="E27" s="10"/>
      <c r="F27" s="10"/>
      <c r="G27" s="10"/>
      <c r="H27" s="8"/>
      <c r="I27" s="8"/>
      <c r="J27" s="8"/>
      <c r="K27" s="9"/>
      <c r="L27" s="8"/>
      <c r="M27" s="7"/>
    </row>
    <row r="28" spans="1:14" s="6" customFormat="1" ht="18" customHeight="1" x14ac:dyDescent="0.2">
      <c r="B28" s="12"/>
      <c r="C28" s="14" t="s">
        <v>5</v>
      </c>
      <c r="D28" s="13">
        <v>0</v>
      </c>
      <c r="E28" s="10" t="s">
        <v>4</v>
      </c>
      <c r="F28" s="13">
        <v>64000</v>
      </c>
      <c r="G28" s="10" t="s">
        <v>3</v>
      </c>
      <c r="H28" s="13">
        <v>51200</v>
      </c>
      <c r="I28" s="8" t="s">
        <v>2</v>
      </c>
      <c r="J28" s="13">
        <v>44800</v>
      </c>
      <c r="K28" s="9" t="s">
        <v>1</v>
      </c>
      <c r="L28" s="13" t="s">
        <v>0</v>
      </c>
      <c r="M28" s="7"/>
    </row>
    <row r="29" spans="1:14" s="6" customFormat="1" ht="18" customHeight="1" x14ac:dyDescent="0.2">
      <c r="B29" s="14" t="s">
        <v>27</v>
      </c>
      <c r="C29" s="11"/>
      <c r="D29" s="10"/>
      <c r="E29" s="10"/>
      <c r="F29" s="10"/>
      <c r="G29" s="10"/>
      <c r="H29" s="8"/>
      <c r="I29" s="8"/>
      <c r="J29" s="8"/>
      <c r="K29" s="9"/>
      <c r="L29" s="8"/>
      <c r="M29" s="7"/>
    </row>
    <row r="30" spans="1:14" s="6" customFormat="1" ht="16.149999999999999" customHeight="1" x14ac:dyDescent="0.2">
      <c r="B30" s="11" t="s">
        <v>39</v>
      </c>
      <c r="D30" s="10"/>
      <c r="E30" s="10"/>
      <c r="F30" s="10"/>
      <c r="G30" s="10"/>
      <c r="H30" s="8"/>
      <c r="I30" s="8"/>
      <c r="J30" s="8"/>
      <c r="K30" s="8"/>
      <c r="L30" s="8"/>
      <c r="M30" s="7"/>
    </row>
    <row r="31" spans="1:14" s="6" customFormat="1" ht="16.149999999999999" customHeight="1" x14ac:dyDescent="0.2">
      <c r="B31" s="11" t="s">
        <v>40</v>
      </c>
      <c r="D31" s="10"/>
      <c r="E31" s="10"/>
      <c r="F31" s="10"/>
      <c r="G31" s="10"/>
      <c r="H31" s="8"/>
      <c r="I31" s="8"/>
      <c r="J31" s="8"/>
      <c r="K31" s="9"/>
      <c r="L31" s="8"/>
      <c r="M31" s="7"/>
    </row>
    <row r="32" spans="1:14" s="6" customFormat="1" ht="16.149999999999999" customHeight="1" x14ac:dyDescent="0.2">
      <c r="B32" s="11" t="s">
        <v>41</v>
      </c>
      <c r="D32" s="10"/>
      <c r="E32" s="10"/>
      <c r="F32" s="10"/>
      <c r="G32" s="10"/>
      <c r="H32" s="8"/>
      <c r="I32" s="8"/>
      <c r="J32" s="8"/>
      <c r="K32" s="9"/>
      <c r="L32" s="8"/>
      <c r="M32" s="7"/>
    </row>
    <row r="33" spans="1:13" s="6" customFormat="1" ht="16.149999999999999" customHeight="1" x14ac:dyDescent="0.2">
      <c r="B33" s="11" t="s">
        <v>12</v>
      </c>
      <c r="D33" s="10"/>
      <c r="E33" s="10"/>
      <c r="F33" s="10"/>
      <c r="G33" s="10"/>
      <c r="H33" s="8"/>
      <c r="I33" s="8"/>
      <c r="J33" s="8"/>
      <c r="K33" s="9"/>
      <c r="L33" s="8"/>
      <c r="M33" s="7"/>
    </row>
    <row r="34" spans="1:13" s="6" customFormat="1" ht="16.149999999999999" customHeight="1" x14ac:dyDescent="0.2">
      <c r="B34" s="11" t="s">
        <v>11</v>
      </c>
      <c r="D34" s="10"/>
      <c r="E34" s="10"/>
      <c r="F34" s="10"/>
      <c r="G34" s="10"/>
      <c r="H34" s="8"/>
      <c r="I34" s="8"/>
      <c r="J34" s="8"/>
      <c r="K34" s="9"/>
      <c r="L34" s="8"/>
      <c r="M34" s="7"/>
    </row>
    <row r="35" spans="1:13" s="6" customFormat="1" ht="16.149999999999999" customHeight="1" x14ac:dyDescent="0.2">
      <c r="B35" s="11" t="s">
        <v>10</v>
      </c>
      <c r="D35" s="10"/>
      <c r="E35" s="10"/>
      <c r="F35" s="10"/>
      <c r="G35" s="10"/>
      <c r="H35" s="8"/>
      <c r="I35" s="8"/>
      <c r="J35" s="8"/>
      <c r="K35" s="9"/>
      <c r="L35" s="8"/>
      <c r="M35" s="7"/>
    </row>
    <row r="36" spans="1:13" s="6" customFormat="1" ht="14.25" customHeight="1" x14ac:dyDescent="0.2">
      <c r="B36" s="11" t="s">
        <v>47</v>
      </c>
      <c r="D36" s="10"/>
      <c r="E36" s="10"/>
      <c r="F36" s="10"/>
      <c r="G36" s="10"/>
      <c r="H36" s="8"/>
      <c r="I36" s="8"/>
      <c r="J36" s="8"/>
      <c r="K36" s="9"/>
      <c r="L36" s="8"/>
      <c r="M36" s="7"/>
    </row>
    <row r="37" spans="1:13" s="6" customFormat="1" ht="18" customHeight="1" x14ac:dyDescent="0.2">
      <c r="A37" s="16"/>
      <c r="B37" s="15">
        <v>13</v>
      </c>
      <c r="C37" s="11" t="s">
        <v>31</v>
      </c>
      <c r="D37" s="10"/>
      <c r="E37" s="10"/>
      <c r="F37" s="10"/>
      <c r="G37" s="10"/>
      <c r="H37" s="8"/>
      <c r="I37" s="8"/>
      <c r="J37" s="8"/>
      <c r="K37" s="9"/>
      <c r="L37" s="8"/>
      <c r="M37" s="7"/>
    </row>
    <row r="38" spans="1:13" s="6" customFormat="1" ht="18" customHeight="1" x14ac:dyDescent="0.2">
      <c r="A38" s="17"/>
      <c r="B38" s="15"/>
      <c r="C38" s="14" t="s">
        <v>5</v>
      </c>
      <c r="D38" s="13">
        <v>2500000</v>
      </c>
      <c r="E38" s="10" t="s">
        <v>4</v>
      </c>
      <c r="F38" s="13">
        <v>3000000</v>
      </c>
      <c r="G38" s="10" t="s">
        <v>3</v>
      </c>
      <c r="H38" s="13">
        <v>5000000</v>
      </c>
      <c r="I38" s="20" t="s">
        <v>2</v>
      </c>
      <c r="J38" s="18">
        <v>7000000</v>
      </c>
      <c r="K38" s="9" t="s">
        <v>1</v>
      </c>
      <c r="L38" s="13" t="s">
        <v>0</v>
      </c>
      <c r="M38" s="7"/>
    </row>
    <row r="39" spans="1:13" s="6" customFormat="1" ht="7.5" customHeight="1" x14ac:dyDescent="0.2">
      <c r="A39" s="17"/>
      <c r="B39" s="14"/>
      <c r="D39" s="10"/>
      <c r="E39" s="10"/>
      <c r="F39" s="10"/>
      <c r="G39" s="10"/>
      <c r="H39" s="8"/>
      <c r="I39" s="8"/>
      <c r="J39" s="8"/>
      <c r="K39" s="9"/>
      <c r="L39" s="8"/>
      <c r="M39" s="7"/>
    </row>
    <row r="40" spans="1:13" s="6" customFormat="1" ht="18" customHeight="1" x14ac:dyDescent="0.2">
      <c r="A40" s="16"/>
      <c r="B40" s="15">
        <v>14</v>
      </c>
      <c r="C40" s="11" t="s">
        <v>8</v>
      </c>
      <c r="D40" s="10"/>
      <c r="E40" s="10"/>
      <c r="F40" s="10"/>
      <c r="G40" s="10"/>
      <c r="H40" s="8"/>
      <c r="I40" s="8"/>
      <c r="J40" s="8"/>
      <c r="K40" s="9"/>
      <c r="L40" s="8"/>
      <c r="M40" s="7"/>
    </row>
    <row r="41" spans="1:13" s="6" customFormat="1" ht="18" customHeight="1" x14ac:dyDescent="0.2">
      <c r="A41" s="17"/>
      <c r="B41" s="15"/>
      <c r="C41" s="19" t="s">
        <v>5</v>
      </c>
      <c r="D41" s="18">
        <v>0</v>
      </c>
      <c r="E41" s="10" t="s">
        <v>4</v>
      </c>
      <c r="F41" s="13">
        <v>32640</v>
      </c>
      <c r="G41" s="10" t="s">
        <v>3</v>
      </c>
      <c r="H41" s="13">
        <v>163200</v>
      </c>
      <c r="I41" s="8" t="s">
        <v>2</v>
      </c>
      <c r="J41" s="13">
        <v>44800</v>
      </c>
      <c r="K41" s="9" t="s">
        <v>1</v>
      </c>
      <c r="L41" s="13" t="s">
        <v>0</v>
      </c>
      <c r="M41" s="7"/>
    </row>
    <row r="42" spans="1:13" s="6" customFormat="1" ht="8.25" customHeight="1" x14ac:dyDescent="0.2">
      <c r="A42" s="17"/>
      <c r="B42" s="15"/>
      <c r="C42" s="11"/>
      <c r="D42" s="10"/>
      <c r="E42" s="10"/>
      <c r="F42" s="10"/>
      <c r="G42" s="10"/>
      <c r="H42" s="8"/>
      <c r="I42" s="8"/>
      <c r="J42" s="8"/>
      <c r="K42" s="9"/>
      <c r="L42" s="8"/>
      <c r="M42" s="7"/>
    </row>
    <row r="43" spans="1:13" s="6" customFormat="1" ht="18" customHeight="1" x14ac:dyDescent="0.2">
      <c r="A43" s="16"/>
      <c r="B43" s="15">
        <v>15</v>
      </c>
      <c r="C43" s="11" t="s">
        <v>6</v>
      </c>
      <c r="D43" s="10"/>
      <c r="E43" s="10"/>
      <c r="F43" s="10"/>
      <c r="G43" s="10"/>
      <c r="H43" s="8"/>
      <c r="I43" s="8"/>
      <c r="J43" s="8"/>
      <c r="K43" s="9"/>
      <c r="L43" s="8"/>
    </row>
    <row r="44" spans="1:13" s="6" customFormat="1" ht="18" customHeight="1" x14ac:dyDescent="0.2">
      <c r="B44" s="15"/>
      <c r="C44" s="11" t="s">
        <v>46</v>
      </c>
      <c r="D44" s="10"/>
      <c r="E44" s="10"/>
      <c r="F44" s="10"/>
      <c r="G44" s="10"/>
      <c r="H44" s="8"/>
      <c r="I44" s="8"/>
      <c r="J44" s="8"/>
      <c r="K44" s="9"/>
      <c r="L44" s="8"/>
      <c r="M44" s="7"/>
    </row>
    <row r="45" spans="1:13" s="6" customFormat="1" ht="18" customHeight="1" x14ac:dyDescent="0.2">
      <c r="B45" s="12"/>
      <c r="C45" s="14" t="s">
        <v>5</v>
      </c>
      <c r="D45" s="13">
        <v>0</v>
      </c>
      <c r="E45" s="10" t="s">
        <v>4</v>
      </c>
      <c r="F45" s="13">
        <v>700000</v>
      </c>
      <c r="G45" s="10" t="s">
        <v>3</v>
      </c>
      <c r="H45" s="13">
        <v>1000000</v>
      </c>
      <c r="I45" s="8" t="s">
        <v>2</v>
      </c>
      <c r="J45" s="13">
        <v>350000</v>
      </c>
      <c r="K45" s="9" t="s">
        <v>1</v>
      </c>
      <c r="L45" s="13" t="s">
        <v>0</v>
      </c>
      <c r="M45" s="7"/>
    </row>
    <row r="46" spans="1:13" s="6" customFormat="1" ht="19.149999999999999" customHeight="1" x14ac:dyDescent="0.2">
      <c r="B46" s="12"/>
      <c r="C46" s="11"/>
      <c r="D46" s="10"/>
      <c r="E46" s="10"/>
      <c r="F46" s="10"/>
      <c r="G46" s="10"/>
      <c r="H46" s="8"/>
      <c r="I46" s="8"/>
      <c r="J46" s="8"/>
      <c r="K46" s="9"/>
      <c r="L46" s="8"/>
      <c r="M46" s="7"/>
    </row>
    <row r="47" spans="1:13" s="6" customFormat="1" ht="13.9" customHeight="1" x14ac:dyDescent="0.2">
      <c r="B47" s="12"/>
      <c r="C47" s="11"/>
      <c r="D47" s="10"/>
      <c r="E47" s="10"/>
      <c r="F47" s="10"/>
      <c r="G47" s="10"/>
      <c r="H47" s="8"/>
      <c r="I47" s="8"/>
      <c r="J47" s="8"/>
      <c r="K47" s="9"/>
      <c r="L47" s="8"/>
      <c r="M47" s="7"/>
    </row>
    <row r="48" spans="1:13" s="6" customFormat="1" ht="13.9" customHeight="1" x14ac:dyDescent="0.2">
      <c r="B48" s="12"/>
      <c r="C48" s="11"/>
      <c r="D48" s="10"/>
      <c r="E48" s="10"/>
      <c r="F48" s="10"/>
      <c r="G48" s="10"/>
      <c r="H48" s="8"/>
      <c r="I48" s="8"/>
      <c r="J48" s="8"/>
      <c r="K48" s="9"/>
      <c r="L48" s="8"/>
      <c r="M48" s="7"/>
    </row>
    <row r="49" spans="2:13" s="6" customFormat="1" ht="13.9" customHeight="1" x14ac:dyDescent="0.2">
      <c r="B49" s="12"/>
      <c r="C49" s="11"/>
      <c r="D49" s="10"/>
      <c r="E49" s="10"/>
      <c r="F49" s="10"/>
      <c r="G49" s="10"/>
      <c r="H49" s="8"/>
      <c r="I49" s="8"/>
      <c r="J49" s="8"/>
      <c r="K49" s="9"/>
      <c r="L49" s="8"/>
      <c r="M49" s="7"/>
    </row>
    <row r="50" spans="2:13" s="6" customFormat="1" ht="13.9" customHeight="1" x14ac:dyDescent="0.2">
      <c r="B50" s="12"/>
      <c r="C50" s="11"/>
      <c r="D50" s="10"/>
      <c r="E50" s="10"/>
      <c r="F50" s="10"/>
      <c r="G50" s="10"/>
      <c r="H50" s="8"/>
      <c r="I50" s="8"/>
      <c r="J50" s="8"/>
      <c r="K50" s="9"/>
      <c r="L50" s="8"/>
      <c r="M50" s="7"/>
    </row>
    <row r="51" spans="2:13" s="6" customFormat="1" ht="13.9" customHeight="1" x14ac:dyDescent="0.2">
      <c r="B51" s="12"/>
      <c r="C51" s="11"/>
      <c r="D51" s="10"/>
      <c r="E51" s="10"/>
      <c r="F51" s="10"/>
      <c r="G51" s="10"/>
      <c r="H51" s="8"/>
      <c r="I51" s="8"/>
      <c r="J51" s="8"/>
      <c r="K51" s="9"/>
      <c r="L51" s="8"/>
      <c r="M51" s="7"/>
    </row>
    <row r="52" spans="2:13" s="6" customFormat="1" ht="13.9" customHeight="1" x14ac:dyDescent="0.2">
      <c r="B52" s="12"/>
      <c r="C52" s="11"/>
      <c r="D52" s="10"/>
      <c r="E52" s="10"/>
      <c r="F52" s="10"/>
      <c r="G52" s="10"/>
      <c r="H52" s="8"/>
      <c r="I52" s="8"/>
      <c r="J52" s="8"/>
      <c r="K52" s="9"/>
      <c r="L52" s="8"/>
      <c r="M52" s="7"/>
    </row>
    <row r="53" spans="2:13" s="6" customFormat="1" ht="13.9" customHeight="1" x14ac:dyDescent="0.2">
      <c r="B53" s="12"/>
      <c r="C53" s="11"/>
      <c r="D53" s="10"/>
      <c r="E53" s="10"/>
      <c r="F53" s="10"/>
      <c r="G53" s="10"/>
      <c r="H53" s="8"/>
      <c r="I53" s="8"/>
      <c r="J53" s="8"/>
      <c r="K53" s="9"/>
      <c r="L53" s="8"/>
      <c r="M53" s="7"/>
    </row>
    <row r="54" spans="2:13" s="6" customFormat="1" ht="13.9" customHeight="1" x14ac:dyDescent="0.2">
      <c r="B54" s="12"/>
      <c r="C54" s="11"/>
      <c r="D54" s="10"/>
      <c r="E54" s="10"/>
      <c r="F54" s="10"/>
      <c r="G54" s="10"/>
      <c r="H54" s="8"/>
      <c r="I54" s="8"/>
      <c r="J54" s="8"/>
      <c r="K54" s="9"/>
      <c r="L54" s="8"/>
      <c r="M54" s="7"/>
    </row>
    <row r="55" spans="2:13" s="6" customFormat="1" ht="13.9" customHeight="1" x14ac:dyDescent="0.2">
      <c r="B55" s="12"/>
      <c r="C55" s="11"/>
      <c r="D55" s="10"/>
      <c r="E55" s="10"/>
      <c r="F55" s="10"/>
      <c r="G55" s="10"/>
      <c r="H55" s="8"/>
      <c r="I55" s="8"/>
      <c r="J55" s="8"/>
      <c r="K55" s="9"/>
      <c r="L55" s="8"/>
      <c r="M55" s="7"/>
    </row>
    <row r="56" spans="2:13" s="6" customFormat="1" ht="13.9" customHeight="1" x14ac:dyDescent="0.2">
      <c r="B56" s="12"/>
      <c r="C56" s="11"/>
      <c r="D56" s="10"/>
      <c r="E56" s="10"/>
      <c r="F56" s="10"/>
      <c r="G56" s="10"/>
      <c r="H56" s="8"/>
      <c r="I56" s="8"/>
      <c r="J56" s="8"/>
      <c r="K56" s="9"/>
      <c r="L56" s="8"/>
      <c r="M56" s="7"/>
    </row>
    <row r="57" spans="2:13" s="6" customFormat="1" ht="13.9" customHeight="1" x14ac:dyDescent="0.2">
      <c r="B57" s="12"/>
      <c r="C57" s="11"/>
      <c r="D57" s="10"/>
      <c r="E57" s="10"/>
      <c r="F57" s="10"/>
      <c r="G57" s="10"/>
      <c r="H57" s="8"/>
      <c r="I57" s="8"/>
      <c r="J57" s="8"/>
      <c r="K57" s="9"/>
      <c r="L57" s="8"/>
      <c r="M57" s="7"/>
    </row>
  </sheetData>
  <mergeCells count="2">
    <mergeCell ref="H2:I2"/>
    <mergeCell ref="J2:K2"/>
  </mergeCells>
  <pageMargins left="0.8" right="0.45" top="0.5" bottom="0.5" header="0.3" footer="0.3"/>
  <pageSetup scale="95" orientation="portrait" r:id="rId1"/>
  <headerFooter>
    <oddFooter>&amp;L&amp;"Arial,Bold"&amp;F. &amp;A, 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opLeftCell="A28" zoomScale="150" zoomScaleNormal="150" workbookViewId="0">
      <selection activeCell="D36" sqref="D36"/>
    </sheetView>
  </sheetViews>
  <sheetFormatPr defaultRowHeight="18.75" x14ac:dyDescent="0.3"/>
  <cols>
    <col min="1" max="1" width="3.42578125" customWidth="1"/>
    <col min="2" max="2" width="4.28515625" style="5" customWidth="1"/>
    <col min="3" max="3" width="2.7109375" style="4" customWidth="1"/>
    <col min="4" max="4" width="13" style="3" customWidth="1"/>
    <col min="5" max="5" width="2" style="3" customWidth="1"/>
    <col min="6" max="6" width="12.7109375" style="3" customWidth="1"/>
    <col min="7" max="7" width="3.5703125" style="3" customWidth="1"/>
    <col min="8" max="8" width="15.5703125" style="2" customWidth="1"/>
    <col min="9" max="9" width="2.7109375" style="2" customWidth="1"/>
    <col min="10" max="10" width="17" style="2" customWidth="1"/>
    <col min="11" max="11" width="3.5703125" style="2" customWidth="1"/>
    <col min="12" max="12" width="16.85546875" style="2" customWidth="1"/>
    <col min="13" max="13" width="9.7109375" style="1" customWidth="1"/>
    <col min="14" max="14" width="12.7109375" customWidth="1"/>
    <col min="15" max="15" width="16.140625" customWidth="1"/>
  </cols>
  <sheetData>
    <row r="1" spans="2:13" s="6" customFormat="1" ht="18" customHeight="1" x14ac:dyDescent="0.2">
      <c r="B1" s="14" t="s">
        <v>28</v>
      </c>
      <c r="C1" s="21"/>
      <c r="D1" s="60"/>
      <c r="E1" s="60"/>
      <c r="F1" s="60"/>
      <c r="G1" s="60"/>
      <c r="H1" s="59"/>
      <c r="I1" s="59"/>
      <c r="J1" s="59"/>
      <c r="K1" s="59"/>
      <c r="L1" s="58"/>
      <c r="M1" s="57"/>
    </row>
    <row r="2" spans="2:13" s="6" customFormat="1" ht="18" customHeight="1" x14ac:dyDescent="0.2">
      <c r="B2" s="56"/>
      <c r="C2" s="55"/>
      <c r="D2" s="55" t="s">
        <v>29</v>
      </c>
      <c r="E2" s="55"/>
      <c r="F2" s="55"/>
      <c r="G2" s="55"/>
      <c r="H2" s="443" t="s">
        <v>26</v>
      </c>
      <c r="I2" s="444"/>
      <c r="J2" s="443" t="s">
        <v>32</v>
      </c>
      <c r="K2" s="444"/>
      <c r="L2" s="8"/>
      <c r="M2" s="7"/>
    </row>
    <row r="3" spans="2:13" s="6" customFormat="1" ht="18" customHeight="1" x14ac:dyDescent="0.2">
      <c r="B3" s="54" t="s">
        <v>25</v>
      </c>
      <c r="C3" s="48"/>
      <c r="D3" s="48"/>
      <c r="E3" s="48"/>
      <c r="F3" s="48"/>
      <c r="G3" s="48"/>
      <c r="H3" s="53">
        <v>9000000</v>
      </c>
      <c r="I3" s="52"/>
      <c r="J3" s="53">
        <v>8000000</v>
      </c>
      <c r="K3" s="52"/>
      <c r="L3" s="8"/>
      <c r="M3" s="7"/>
    </row>
    <row r="4" spans="2:13" s="6" customFormat="1" ht="18" customHeight="1" x14ac:dyDescent="0.2">
      <c r="B4" s="45" t="s">
        <v>43</v>
      </c>
      <c r="C4" s="44"/>
      <c r="D4" s="44"/>
      <c r="E4" s="44"/>
      <c r="F4" s="44"/>
      <c r="G4" s="51"/>
      <c r="H4" s="50">
        <v>-5000000</v>
      </c>
      <c r="I4" s="49"/>
      <c r="J4" s="50">
        <v>-5000000</v>
      </c>
      <c r="K4" s="49"/>
      <c r="L4" s="8"/>
      <c r="M4" s="7"/>
    </row>
    <row r="5" spans="2:13" s="6" customFormat="1" ht="18" customHeight="1" x14ac:dyDescent="0.2">
      <c r="B5" s="45" t="s">
        <v>23</v>
      </c>
      <c r="C5" s="48"/>
      <c r="D5" s="48"/>
      <c r="E5" s="48"/>
      <c r="F5" s="48"/>
      <c r="G5" s="48"/>
      <c r="H5" s="47">
        <f>SUM(H3:H4)</f>
        <v>4000000</v>
      </c>
      <c r="I5" s="46"/>
      <c r="J5" s="47">
        <f>SUM(J3:J4)</f>
        <v>3000000</v>
      </c>
      <c r="K5" s="46"/>
      <c r="L5" s="8"/>
      <c r="M5" s="7"/>
    </row>
    <row r="6" spans="2:13" s="6" customFormat="1" ht="18" customHeight="1" x14ac:dyDescent="0.2">
      <c r="B6" s="45" t="s">
        <v>22</v>
      </c>
      <c r="C6" s="44"/>
      <c r="D6" s="44"/>
      <c r="E6" s="44"/>
      <c r="F6" s="44"/>
      <c r="G6" s="44"/>
      <c r="H6" s="42"/>
      <c r="I6" s="43"/>
      <c r="J6" s="42">
        <f>-J5*0.4</f>
        <v>-1200000</v>
      </c>
      <c r="K6" s="41"/>
      <c r="L6" s="8"/>
      <c r="M6" s="7"/>
    </row>
    <row r="7" spans="2:13" s="6" customFormat="1" ht="18" customHeight="1" x14ac:dyDescent="0.2">
      <c r="B7" s="40" t="s">
        <v>21</v>
      </c>
      <c r="C7" s="39"/>
      <c r="D7" s="39"/>
      <c r="E7" s="39"/>
      <c r="F7" s="39"/>
      <c r="G7" s="38"/>
      <c r="H7" s="37"/>
      <c r="I7" s="36"/>
      <c r="J7" s="37">
        <f>SUM(J5:J6)</f>
        <v>1800000</v>
      </c>
      <c r="K7" s="36"/>
      <c r="L7" s="8"/>
      <c r="M7" s="7"/>
    </row>
    <row r="8" spans="2:13" s="6" customFormat="1" ht="18" customHeight="1" x14ac:dyDescent="0.2">
      <c r="B8" s="35" t="s">
        <v>33</v>
      </c>
      <c r="C8" s="34"/>
      <c r="D8" s="34"/>
      <c r="E8" s="34"/>
      <c r="F8" s="34"/>
      <c r="G8" s="34"/>
      <c r="H8" s="33"/>
      <c r="I8" s="31"/>
      <c r="J8" s="32">
        <v>1000000</v>
      </c>
      <c r="K8" s="31"/>
      <c r="L8" s="8"/>
      <c r="M8" s="7"/>
    </row>
    <row r="9" spans="2:13" s="6" customFormat="1" ht="18" customHeight="1" x14ac:dyDescent="0.2">
      <c r="B9" s="11" t="s">
        <v>44</v>
      </c>
      <c r="C9" s="61"/>
      <c r="D9" s="61"/>
      <c r="E9" s="61"/>
      <c r="F9" s="61"/>
      <c r="G9" s="61"/>
      <c r="H9" s="62"/>
      <c r="I9" s="62"/>
      <c r="J9" s="62"/>
      <c r="K9" s="62"/>
      <c r="L9" s="8"/>
      <c r="M9" s="7"/>
    </row>
    <row r="10" spans="2:13" s="6" customFormat="1" ht="16.149999999999999" customHeight="1" x14ac:dyDescent="0.2">
      <c r="B10" s="11" t="s">
        <v>34</v>
      </c>
      <c r="C10" s="10"/>
      <c r="D10" s="10"/>
      <c r="E10" s="10"/>
      <c r="F10" s="10"/>
      <c r="G10" s="10"/>
      <c r="H10" s="8"/>
      <c r="I10" s="8"/>
      <c r="J10" s="8"/>
      <c r="K10" s="8"/>
      <c r="L10" s="9"/>
      <c r="M10" s="7"/>
    </row>
    <row r="11" spans="2:13" s="6" customFormat="1" ht="16.149999999999999" customHeight="1" x14ac:dyDescent="0.2">
      <c r="B11" s="11" t="s">
        <v>35</v>
      </c>
      <c r="D11" s="10"/>
      <c r="E11" s="10"/>
      <c r="F11" s="10"/>
      <c r="G11" s="10"/>
      <c r="H11" s="8"/>
      <c r="I11" s="8"/>
      <c r="J11" s="8"/>
      <c r="K11" s="8"/>
      <c r="L11" s="8"/>
      <c r="M11" s="7"/>
    </row>
    <row r="12" spans="2:13" s="6" customFormat="1" ht="16.149999999999999" customHeight="1" x14ac:dyDescent="0.2">
      <c r="B12" s="11" t="s">
        <v>36</v>
      </c>
      <c r="D12" s="10"/>
      <c r="E12" s="10"/>
      <c r="F12" s="10"/>
      <c r="G12" s="10"/>
      <c r="H12" s="8"/>
      <c r="I12" s="8"/>
      <c r="J12" s="8"/>
      <c r="K12" s="9"/>
      <c r="L12" s="8"/>
      <c r="M12" s="7"/>
    </row>
    <row r="13" spans="2:13" s="6" customFormat="1" ht="16.149999999999999" customHeight="1" x14ac:dyDescent="0.2">
      <c r="B13" s="11" t="s">
        <v>12</v>
      </c>
      <c r="D13" s="10"/>
      <c r="E13" s="10"/>
      <c r="F13" s="10"/>
      <c r="G13" s="10"/>
      <c r="H13" s="8"/>
      <c r="I13" s="8"/>
      <c r="J13" s="8"/>
      <c r="K13" s="9"/>
      <c r="L13" s="8"/>
      <c r="M13" s="7"/>
    </row>
    <row r="14" spans="2:13" s="6" customFormat="1" ht="16.149999999999999" customHeight="1" x14ac:dyDescent="0.2">
      <c r="B14" s="11" t="s">
        <v>20</v>
      </c>
      <c r="D14" s="10"/>
      <c r="E14" s="10"/>
      <c r="F14" s="10"/>
      <c r="G14" s="10"/>
      <c r="H14" s="8"/>
      <c r="I14" s="8"/>
      <c r="J14" s="8"/>
      <c r="K14" s="9"/>
      <c r="L14" s="8"/>
      <c r="M14" s="7"/>
    </row>
    <row r="15" spans="2:13" s="6" customFormat="1" ht="16.149999999999999" customHeight="1" x14ac:dyDescent="0.2">
      <c r="B15" s="11" t="s">
        <v>10</v>
      </c>
      <c r="D15" s="10"/>
      <c r="E15" s="10"/>
      <c r="F15" s="10"/>
      <c r="G15" s="10"/>
      <c r="H15" s="8"/>
      <c r="I15" s="8"/>
      <c r="J15" s="8"/>
      <c r="K15" s="9"/>
      <c r="L15" s="8"/>
      <c r="M15" s="7"/>
    </row>
    <row r="16" spans="2:13" s="6" customFormat="1" ht="6.6" customHeight="1" x14ac:dyDescent="0.2">
      <c r="B16" s="11"/>
      <c r="D16" s="10"/>
      <c r="E16" s="10"/>
      <c r="F16" s="10"/>
      <c r="G16" s="10"/>
      <c r="H16" s="8"/>
      <c r="I16" s="8"/>
      <c r="J16" s="8"/>
      <c r="K16" s="9"/>
      <c r="L16" s="8"/>
      <c r="M16" s="7"/>
    </row>
    <row r="17" spans="1:13" s="6" customFormat="1" ht="18" customHeight="1" x14ac:dyDescent="0.2">
      <c r="A17" s="16" t="s">
        <v>19</v>
      </c>
      <c r="B17" s="15">
        <v>10</v>
      </c>
      <c r="C17" s="11" t="s">
        <v>18</v>
      </c>
      <c r="D17" s="10"/>
      <c r="E17" s="10"/>
      <c r="F17" s="10"/>
      <c r="G17" s="10"/>
      <c r="H17" s="8"/>
      <c r="I17" s="8"/>
      <c r="J17" s="8"/>
      <c r="K17" s="9"/>
      <c r="L17" s="8"/>
      <c r="M17" s="7"/>
    </row>
    <row r="18" spans="1:13" s="6" customFormat="1" ht="18" customHeight="1" x14ac:dyDescent="0.2">
      <c r="B18" s="12"/>
      <c r="C18" s="11"/>
      <c r="D18" s="30" t="s">
        <v>17</v>
      </c>
      <c r="E18" s="10"/>
      <c r="F18" s="30" t="s">
        <v>16</v>
      </c>
      <c r="G18" s="10"/>
      <c r="H18" s="8"/>
      <c r="I18" s="8"/>
      <c r="J18" s="30" t="s">
        <v>17</v>
      </c>
      <c r="K18" s="10"/>
      <c r="L18" s="30" t="s">
        <v>16</v>
      </c>
      <c r="M18" s="7"/>
    </row>
    <row r="19" spans="1:13" s="6" customFormat="1" ht="18" customHeight="1" x14ac:dyDescent="0.2">
      <c r="B19" s="12"/>
      <c r="C19" s="14" t="s">
        <v>5</v>
      </c>
      <c r="D19" s="29" t="s">
        <v>14</v>
      </c>
      <c r="E19" s="29"/>
      <c r="F19" s="29" t="s">
        <v>14</v>
      </c>
      <c r="G19" s="10"/>
      <c r="H19" s="8"/>
      <c r="I19" s="8" t="s">
        <v>3</v>
      </c>
      <c r="J19" s="28" t="s">
        <v>15</v>
      </c>
      <c r="K19" s="9"/>
      <c r="L19" s="28" t="s">
        <v>15</v>
      </c>
      <c r="M19" s="7"/>
    </row>
    <row r="20" spans="1:13" s="6" customFormat="1" ht="18" customHeight="1" x14ac:dyDescent="0.2">
      <c r="B20" s="12"/>
      <c r="C20" s="14" t="s">
        <v>4</v>
      </c>
      <c r="D20" s="29" t="s">
        <v>14</v>
      </c>
      <c r="E20" s="29"/>
      <c r="F20" s="29" t="s">
        <v>15</v>
      </c>
      <c r="G20" s="10"/>
      <c r="H20" s="8"/>
      <c r="I20" s="8" t="s">
        <v>2</v>
      </c>
      <c r="J20" s="28" t="s">
        <v>15</v>
      </c>
      <c r="K20" s="9"/>
      <c r="L20" s="28" t="s">
        <v>14</v>
      </c>
      <c r="M20" s="7"/>
    </row>
    <row r="21" spans="1:13" s="6" customFormat="1" ht="6" customHeight="1" x14ac:dyDescent="0.2">
      <c r="B21" s="12"/>
      <c r="C21" s="11"/>
      <c r="D21" s="10"/>
      <c r="E21" s="10"/>
      <c r="F21" s="10"/>
      <c r="G21" s="10"/>
      <c r="H21" s="8"/>
      <c r="I21" s="8"/>
      <c r="J21" s="8"/>
      <c r="K21" s="9"/>
      <c r="L21" s="8"/>
      <c r="M21" s="7"/>
    </row>
    <row r="22" spans="1:13" s="6" customFormat="1" ht="18" customHeight="1" x14ac:dyDescent="0.2">
      <c r="A22" s="16" t="s">
        <v>13</v>
      </c>
      <c r="B22" s="15">
        <v>11</v>
      </c>
      <c r="C22" s="11" t="s">
        <v>30</v>
      </c>
      <c r="D22" s="10"/>
      <c r="E22" s="10"/>
      <c r="F22" s="10"/>
      <c r="G22" s="10"/>
      <c r="H22" s="8"/>
      <c r="I22" s="8"/>
      <c r="J22" s="8"/>
      <c r="K22" s="9"/>
      <c r="L22" s="8"/>
      <c r="M22" s="7"/>
    </row>
    <row r="23" spans="1:13" s="6" customFormat="1" ht="18" customHeight="1" x14ac:dyDescent="0.2">
      <c r="B23" s="12"/>
      <c r="C23" s="11" t="s">
        <v>37</v>
      </c>
      <c r="D23" s="10"/>
      <c r="E23" s="10"/>
      <c r="F23" s="10"/>
      <c r="G23" s="10"/>
      <c r="H23" s="8"/>
      <c r="I23" s="8"/>
      <c r="J23" s="8"/>
      <c r="K23" s="9"/>
      <c r="L23" s="8"/>
      <c r="M23" s="7"/>
    </row>
    <row r="24" spans="1:13" s="6" customFormat="1" ht="18" customHeight="1" x14ac:dyDescent="0.2">
      <c r="B24" s="12"/>
      <c r="C24" s="14" t="s">
        <v>5</v>
      </c>
      <c r="D24" s="13">
        <v>5000000</v>
      </c>
      <c r="E24" s="10" t="s">
        <v>4</v>
      </c>
      <c r="F24" s="13">
        <v>3140000</v>
      </c>
      <c r="G24" s="10" t="s">
        <v>3</v>
      </c>
      <c r="H24" s="13">
        <v>3042000</v>
      </c>
      <c r="I24" s="8" t="s">
        <v>2</v>
      </c>
      <c r="J24" s="13">
        <v>4140000</v>
      </c>
      <c r="K24" s="9" t="s">
        <v>1</v>
      </c>
      <c r="L24" s="13" t="s">
        <v>0</v>
      </c>
      <c r="M24" s="7"/>
    </row>
    <row r="25" spans="1:13" s="6" customFormat="1" ht="18" customHeight="1" x14ac:dyDescent="0.2">
      <c r="B25" s="15"/>
      <c r="C25" s="11"/>
      <c r="D25" s="10"/>
      <c r="E25" s="10"/>
      <c r="F25" s="10"/>
      <c r="G25" s="10"/>
      <c r="H25" s="8"/>
      <c r="I25" s="8"/>
      <c r="J25" s="8"/>
      <c r="K25" s="9"/>
      <c r="L25" s="8"/>
      <c r="M25" s="7"/>
    </row>
    <row r="26" spans="1:13" s="6" customFormat="1" ht="18" customHeight="1" x14ac:dyDescent="0.2">
      <c r="D26" s="311" t="s">
        <v>184</v>
      </c>
      <c r="E26" s="312"/>
      <c r="F26" s="312"/>
      <c r="G26" s="312"/>
      <c r="H26" s="313"/>
      <c r="I26" s="314"/>
      <c r="J26" s="315">
        <v>4000000</v>
      </c>
      <c r="K26" s="9"/>
      <c r="L26" s="8"/>
      <c r="M26" s="7"/>
    </row>
    <row r="27" spans="1:13" s="6" customFormat="1" ht="18" customHeight="1" x14ac:dyDescent="0.2">
      <c r="D27" s="316" t="s">
        <v>185</v>
      </c>
      <c r="E27" s="317"/>
      <c r="F27" s="317"/>
      <c r="G27" s="317"/>
      <c r="H27" s="318"/>
      <c r="I27" s="319"/>
      <c r="J27" s="320">
        <v>700000</v>
      </c>
      <c r="K27" s="9"/>
      <c r="L27" s="8"/>
      <c r="M27" s="7"/>
    </row>
    <row r="28" spans="1:13" s="6" customFormat="1" ht="18" customHeight="1" x14ac:dyDescent="0.2">
      <c r="D28" s="316" t="s">
        <v>194</v>
      </c>
      <c r="E28" s="317"/>
      <c r="F28" s="317"/>
      <c r="G28" s="317"/>
      <c r="H28" s="318"/>
      <c r="I28" s="319"/>
      <c r="J28" s="321">
        <f>-0.8*J27</f>
        <v>-560000</v>
      </c>
      <c r="K28" s="9"/>
      <c r="L28" s="8"/>
      <c r="M28" s="7"/>
    </row>
    <row r="29" spans="1:13" s="6" customFormat="1" ht="18" customHeight="1" x14ac:dyDescent="0.2">
      <c r="D29" s="322"/>
      <c r="E29" s="323"/>
      <c r="F29" s="323"/>
      <c r="G29" s="323"/>
      <c r="H29" s="324"/>
      <c r="I29" s="325"/>
      <c r="J29" s="326">
        <f>SUM(J26:J28)</f>
        <v>4140000</v>
      </c>
      <c r="K29" s="9"/>
      <c r="L29" s="8"/>
      <c r="M29" s="7"/>
    </row>
    <row r="30" spans="1:13" s="6" customFormat="1" ht="18" customHeight="1" x14ac:dyDescent="0.2">
      <c r="A30" s="16" t="s">
        <v>13</v>
      </c>
      <c r="B30" s="15">
        <v>12</v>
      </c>
      <c r="C30" s="11" t="s">
        <v>38</v>
      </c>
      <c r="D30" s="10"/>
      <c r="E30" s="10"/>
      <c r="F30" s="10"/>
      <c r="G30" s="10"/>
      <c r="H30" s="8"/>
      <c r="I30" s="8"/>
      <c r="J30" s="8"/>
      <c r="K30" s="9"/>
      <c r="L30" s="8"/>
      <c r="M30" s="7"/>
    </row>
    <row r="31" spans="1:13" s="6" customFormat="1" ht="18" customHeight="1" x14ac:dyDescent="0.2">
      <c r="B31" s="12"/>
      <c r="C31" s="11" t="s">
        <v>8</v>
      </c>
      <c r="D31" s="10"/>
      <c r="E31" s="10"/>
      <c r="F31" s="10"/>
      <c r="G31" s="10"/>
      <c r="H31" s="8"/>
      <c r="I31" s="8"/>
      <c r="J31" s="8"/>
      <c r="K31" s="9"/>
      <c r="L31" s="8"/>
      <c r="M31" s="7"/>
    </row>
    <row r="32" spans="1:13" s="6" customFormat="1" ht="18" customHeight="1" x14ac:dyDescent="0.2">
      <c r="B32" s="12"/>
      <c r="C32" s="14" t="s">
        <v>5</v>
      </c>
      <c r="D32" s="13">
        <v>0</v>
      </c>
      <c r="E32" s="10" t="s">
        <v>4</v>
      </c>
      <c r="F32" s="13">
        <v>64000</v>
      </c>
      <c r="G32" s="10" t="s">
        <v>3</v>
      </c>
      <c r="H32" s="13">
        <v>51200</v>
      </c>
      <c r="I32" s="8" t="s">
        <v>2</v>
      </c>
      <c r="J32" s="13">
        <v>44800</v>
      </c>
      <c r="K32" s="9" t="s">
        <v>1</v>
      </c>
      <c r="L32" s="13" t="s">
        <v>0</v>
      </c>
      <c r="M32" s="7"/>
    </row>
    <row r="33" spans="1:13" s="6" customFormat="1" ht="18" customHeight="1" x14ac:dyDescent="0.2">
      <c r="D33" s="308" t="s">
        <v>196</v>
      </c>
      <c r="E33" s="302"/>
      <c r="F33" s="301"/>
      <c r="G33" s="302"/>
      <c r="H33" s="303"/>
      <c r="I33" s="298"/>
      <c r="J33" s="296">
        <v>800000</v>
      </c>
      <c r="K33" s="9"/>
      <c r="L33" s="13"/>
      <c r="M33" s="7"/>
    </row>
    <row r="34" spans="1:13" s="6" customFormat="1" ht="18" customHeight="1" x14ac:dyDescent="0.2">
      <c r="D34" s="308" t="s">
        <v>195</v>
      </c>
      <c r="E34" s="302"/>
      <c r="F34" s="301"/>
      <c r="G34" s="302"/>
      <c r="H34" s="303"/>
      <c r="I34" s="298"/>
      <c r="J34" s="296">
        <f>+J33*0.7</f>
        <v>560000</v>
      </c>
      <c r="K34" s="9"/>
      <c r="L34" s="13"/>
      <c r="M34" s="7"/>
    </row>
    <row r="35" spans="1:13" s="6" customFormat="1" ht="18" customHeight="1" x14ac:dyDescent="0.2">
      <c r="D35" s="309" t="s">
        <v>197</v>
      </c>
      <c r="E35" s="304"/>
      <c r="F35" s="304"/>
      <c r="G35" s="304"/>
      <c r="H35" s="305"/>
      <c r="I35" s="299"/>
      <c r="J35" s="297">
        <f>-0.8*J34</f>
        <v>-448000</v>
      </c>
      <c r="K35" s="9"/>
      <c r="L35" s="13"/>
      <c r="M35" s="7"/>
    </row>
    <row r="36" spans="1:13" s="6" customFormat="1" ht="18" customHeight="1" x14ac:dyDescent="0.2">
      <c r="D36" s="309" t="s">
        <v>172</v>
      </c>
      <c r="E36" s="304"/>
      <c r="F36" s="304"/>
      <c r="G36" s="304"/>
      <c r="H36" s="305"/>
      <c r="I36" s="299"/>
      <c r="J36" s="328">
        <f>SUM(J34:J35)</f>
        <v>112000</v>
      </c>
      <c r="K36" s="9"/>
      <c r="L36" s="13"/>
      <c r="M36" s="7"/>
    </row>
    <row r="37" spans="1:13" s="6" customFormat="1" ht="18" customHeight="1" x14ac:dyDescent="0.2">
      <c r="D37" s="309" t="s">
        <v>173</v>
      </c>
      <c r="E37" s="304"/>
      <c r="F37" s="304"/>
      <c r="G37" s="304"/>
      <c r="H37" s="305"/>
      <c r="I37" s="299"/>
      <c r="J37" s="329">
        <v>0.4</v>
      </c>
      <c r="K37" s="9"/>
      <c r="L37" s="13"/>
      <c r="M37" s="7"/>
    </row>
    <row r="38" spans="1:13" s="6" customFormat="1" ht="18" customHeight="1" x14ac:dyDescent="0.2">
      <c r="D38" s="327" t="s">
        <v>174</v>
      </c>
      <c r="E38" s="306"/>
      <c r="F38" s="306"/>
      <c r="G38" s="306"/>
      <c r="H38" s="307"/>
      <c r="I38" s="300"/>
      <c r="J38" s="310">
        <f>+J37*J36</f>
        <v>44800</v>
      </c>
      <c r="K38" s="9"/>
      <c r="L38" s="13"/>
      <c r="M38" s="7"/>
    </row>
    <row r="39" spans="1:13" s="6" customFormat="1" ht="18" customHeight="1" x14ac:dyDescent="0.2">
      <c r="B39" s="14" t="s">
        <v>27</v>
      </c>
      <c r="C39" s="11"/>
      <c r="D39" s="10"/>
      <c r="E39" s="10"/>
      <c r="F39" s="10"/>
      <c r="G39" s="10"/>
      <c r="H39" s="8"/>
      <c r="I39" s="8"/>
      <c r="J39" s="8"/>
      <c r="K39" s="9"/>
      <c r="L39" s="8"/>
      <c r="M39" s="7"/>
    </row>
    <row r="40" spans="1:13" s="6" customFormat="1" ht="16.149999999999999" customHeight="1" x14ac:dyDescent="0.2">
      <c r="B40" s="11" t="s">
        <v>39</v>
      </c>
      <c r="D40" s="10"/>
      <c r="E40" s="10"/>
      <c r="F40" s="10"/>
      <c r="G40" s="10"/>
      <c r="H40" s="8"/>
      <c r="I40" s="8"/>
      <c r="J40" s="8"/>
      <c r="K40" s="8"/>
      <c r="L40" s="8"/>
      <c r="M40" s="7"/>
    </row>
    <row r="41" spans="1:13" s="6" customFormat="1" ht="16.149999999999999" customHeight="1" x14ac:dyDescent="0.2">
      <c r="B41" s="11" t="s">
        <v>40</v>
      </c>
      <c r="D41" s="10"/>
      <c r="E41" s="10"/>
      <c r="F41" s="10"/>
      <c r="G41" s="10"/>
      <c r="H41" s="8"/>
      <c r="I41" s="8"/>
      <c r="J41" s="8"/>
      <c r="K41" s="9"/>
      <c r="L41" s="8"/>
      <c r="M41" s="7"/>
    </row>
    <row r="42" spans="1:13" s="6" customFormat="1" ht="16.149999999999999" customHeight="1" x14ac:dyDescent="0.2">
      <c r="B42" s="11" t="s">
        <v>41</v>
      </c>
      <c r="D42" s="10"/>
      <c r="E42" s="10"/>
      <c r="F42" s="10"/>
      <c r="G42" s="10"/>
      <c r="H42" s="8"/>
      <c r="I42" s="8"/>
      <c r="J42" s="8"/>
      <c r="K42" s="9"/>
      <c r="L42" s="8"/>
      <c r="M42" s="7"/>
    </row>
    <row r="43" spans="1:13" s="6" customFormat="1" ht="16.149999999999999" customHeight="1" x14ac:dyDescent="0.2">
      <c r="B43" s="11" t="s">
        <v>12</v>
      </c>
      <c r="D43" s="10"/>
      <c r="E43" s="10"/>
      <c r="F43" s="10"/>
      <c r="G43" s="10"/>
      <c r="H43" s="8"/>
      <c r="I43" s="8"/>
      <c r="J43" s="8"/>
      <c r="K43" s="9"/>
      <c r="L43" s="8"/>
      <c r="M43" s="7"/>
    </row>
    <row r="44" spans="1:13" s="6" customFormat="1" ht="16.149999999999999" customHeight="1" x14ac:dyDescent="0.2">
      <c r="B44" s="11" t="s">
        <v>11</v>
      </c>
      <c r="D44" s="10"/>
      <c r="E44" s="10"/>
      <c r="F44" s="10"/>
      <c r="G44" s="10"/>
      <c r="H44" s="8"/>
      <c r="I44" s="8"/>
      <c r="J44" s="8"/>
      <c r="K44" s="9"/>
      <c r="L44" s="8"/>
      <c r="M44" s="7"/>
    </row>
    <row r="45" spans="1:13" s="6" customFormat="1" ht="16.149999999999999" customHeight="1" x14ac:dyDescent="0.2">
      <c r="B45" s="11" t="s">
        <v>10</v>
      </c>
      <c r="D45" s="10"/>
      <c r="E45" s="10"/>
      <c r="F45" s="10"/>
      <c r="G45" s="10"/>
      <c r="H45" s="8"/>
      <c r="I45" s="8"/>
      <c r="J45" s="8"/>
      <c r="K45" s="9"/>
      <c r="L45" s="8"/>
      <c r="M45" s="7"/>
    </row>
    <row r="46" spans="1:13" s="6" customFormat="1" ht="16.5" customHeight="1" x14ac:dyDescent="0.2">
      <c r="B46" s="11" t="s">
        <v>47</v>
      </c>
      <c r="D46" s="10"/>
      <c r="E46" s="10"/>
      <c r="F46" s="10"/>
      <c r="G46" s="10"/>
      <c r="H46" s="8"/>
      <c r="I46" s="8"/>
      <c r="J46" s="8"/>
      <c r="K46" s="9"/>
      <c r="L46" s="8"/>
      <c r="M46" s="7"/>
    </row>
    <row r="47" spans="1:13" s="6" customFormat="1" ht="18" customHeight="1" x14ac:dyDescent="0.2">
      <c r="A47" s="16" t="s">
        <v>13</v>
      </c>
      <c r="B47" s="15">
        <v>13</v>
      </c>
      <c r="C47" s="11" t="s">
        <v>31</v>
      </c>
      <c r="D47" s="10"/>
      <c r="E47" s="10"/>
      <c r="F47" s="10"/>
      <c r="G47" s="10"/>
      <c r="H47" s="8"/>
      <c r="I47" s="8"/>
      <c r="J47" s="8"/>
      <c r="K47" s="9"/>
      <c r="L47" s="8"/>
      <c r="M47" s="7"/>
    </row>
    <row r="48" spans="1:13" s="6" customFormat="1" ht="18" customHeight="1" x14ac:dyDescent="0.2">
      <c r="A48" s="17"/>
      <c r="B48" s="15"/>
      <c r="C48" s="14" t="s">
        <v>5</v>
      </c>
      <c r="D48" s="13">
        <v>2500000</v>
      </c>
      <c r="E48" s="10" t="s">
        <v>4</v>
      </c>
      <c r="F48" s="13">
        <v>3000000</v>
      </c>
      <c r="G48" s="10" t="s">
        <v>3</v>
      </c>
      <c r="H48" s="13">
        <v>5000000</v>
      </c>
      <c r="I48" s="20" t="s">
        <v>2</v>
      </c>
      <c r="J48" s="18">
        <v>7000000</v>
      </c>
      <c r="K48" s="9" t="s">
        <v>1</v>
      </c>
      <c r="L48" s="13" t="s">
        <v>0</v>
      </c>
      <c r="M48" s="7"/>
    </row>
    <row r="49" spans="1:13" s="6" customFormat="1" ht="6" customHeight="1" x14ac:dyDescent="0.2">
      <c r="A49" s="17"/>
      <c r="B49" s="14"/>
      <c r="D49" s="10"/>
      <c r="E49" s="10"/>
      <c r="F49" s="10"/>
      <c r="G49" s="10"/>
      <c r="H49" s="8"/>
      <c r="I49" s="8"/>
      <c r="J49" s="8"/>
      <c r="K49" s="9"/>
      <c r="L49" s="8"/>
      <c r="M49" s="7"/>
    </row>
    <row r="50" spans="1:13" s="6" customFormat="1" ht="18" customHeight="1" x14ac:dyDescent="0.2">
      <c r="A50" s="277" t="s">
        <v>7</v>
      </c>
      <c r="B50" s="15">
        <v>14</v>
      </c>
      <c r="C50" s="11" t="s">
        <v>8</v>
      </c>
      <c r="D50" s="10"/>
      <c r="E50" s="10"/>
      <c r="F50" s="10"/>
      <c r="G50" s="10"/>
      <c r="H50" s="8"/>
      <c r="I50" s="8"/>
      <c r="J50" s="8"/>
      <c r="K50" s="9"/>
      <c r="L50" s="8"/>
      <c r="M50" s="7"/>
    </row>
    <row r="51" spans="1:13" s="6" customFormat="1" ht="18" customHeight="1" x14ac:dyDescent="0.2">
      <c r="A51" s="17"/>
      <c r="B51" s="15"/>
      <c r="C51" s="19" t="s">
        <v>5</v>
      </c>
      <c r="D51" s="18">
        <v>0</v>
      </c>
      <c r="E51" s="10" t="s">
        <v>4</v>
      </c>
      <c r="F51" s="13">
        <v>32640</v>
      </c>
      <c r="G51" s="10" t="s">
        <v>3</v>
      </c>
      <c r="H51" s="13">
        <v>163200</v>
      </c>
      <c r="I51" s="8" t="s">
        <v>2</v>
      </c>
      <c r="J51" s="13">
        <v>44800</v>
      </c>
      <c r="K51" s="9" t="s">
        <v>1</v>
      </c>
      <c r="L51" s="13" t="s">
        <v>0</v>
      </c>
      <c r="M51" s="7"/>
    </row>
    <row r="52" spans="1:13" s="6" customFormat="1" ht="5.25" customHeight="1" x14ac:dyDescent="0.2">
      <c r="A52" s="17"/>
      <c r="B52" s="15"/>
      <c r="C52" s="11"/>
      <c r="D52" s="10"/>
      <c r="E52" s="10"/>
      <c r="F52" s="10"/>
      <c r="G52" s="10"/>
      <c r="H52" s="10"/>
      <c r="I52" s="10"/>
      <c r="J52" s="8"/>
      <c r="K52" s="9"/>
      <c r="L52" s="8"/>
      <c r="M52" s="7"/>
    </row>
    <row r="53" spans="1:13" s="6" customFormat="1" ht="16.5" customHeight="1" x14ac:dyDescent="0.2">
      <c r="A53" s="17"/>
      <c r="B53" s="15"/>
      <c r="C53" s="11" t="s">
        <v>186</v>
      </c>
      <c r="D53" s="10"/>
      <c r="E53" s="10"/>
      <c r="F53" s="10"/>
      <c r="G53" s="10"/>
      <c r="H53" s="10"/>
      <c r="I53" s="10"/>
      <c r="J53" s="8"/>
      <c r="K53" s="9"/>
      <c r="L53" s="8"/>
      <c r="M53" s="7"/>
    </row>
    <row r="54" spans="1:13" s="6" customFormat="1" ht="16.5" customHeight="1" x14ac:dyDescent="0.2">
      <c r="A54" s="17"/>
      <c r="B54" s="15"/>
      <c r="C54" s="11" t="s">
        <v>187</v>
      </c>
      <c r="D54" s="10"/>
      <c r="E54" s="10"/>
      <c r="F54" s="10"/>
      <c r="G54" s="10"/>
      <c r="H54" s="8"/>
      <c r="I54" s="8"/>
      <c r="J54" s="8"/>
      <c r="K54" s="9"/>
      <c r="L54" s="8"/>
      <c r="M54" s="7"/>
    </row>
    <row r="55" spans="1:13" s="6" customFormat="1" ht="6.75" customHeight="1" x14ac:dyDescent="0.2">
      <c r="A55" s="17"/>
      <c r="B55" s="15"/>
      <c r="C55" s="11"/>
      <c r="D55" s="10"/>
      <c r="E55" s="10"/>
      <c r="F55" s="10"/>
      <c r="G55" s="10"/>
      <c r="H55" s="8"/>
      <c r="I55" s="8"/>
      <c r="J55" s="8"/>
      <c r="K55" s="9"/>
      <c r="L55" s="8"/>
      <c r="M55" s="7"/>
    </row>
    <row r="56" spans="1:13" s="6" customFormat="1" ht="18" customHeight="1" x14ac:dyDescent="0.2">
      <c r="A56" s="16" t="s">
        <v>7</v>
      </c>
      <c r="B56" s="15">
        <v>15</v>
      </c>
      <c r="C56" s="11" t="s">
        <v>6</v>
      </c>
      <c r="D56" s="10"/>
      <c r="E56" s="10"/>
      <c r="F56" s="10"/>
      <c r="G56" s="10"/>
      <c r="H56" s="8"/>
      <c r="I56" s="8"/>
      <c r="J56" s="8"/>
      <c r="K56" s="9"/>
      <c r="L56" s="8"/>
    </row>
    <row r="57" spans="1:13" s="6" customFormat="1" ht="18" customHeight="1" x14ac:dyDescent="0.2">
      <c r="B57" s="15"/>
      <c r="C57" s="11" t="s">
        <v>42</v>
      </c>
      <c r="D57" s="10"/>
      <c r="E57" s="10"/>
      <c r="F57" s="10"/>
      <c r="G57" s="10"/>
      <c r="H57" s="8"/>
      <c r="I57" s="8"/>
      <c r="J57" s="8"/>
      <c r="K57" s="9"/>
      <c r="L57" s="8"/>
      <c r="M57" s="7"/>
    </row>
    <row r="58" spans="1:13" s="6" customFormat="1" ht="18" customHeight="1" x14ac:dyDescent="0.2">
      <c r="B58" s="12"/>
      <c r="C58" s="14" t="s">
        <v>5</v>
      </c>
      <c r="D58" s="13">
        <v>0</v>
      </c>
      <c r="E58" s="10" t="s">
        <v>4</v>
      </c>
      <c r="F58" s="13">
        <v>700000</v>
      </c>
      <c r="G58" s="10" t="s">
        <v>3</v>
      </c>
      <c r="H58" s="13">
        <v>1000000</v>
      </c>
      <c r="I58" s="8" t="s">
        <v>2</v>
      </c>
      <c r="J58" s="13">
        <v>350000</v>
      </c>
      <c r="K58" s="9" t="s">
        <v>1</v>
      </c>
      <c r="L58" s="13" t="s">
        <v>0</v>
      </c>
      <c r="M58" s="7"/>
    </row>
    <row r="59" spans="1:13" s="6" customFormat="1" ht="19.149999999999999" customHeight="1" x14ac:dyDescent="0.2">
      <c r="B59" s="12"/>
      <c r="C59" s="445" t="s">
        <v>188</v>
      </c>
      <c r="D59" s="445"/>
      <c r="E59" s="445"/>
      <c r="F59" s="445"/>
      <c r="G59" s="445"/>
      <c r="H59" s="445"/>
      <c r="I59" s="445"/>
      <c r="J59" s="445"/>
      <c r="K59" s="445"/>
      <c r="L59" s="445"/>
      <c r="M59" s="7"/>
    </row>
    <row r="60" spans="1:13" s="6" customFormat="1" ht="13.9" customHeight="1" x14ac:dyDescent="0.2">
      <c r="B60" s="12"/>
      <c r="C60" s="11"/>
      <c r="D60" s="10"/>
      <c r="E60" s="10"/>
      <c r="F60" s="10"/>
      <c r="G60" s="10"/>
      <c r="H60" s="8"/>
      <c r="I60" s="8"/>
      <c r="J60" s="8"/>
      <c r="K60" s="9"/>
      <c r="L60" s="8"/>
      <c r="M60" s="7"/>
    </row>
    <row r="61" spans="1:13" s="6" customFormat="1" ht="13.9" customHeight="1" x14ac:dyDescent="0.2">
      <c r="B61" s="12"/>
      <c r="C61" s="11"/>
      <c r="D61" s="10"/>
      <c r="E61" s="10"/>
      <c r="F61" s="10"/>
      <c r="G61" s="10"/>
      <c r="H61" s="8"/>
      <c r="I61" s="8"/>
      <c r="J61" s="8"/>
      <c r="K61" s="9"/>
      <c r="L61" s="8"/>
      <c r="M61" s="7"/>
    </row>
    <row r="62" spans="1:13" s="6" customFormat="1" ht="13.9" customHeight="1" x14ac:dyDescent="0.2">
      <c r="B62" s="12"/>
      <c r="C62" s="11"/>
      <c r="D62" s="10"/>
      <c r="E62" s="10"/>
      <c r="F62" s="10"/>
      <c r="G62" s="10"/>
      <c r="H62" s="8"/>
      <c r="I62" s="8"/>
      <c r="J62" s="8"/>
      <c r="K62" s="9"/>
      <c r="L62" s="8"/>
      <c r="M62" s="7"/>
    </row>
    <row r="63" spans="1:13" s="6" customFormat="1" ht="13.9" customHeight="1" x14ac:dyDescent="0.2">
      <c r="B63" s="12"/>
      <c r="C63" s="11"/>
      <c r="D63" s="10"/>
      <c r="E63" s="10"/>
      <c r="F63" s="10"/>
      <c r="G63" s="10"/>
      <c r="H63" s="8"/>
      <c r="I63" s="8"/>
      <c r="J63" s="8"/>
      <c r="K63" s="9"/>
      <c r="L63" s="8"/>
      <c r="M63" s="7"/>
    </row>
    <row r="64" spans="1:13" s="6" customFormat="1" ht="13.9" customHeight="1" x14ac:dyDescent="0.2">
      <c r="B64" s="12"/>
      <c r="C64" s="11"/>
      <c r="D64" s="10"/>
      <c r="E64" s="10"/>
      <c r="F64" s="10"/>
      <c r="G64" s="10"/>
      <c r="H64" s="8"/>
      <c r="I64" s="8"/>
      <c r="J64" s="8"/>
      <c r="K64" s="9"/>
      <c r="L64" s="8"/>
      <c r="M64" s="7"/>
    </row>
    <row r="65" spans="2:13" s="6" customFormat="1" ht="13.9" customHeight="1" x14ac:dyDescent="0.2">
      <c r="B65" s="12"/>
      <c r="C65" s="11"/>
      <c r="D65" s="10"/>
      <c r="E65" s="10"/>
      <c r="F65" s="10"/>
      <c r="G65" s="10"/>
      <c r="H65" s="8"/>
      <c r="I65" s="8"/>
      <c r="J65" s="8"/>
      <c r="K65" s="9"/>
      <c r="L65" s="8"/>
      <c r="M65" s="7"/>
    </row>
    <row r="66" spans="2:13" s="6" customFormat="1" ht="13.9" customHeight="1" x14ac:dyDescent="0.2">
      <c r="B66" s="12"/>
      <c r="C66" s="11"/>
      <c r="D66" s="10"/>
      <c r="E66" s="10"/>
      <c r="F66" s="10"/>
      <c r="G66" s="10"/>
      <c r="H66" s="8"/>
      <c r="I66" s="8"/>
      <c r="J66" s="8"/>
      <c r="K66" s="9"/>
      <c r="L66" s="8"/>
      <c r="M66" s="7"/>
    </row>
    <row r="67" spans="2:13" s="6" customFormat="1" ht="13.9" customHeight="1" x14ac:dyDescent="0.2">
      <c r="B67" s="12"/>
      <c r="C67" s="11"/>
      <c r="D67" s="10"/>
      <c r="E67" s="10"/>
      <c r="F67" s="10"/>
      <c r="G67" s="10"/>
      <c r="H67" s="8"/>
      <c r="I67" s="8"/>
      <c r="J67" s="8"/>
      <c r="K67" s="9"/>
      <c r="L67" s="8"/>
      <c r="M67" s="7"/>
    </row>
    <row r="68" spans="2:13" s="6" customFormat="1" ht="13.9" customHeight="1" x14ac:dyDescent="0.2">
      <c r="B68" s="12"/>
      <c r="C68" s="11"/>
      <c r="D68" s="10"/>
      <c r="E68" s="10"/>
      <c r="F68" s="10"/>
      <c r="G68" s="10"/>
      <c r="H68" s="8"/>
      <c r="I68" s="8"/>
      <c r="J68" s="8"/>
      <c r="K68" s="9"/>
      <c r="L68" s="8"/>
      <c r="M68" s="7"/>
    </row>
    <row r="69" spans="2:13" s="6" customFormat="1" ht="13.9" customHeight="1" x14ac:dyDescent="0.2">
      <c r="B69" s="12"/>
      <c r="C69" s="11"/>
      <c r="D69" s="10"/>
      <c r="E69" s="10"/>
      <c r="F69" s="10"/>
      <c r="G69" s="10"/>
      <c r="H69" s="8"/>
      <c r="I69" s="8"/>
      <c r="J69" s="8"/>
      <c r="K69" s="9"/>
      <c r="L69" s="8"/>
      <c r="M69" s="7"/>
    </row>
    <row r="70" spans="2:13" s="6" customFormat="1" ht="13.9" customHeight="1" x14ac:dyDescent="0.2">
      <c r="B70" s="12"/>
      <c r="C70" s="11"/>
      <c r="D70" s="10"/>
      <c r="E70" s="10"/>
      <c r="F70" s="10"/>
      <c r="G70" s="10"/>
      <c r="H70" s="8"/>
      <c r="I70" s="8"/>
      <c r="J70" s="8"/>
      <c r="K70" s="9"/>
      <c r="L70" s="8"/>
      <c r="M70" s="7"/>
    </row>
  </sheetData>
  <mergeCells count="3">
    <mergeCell ref="H2:I2"/>
    <mergeCell ref="J2:K2"/>
    <mergeCell ref="C59:L59"/>
  </mergeCells>
  <pageMargins left="0.8" right="0.45" top="0.5" bottom="0.5" header="0.3" footer="0.3"/>
  <pageSetup scale="78" orientation="portrait" r:id="rId1"/>
  <headerFooter>
    <oddFooter>&amp;L&amp;"Arial,Bold"&amp;F. &amp;A, 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topLeftCell="A31" zoomScale="140" zoomScaleNormal="140" workbookViewId="0">
      <selection activeCell="A12" sqref="A12:XFD12"/>
    </sheetView>
  </sheetViews>
  <sheetFormatPr defaultRowHeight="15" x14ac:dyDescent="0.25"/>
  <cols>
    <col min="1" max="1" width="3.7109375" style="260" customWidth="1"/>
    <col min="2" max="3" width="4.28515625" style="261" customWidth="1"/>
    <col min="4" max="4" width="25.7109375" style="271" customWidth="1"/>
    <col min="5" max="5" width="12.85546875" style="271" customWidth="1"/>
    <col min="6" max="6" width="12.140625" style="271" customWidth="1"/>
    <col min="7" max="7" width="12.7109375" style="271" customWidth="1"/>
    <col min="8" max="8" width="11.42578125" style="271" customWidth="1"/>
    <col min="9" max="9" width="12.28515625" style="271" customWidth="1"/>
    <col min="10" max="10" width="10.7109375" style="272" customWidth="1"/>
    <col min="11" max="11" width="11" style="273" customWidth="1"/>
    <col min="12" max="16384" width="9.140625" style="273"/>
  </cols>
  <sheetData>
    <row r="1" spans="1:10" s="264" customFormat="1" ht="13.15" customHeight="1" x14ac:dyDescent="0.25">
      <c r="A1" s="260">
        <v>16</v>
      </c>
      <c r="B1" s="261" t="s">
        <v>19</v>
      </c>
      <c r="C1" s="261"/>
      <c r="D1" s="262" t="s">
        <v>141</v>
      </c>
      <c r="E1" s="262"/>
      <c r="F1" s="262"/>
      <c r="G1" s="262"/>
      <c r="H1" s="262"/>
      <c r="I1" s="262"/>
      <c r="J1" s="263"/>
    </row>
    <row r="2" spans="1:10" s="264" customFormat="1" ht="13.15" customHeight="1" x14ac:dyDescent="0.25">
      <c r="A2" s="260">
        <v>17</v>
      </c>
      <c r="B2" s="261" t="s">
        <v>19</v>
      </c>
      <c r="C2" s="261"/>
      <c r="D2" s="262"/>
      <c r="E2" s="262"/>
      <c r="F2" s="262"/>
      <c r="G2" s="262"/>
      <c r="H2" s="262"/>
      <c r="I2" s="262"/>
      <c r="J2" s="263"/>
    </row>
    <row r="3" spans="1:10" s="264" customFormat="1" ht="16.5" customHeight="1" x14ac:dyDescent="0.25">
      <c r="A3" s="260"/>
      <c r="B3" s="261"/>
      <c r="C3" s="261"/>
      <c r="D3" s="344"/>
      <c r="E3" s="345"/>
      <c r="F3" s="330" t="s">
        <v>142</v>
      </c>
      <c r="G3" s="330" t="s">
        <v>143</v>
      </c>
      <c r="H3" s="331" t="s">
        <v>144</v>
      </c>
      <c r="I3" s="331" t="s">
        <v>145</v>
      </c>
      <c r="J3" s="263"/>
    </row>
    <row r="4" spans="1:10" s="264" customFormat="1" ht="15" customHeight="1" x14ac:dyDescent="0.25">
      <c r="A4" s="260"/>
      <c r="B4" s="261"/>
      <c r="C4" s="261"/>
      <c r="D4" s="346" t="s">
        <v>183</v>
      </c>
      <c r="E4" s="347"/>
      <c r="F4" s="333">
        <v>60000</v>
      </c>
      <c r="G4" s="333">
        <v>100000</v>
      </c>
      <c r="H4" s="333"/>
      <c r="I4" s="333">
        <v>300000</v>
      </c>
      <c r="J4" s="263"/>
    </row>
    <row r="5" spans="1:10" s="264" customFormat="1" ht="15" customHeight="1" x14ac:dyDescent="0.25">
      <c r="A5" s="260"/>
      <c r="B5" s="261"/>
      <c r="C5" s="261"/>
      <c r="D5" s="334" t="s">
        <v>146</v>
      </c>
      <c r="E5" s="335">
        <v>50000</v>
      </c>
      <c r="F5" s="336"/>
      <c r="G5" s="336">
        <v>50000</v>
      </c>
      <c r="H5" s="336">
        <v>50000</v>
      </c>
      <c r="I5" s="336">
        <v>50000</v>
      </c>
      <c r="J5" s="263"/>
    </row>
    <row r="6" spans="1:10" s="265" customFormat="1" ht="15" customHeight="1" x14ac:dyDescent="0.25">
      <c r="A6" s="260"/>
      <c r="B6" s="261"/>
      <c r="C6" s="261"/>
      <c r="D6" s="332" t="s">
        <v>147</v>
      </c>
      <c r="E6" s="333"/>
      <c r="F6" s="333">
        <f>SUM(F4:F5)</f>
        <v>60000</v>
      </c>
      <c r="G6" s="333">
        <f>SUM(G4:G5)</f>
        <v>150000</v>
      </c>
      <c r="H6" s="333">
        <f>SUM(H5:H5)</f>
        <v>50000</v>
      </c>
      <c r="I6" s="333">
        <f>SUM(I4:I5)</f>
        <v>350000</v>
      </c>
      <c r="J6" s="266"/>
    </row>
    <row r="7" spans="1:10" s="264" customFormat="1" ht="15" customHeight="1" x14ac:dyDescent="0.25">
      <c r="A7" s="260"/>
      <c r="B7" s="261"/>
      <c r="C7" s="261"/>
      <c r="D7" s="334" t="s">
        <v>148</v>
      </c>
      <c r="E7" s="335">
        <v>160000</v>
      </c>
      <c r="F7" s="335"/>
      <c r="G7" s="335"/>
      <c r="H7" s="335"/>
      <c r="I7" s="335"/>
      <c r="J7" s="263"/>
    </row>
    <row r="8" spans="1:10" s="264" customFormat="1" ht="15" customHeight="1" x14ac:dyDescent="0.25">
      <c r="A8" s="260"/>
      <c r="B8" s="261"/>
      <c r="C8" s="261"/>
      <c r="D8" s="334" t="s">
        <v>149</v>
      </c>
      <c r="E8" s="335">
        <v>-150000</v>
      </c>
      <c r="F8" s="335"/>
      <c r="G8" s="335">
        <v>-150000</v>
      </c>
      <c r="H8" s="335">
        <v>0</v>
      </c>
      <c r="I8" s="335">
        <v>-150000</v>
      </c>
      <c r="J8" s="263"/>
    </row>
    <row r="9" spans="1:10" s="265" customFormat="1" ht="15" customHeight="1" x14ac:dyDescent="0.25">
      <c r="C9" s="261"/>
      <c r="D9" s="332" t="s">
        <v>147</v>
      </c>
      <c r="E9" s="337">
        <f>+E7+E8</f>
        <v>10000</v>
      </c>
      <c r="F9" s="337">
        <v>60000</v>
      </c>
      <c r="G9" s="337">
        <v>0</v>
      </c>
      <c r="H9" s="337">
        <f>+H6</f>
        <v>50000</v>
      </c>
      <c r="I9" s="337">
        <f>+I8+I6</f>
        <v>200000</v>
      </c>
      <c r="J9" s="266"/>
    </row>
    <row r="10" spans="1:10" s="264" customFormat="1" ht="15" customHeight="1" x14ac:dyDescent="0.25">
      <c r="A10" s="260">
        <v>17</v>
      </c>
      <c r="B10" s="261" t="s">
        <v>19</v>
      </c>
      <c r="C10" s="261"/>
      <c r="D10" s="334" t="s">
        <v>150</v>
      </c>
      <c r="E10" s="336">
        <v>-10000</v>
      </c>
      <c r="F10" s="336">
        <v>-10000</v>
      </c>
      <c r="G10" s="338"/>
      <c r="H10" s="339">
        <v>10000</v>
      </c>
      <c r="I10" s="336"/>
      <c r="J10" s="263"/>
    </row>
    <row r="11" spans="1:10" s="265" customFormat="1" ht="15" customHeight="1" x14ac:dyDescent="0.25">
      <c r="A11" s="260">
        <v>18</v>
      </c>
      <c r="B11" s="261" t="s">
        <v>19</v>
      </c>
      <c r="C11" s="261"/>
      <c r="D11" s="340" t="s">
        <v>151</v>
      </c>
      <c r="E11" s="341">
        <v>0</v>
      </c>
      <c r="F11" s="341">
        <f>SUM(F9:F10)</f>
        <v>50000</v>
      </c>
      <c r="G11" s="341">
        <f>+G9</f>
        <v>0</v>
      </c>
      <c r="H11" s="342"/>
      <c r="I11" s="343">
        <f>+I9</f>
        <v>200000</v>
      </c>
      <c r="J11" s="266"/>
    </row>
    <row r="12" spans="1:10" s="264" customFormat="1" ht="6.6" customHeight="1" x14ac:dyDescent="0.25">
      <c r="A12" s="262"/>
      <c r="B12" s="262"/>
      <c r="C12" s="261"/>
      <c r="D12" s="262"/>
      <c r="E12" s="267"/>
      <c r="F12" s="267"/>
      <c r="G12" s="262"/>
      <c r="H12" s="262"/>
      <c r="I12" s="267"/>
      <c r="J12" s="263"/>
    </row>
    <row r="13" spans="1:10" s="264" customFormat="1" ht="14.25" customHeight="1" x14ac:dyDescent="0.25">
      <c r="A13" s="260">
        <v>19</v>
      </c>
      <c r="B13" s="261" t="s">
        <v>139</v>
      </c>
      <c r="C13" s="261"/>
      <c r="D13" s="262"/>
      <c r="E13" s="267"/>
      <c r="F13" s="267"/>
      <c r="G13" s="262"/>
      <c r="H13" s="262"/>
      <c r="I13" s="267"/>
      <c r="J13" s="263"/>
    </row>
    <row r="14" spans="1:10" s="264" customFormat="1" ht="14.25" customHeight="1" x14ac:dyDescent="0.25">
      <c r="A14" s="260">
        <v>20</v>
      </c>
      <c r="B14" s="261" t="s">
        <v>13</v>
      </c>
      <c r="C14" s="261"/>
      <c r="D14" s="262"/>
      <c r="E14" s="267"/>
      <c r="F14" s="267"/>
      <c r="G14" s="262"/>
      <c r="H14" s="262"/>
      <c r="I14" s="267"/>
      <c r="J14" s="263"/>
    </row>
    <row r="15" spans="1:10" s="264" customFormat="1" ht="13.15" customHeight="1" x14ac:dyDescent="0.25">
      <c r="A15" s="268">
        <v>21</v>
      </c>
      <c r="B15" s="269" t="s">
        <v>9</v>
      </c>
      <c r="C15" s="261"/>
      <c r="D15" s="262"/>
      <c r="E15" s="262"/>
      <c r="F15" s="267"/>
      <c r="G15" s="262"/>
      <c r="H15" s="262"/>
      <c r="I15" s="262"/>
      <c r="J15" s="263"/>
    </row>
    <row r="16" spans="1:10" s="264" customFormat="1" ht="5.45" customHeight="1" x14ac:dyDescent="0.25">
      <c r="A16" s="260"/>
      <c r="B16" s="261"/>
      <c r="C16" s="261"/>
      <c r="D16" s="262"/>
      <c r="E16" s="262"/>
      <c r="F16" s="262"/>
      <c r="G16" s="270"/>
      <c r="H16" s="262"/>
      <c r="I16" s="262"/>
      <c r="J16" s="263"/>
    </row>
    <row r="17" spans="1:10" s="264" customFormat="1" ht="13.15" customHeight="1" x14ac:dyDescent="0.25">
      <c r="A17" s="260"/>
      <c r="B17" s="261"/>
      <c r="C17" s="358"/>
      <c r="D17" s="362"/>
      <c r="E17" s="359"/>
      <c r="F17" s="365" t="s">
        <v>189</v>
      </c>
      <c r="G17" s="348" t="s">
        <v>152</v>
      </c>
      <c r="H17" s="349" t="s">
        <v>153</v>
      </c>
      <c r="I17" s="262"/>
      <c r="J17" s="263"/>
    </row>
    <row r="18" spans="1:10" s="264" customFormat="1" ht="13.15" customHeight="1" x14ac:dyDescent="0.25">
      <c r="A18" s="260">
        <v>22</v>
      </c>
      <c r="B18" s="261" t="s">
        <v>19</v>
      </c>
      <c r="C18" s="366" t="s">
        <v>154</v>
      </c>
      <c r="D18" s="363"/>
      <c r="E18" s="360"/>
      <c r="F18" s="350">
        <v>600000</v>
      </c>
      <c r="G18" s="350">
        <f>+F18</f>
        <v>600000</v>
      </c>
      <c r="H18" s="351"/>
      <c r="I18" s="262"/>
      <c r="J18" s="263"/>
    </row>
    <row r="19" spans="1:10" s="264" customFormat="1" ht="13.15" customHeight="1" x14ac:dyDescent="0.25">
      <c r="A19" s="260"/>
      <c r="B19" s="261"/>
      <c r="C19" s="366" t="s">
        <v>155</v>
      </c>
      <c r="D19" s="363"/>
      <c r="E19" s="360"/>
      <c r="F19" s="352">
        <v>300000</v>
      </c>
      <c r="G19" s="353">
        <f>-F19</f>
        <v>-300000</v>
      </c>
      <c r="H19" s="354"/>
      <c r="I19" s="262"/>
      <c r="J19" s="263"/>
    </row>
    <row r="20" spans="1:10" s="264" customFormat="1" ht="13.15" customHeight="1" x14ac:dyDescent="0.25">
      <c r="A20" s="260"/>
      <c r="B20" s="261"/>
      <c r="C20" s="366" t="s">
        <v>156</v>
      </c>
      <c r="D20" s="363"/>
      <c r="E20" s="360"/>
      <c r="F20" s="352">
        <v>40000</v>
      </c>
      <c r="G20" s="353">
        <f>-F20</f>
        <v>-40000</v>
      </c>
      <c r="H20" s="354"/>
      <c r="I20" s="262"/>
      <c r="J20" s="263"/>
    </row>
    <row r="21" spans="1:10" s="264" customFormat="1" ht="13.15" customHeight="1" x14ac:dyDescent="0.25">
      <c r="A21" s="260"/>
      <c r="B21" s="261"/>
      <c r="C21" s="366" t="s">
        <v>157</v>
      </c>
      <c r="D21" s="363"/>
      <c r="E21" s="360"/>
      <c r="F21" s="352">
        <v>70000</v>
      </c>
      <c r="G21" s="353">
        <f>-F21</f>
        <v>-70000</v>
      </c>
      <c r="H21" s="354"/>
      <c r="I21" s="262"/>
      <c r="J21" s="263"/>
    </row>
    <row r="22" spans="1:10" s="264" customFormat="1" ht="13.15" customHeight="1" x14ac:dyDescent="0.25">
      <c r="A22" s="260"/>
      <c r="B22" s="261"/>
      <c r="C22" s="366" t="s">
        <v>158</v>
      </c>
      <c r="D22" s="363"/>
      <c r="E22" s="360"/>
      <c r="F22" s="352">
        <v>1000</v>
      </c>
      <c r="G22" s="353"/>
      <c r="H22" s="354">
        <f>+F22</f>
        <v>1000</v>
      </c>
      <c r="I22" s="262"/>
      <c r="J22" s="263"/>
    </row>
    <row r="23" spans="1:10" s="264" customFormat="1" ht="13.15" customHeight="1" x14ac:dyDescent="0.25">
      <c r="A23" s="260"/>
      <c r="B23" s="261"/>
      <c r="C23" s="366" t="s">
        <v>159</v>
      </c>
      <c r="D23" s="363"/>
      <c r="E23" s="360"/>
      <c r="F23" s="352">
        <v>3000</v>
      </c>
      <c r="G23" s="353"/>
      <c r="H23" s="354">
        <f>-F23</f>
        <v>-3000</v>
      </c>
      <c r="I23" s="262"/>
      <c r="J23" s="263"/>
    </row>
    <row r="24" spans="1:10" s="264" customFormat="1" ht="13.15" customHeight="1" x14ac:dyDescent="0.25">
      <c r="A24" s="260"/>
      <c r="B24" s="261"/>
      <c r="C24" s="366" t="s">
        <v>160</v>
      </c>
      <c r="D24" s="363"/>
      <c r="E24" s="360"/>
      <c r="F24" s="352">
        <v>10000</v>
      </c>
      <c r="G24" s="353"/>
      <c r="H24" s="354">
        <f>-F24</f>
        <v>-10000</v>
      </c>
      <c r="I24" s="262"/>
      <c r="J24" s="263"/>
    </row>
    <row r="25" spans="1:10" s="264" customFormat="1" ht="13.15" customHeight="1" x14ac:dyDescent="0.25">
      <c r="A25" s="260"/>
      <c r="B25" s="261"/>
      <c r="C25" s="367" t="s">
        <v>161</v>
      </c>
      <c r="D25" s="364"/>
      <c r="E25" s="361"/>
      <c r="F25" s="355"/>
      <c r="G25" s="356">
        <f>SUM(G18:G24)</f>
        <v>190000</v>
      </c>
      <c r="H25" s="357"/>
      <c r="I25" s="262"/>
      <c r="J25" s="263"/>
    </row>
    <row r="26" spans="1:10" s="264" customFormat="1" ht="13.15" customHeight="1" thickBot="1" x14ac:dyDescent="0.3">
      <c r="A26" s="260">
        <v>23</v>
      </c>
      <c r="B26" s="261" t="s">
        <v>139</v>
      </c>
      <c r="C26" s="261"/>
      <c r="D26" s="262"/>
      <c r="E26" s="262"/>
      <c r="F26" s="262"/>
      <c r="G26" s="262"/>
      <c r="H26" s="262"/>
      <c r="I26" s="262"/>
      <c r="J26" s="263"/>
    </row>
    <row r="27" spans="1:10" ht="15.75" thickBot="1" x14ac:dyDescent="0.3">
      <c r="A27" s="260">
        <v>24</v>
      </c>
      <c r="B27" s="261" t="s">
        <v>9</v>
      </c>
      <c r="D27" s="278"/>
      <c r="E27" s="279" t="s">
        <v>175</v>
      </c>
      <c r="F27" s="279" t="s">
        <v>176</v>
      </c>
      <c r="G27" s="391" t="s">
        <v>57</v>
      </c>
      <c r="H27" s="399" t="s">
        <v>192</v>
      </c>
    </row>
    <row r="28" spans="1:10" x14ac:dyDescent="0.25">
      <c r="D28" s="280" t="s">
        <v>177</v>
      </c>
      <c r="E28" s="281">
        <v>20000000</v>
      </c>
      <c r="F28" s="281">
        <v>30000000</v>
      </c>
      <c r="G28" s="392">
        <f>SUM(E28:F28)</f>
        <v>50000000</v>
      </c>
      <c r="H28" s="395">
        <f>+F28/G28</f>
        <v>0.6</v>
      </c>
    </row>
    <row r="29" spans="1:10" x14ac:dyDescent="0.25">
      <c r="D29" s="282" t="s">
        <v>178</v>
      </c>
      <c r="E29" s="283">
        <v>25000000</v>
      </c>
      <c r="F29" s="283">
        <v>25000000</v>
      </c>
      <c r="G29" s="393">
        <f>SUM(E29:F29)</f>
        <v>50000000</v>
      </c>
      <c r="H29" s="396">
        <f>+F29/G29</f>
        <v>0.5</v>
      </c>
    </row>
    <row r="30" spans="1:10" ht="15.75" thickBot="1" x14ac:dyDescent="0.3">
      <c r="D30" s="284" t="s">
        <v>179</v>
      </c>
      <c r="E30" s="285">
        <v>3000000</v>
      </c>
      <c r="F30" s="285">
        <v>2000000</v>
      </c>
      <c r="G30" s="394">
        <f>SUM(E30:F30)</f>
        <v>5000000</v>
      </c>
      <c r="H30" s="397">
        <f>+F30/G30</f>
        <v>0.4</v>
      </c>
    </row>
    <row r="31" spans="1:10" ht="15.75" x14ac:dyDescent="0.25">
      <c r="D31" s="286"/>
      <c r="E31" s="287"/>
      <c r="F31" s="288"/>
      <c r="G31" s="75"/>
      <c r="H31" s="398">
        <f>SUM(H28:H30)</f>
        <v>1.5</v>
      </c>
    </row>
    <row r="32" spans="1:10" ht="15.75" x14ac:dyDescent="0.25">
      <c r="D32" s="286"/>
      <c r="E32" s="287"/>
      <c r="F32" s="388" t="s">
        <v>180</v>
      </c>
      <c r="G32" s="75"/>
      <c r="H32" s="289">
        <f>+H31/3</f>
        <v>0.5</v>
      </c>
    </row>
    <row r="33" spans="1:11" ht="15.75" x14ac:dyDescent="0.25">
      <c r="D33" s="290"/>
      <c r="E33" s="291"/>
      <c r="F33" s="389" t="s">
        <v>181</v>
      </c>
      <c r="G33" s="293"/>
      <c r="H33" s="294">
        <v>1000000</v>
      </c>
    </row>
    <row r="34" spans="1:11" x14ac:dyDescent="0.25">
      <c r="F34" s="389" t="s">
        <v>193</v>
      </c>
      <c r="H34" s="390">
        <f>+H33*H32</f>
        <v>500000</v>
      </c>
    </row>
    <row r="36" spans="1:11" ht="15.75" x14ac:dyDescent="0.25">
      <c r="A36" s="274">
        <v>25</v>
      </c>
      <c r="B36" s="275" t="s">
        <v>19</v>
      </c>
      <c r="C36" s="276"/>
      <c r="D36" s="374" t="s">
        <v>162</v>
      </c>
      <c r="E36" s="382"/>
      <c r="F36" s="370"/>
      <c r="G36" s="368">
        <v>100000</v>
      </c>
      <c r="J36" s="271"/>
      <c r="K36" s="272"/>
    </row>
    <row r="37" spans="1:11" ht="15.75" x14ac:dyDescent="0.25">
      <c r="A37" s="274"/>
      <c r="B37" s="275"/>
      <c r="C37" s="276"/>
      <c r="D37" s="375" t="s">
        <v>166</v>
      </c>
      <c r="E37" s="383"/>
      <c r="F37" s="371"/>
      <c r="G37" s="369">
        <v>30000</v>
      </c>
      <c r="J37" s="271"/>
      <c r="K37" s="272"/>
    </row>
    <row r="38" spans="1:11" ht="16.5" thickBot="1" x14ac:dyDescent="0.3">
      <c r="A38" s="274"/>
      <c r="B38" s="275"/>
      <c r="C38" s="276"/>
      <c r="D38" s="376" t="s">
        <v>163</v>
      </c>
      <c r="E38" s="384"/>
      <c r="F38" s="372"/>
      <c r="G38" s="379">
        <v>500000</v>
      </c>
      <c r="J38" s="271"/>
      <c r="K38" s="272"/>
    </row>
    <row r="39" spans="1:11" ht="15.75" x14ac:dyDescent="0.25">
      <c r="A39" s="274"/>
      <c r="B39" s="275"/>
      <c r="C39" s="276"/>
      <c r="D39" s="376" t="s">
        <v>190</v>
      </c>
      <c r="E39" s="384"/>
      <c r="F39" s="372"/>
      <c r="G39" s="378">
        <f>+G36/G38</f>
        <v>0.2</v>
      </c>
      <c r="J39" s="271"/>
      <c r="K39" s="272"/>
    </row>
    <row r="40" spans="1:11" ht="16.5" thickBot="1" x14ac:dyDescent="0.3">
      <c r="A40" s="274"/>
      <c r="B40" s="275"/>
      <c r="C40" s="276"/>
      <c r="D40" s="376" t="s">
        <v>164</v>
      </c>
      <c r="E40" s="384"/>
      <c r="F40" s="372"/>
      <c r="G40" s="379">
        <v>200000</v>
      </c>
      <c r="J40" s="271"/>
      <c r="K40" s="272"/>
    </row>
    <row r="41" spans="1:11" ht="15.75" x14ac:dyDescent="0.25">
      <c r="A41" s="274"/>
      <c r="B41" s="275"/>
      <c r="C41" s="276"/>
      <c r="D41" s="375" t="s">
        <v>165</v>
      </c>
      <c r="E41" s="383"/>
      <c r="F41" s="371"/>
      <c r="G41" s="386">
        <f>+G39*G40</f>
        <v>40000</v>
      </c>
      <c r="J41" s="271"/>
      <c r="K41" s="272"/>
    </row>
    <row r="42" spans="1:11" ht="16.5" thickBot="1" x14ac:dyDescent="0.3">
      <c r="A42" s="274"/>
      <c r="B42" s="275"/>
      <c r="C42" s="276"/>
      <c r="D42" s="376" t="s">
        <v>166</v>
      </c>
      <c r="E42" s="384"/>
      <c r="F42" s="372"/>
      <c r="G42" s="379">
        <v>30000</v>
      </c>
      <c r="J42" s="271"/>
      <c r="K42" s="272"/>
    </row>
    <row r="43" spans="1:11" ht="15.75" x14ac:dyDescent="0.25">
      <c r="A43" s="274"/>
      <c r="B43" s="275"/>
      <c r="C43" s="276"/>
      <c r="D43" s="376" t="s">
        <v>191</v>
      </c>
      <c r="E43" s="384"/>
      <c r="F43" s="372"/>
      <c r="G43" s="380">
        <v>200000</v>
      </c>
      <c r="J43" s="271"/>
      <c r="K43" s="272"/>
    </row>
    <row r="44" spans="1:11" ht="16.5" thickBot="1" x14ac:dyDescent="0.3">
      <c r="A44" s="274"/>
      <c r="B44" s="275"/>
      <c r="C44" s="276"/>
      <c r="D44" s="376" t="s">
        <v>167</v>
      </c>
      <c r="E44" s="384"/>
      <c r="F44" s="372"/>
      <c r="G44" s="379">
        <v>-30000</v>
      </c>
      <c r="J44" s="271"/>
      <c r="K44" s="272"/>
    </row>
    <row r="45" spans="1:11" ht="16.5" thickBot="1" x14ac:dyDescent="0.3">
      <c r="A45" s="274"/>
      <c r="B45" s="275"/>
      <c r="C45" s="276"/>
      <c r="D45" s="377" t="s">
        <v>168</v>
      </c>
      <c r="E45" s="385"/>
      <c r="F45" s="373"/>
      <c r="G45" s="387">
        <f>+G43+G44</f>
        <v>170000</v>
      </c>
      <c r="J45" s="271"/>
      <c r="K45" s="272"/>
    </row>
    <row r="46" spans="1:11" ht="15.75" x14ac:dyDescent="0.25">
      <c r="A46" s="274"/>
      <c r="B46" s="275"/>
      <c r="C46" s="276"/>
      <c r="D46" s="377" t="s">
        <v>169</v>
      </c>
      <c r="E46" s="385"/>
      <c r="F46" s="373"/>
      <c r="G46" s="381">
        <f>+G45+G42</f>
        <v>200000</v>
      </c>
      <c r="J46" s="271"/>
      <c r="K46" s="272"/>
    </row>
    <row r="49" spans="4:8" x14ac:dyDescent="0.25">
      <c r="D49" s="273"/>
      <c r="E49" s="273"/>
      <c r="F49" s="273"/>
      <c r="G49" s="273"/>
      <c r="H49" s="273"/>
    </row>
    <row r="50" spans="4:8" x14ac:dyDescent="0.25">
      <c r="D50" s="273"/>
      <c r="E50" s="273"/>
      <c r="F50" s="273"/>
      <c r="G50" s="273"/>
      <c r="H50" s="273"/>
    </row>
    <row r="51" spans="4:8" x14ac:dyDescent="0.25">
      <c r="D51" s="273"/>
      <c r="E51" s="273"/>
      <c r="F51" s="273"/>
      <c r="G51" s="273"/>
      <c r="H51" s="273"/>
    </row>
    <row r="52" spans="4:8" x14ac:dyDescent="0.25">
      <c r="D52" s="273"/>
      <c r="E52" s="273"/>
      <c r="F52" s="273"/>
      <c r="G52" s="273"/>
      <c r="H52" s="273"/>
    </row>
    <row r="53" spans="4:8" x14ac:dyDescent="0.25">
      <c r="D53" s="273"/>
      <c r="E53" s="273"/>
      <c r="F53" s="273"/>
      <c r="G53" s="273"/>
      <c r="H53" s="273"/>
    </row>
    <row r="54" spans="4:8" x14ac:dyDescent="0.25">
      <c r="D54" s="273"/>
      <c r="E54" s="273"/>
      <c r="F54" s="273"/>
      <c r="G54" s="273"/>
      <c r="H54" s="273"/>
    </row>
    <row r="55" spans="4:8" ht="15.75" thickBot="1" x14ac:dyDescent="0.3">
      <c r="D55" s="273"/>
      <c r="E55" s="273"/>
      <c r="F55" s="273"/>
      <c r="G55" s="273"/>
      <c r="H55" s="273"/>
    </row>
    <row r="56" spans="4:8" ht="17.25" thickTop="1" thickBot="1" x14ac:dyDescent="0.3">
      <c r="D56" s="290"/>
      <c r="E56" s="291"/>
      <c r="F56" s="292" t="s">
        <v>182</v>
      </c>
      <c r="G56" s="293"/>
      <c r="H56" s="295">
        <f>+H33*H32</f>
        <v>500000</v>
      </c>
    </row>
    <row r="57" spans="4:8" ht="15.75" thickTop="1" x14ac:dyDescent="0.25"/>
  </sheetData>
  <pageMargins left="0.6" right="0.5" top="1" bottom="0.5" header="0.55000000000000004" footer="0.5"/>
  <pageSetup scale="96" orientation="portrait" r:id="rId1"/>
  <headerFooter alignWithMargins="0">
    <oddHeader>&amp;L&amp;A&amp;C&amp;F&amp;RPage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Foreign Tax -Test1-Prb</vt:lpstr>
      <vt:lpstr>Foreign Tax - Test2-Prb</vt:lpstr>
      <vt:lpstr>Foreign Tax -Test1-Sol</vt:lpstr>
      <vt:lpstr>Foreign Tax - Test2-Sol</vt:lpstr>
      <vt:lpstr>4. Consol prob-Test Ver</vt:lpstr>
      <vt:lpstr>4. Consol prob-Test Ver (2)</vt:lpstr>
      <vt:lpstr>Additional MC</vt:lpstr>
      <vt:lpstr>'4. Consol prob-Test Ver'!Print_Area</vt:lpstr>
      <vt:lpstr>'4. Consol prob-Test Ver (2)'!Print_Area</vt:lpstr>
      <vt:lpstr>'Additional MC'!Print_Area</vt:lpstr>
      <vt:lpstr>'Foreign Tax - Test2-Prb'!Print_Area</vt:lpstr>
      <vt:lpstr>'Foreign Tax - Test2-Sol'!Print_Area</vt:lpstr>
      <vt:lpstr>'Foreign Tax -Test1-Prb'!Print_Area</vt:lpstr>
      <vt:lpstr>'Foreign Tax -Test1-Sol'!Print_Area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Howard Godfrey</cp:lastModifiedBy>
  <cp:lastPrinted>2017-05-02T23:05:42Z</cp:lastPrinted>
  <dcterms:created xsi:type="dcterms:W3CDTF">2016-05-05T01:12:43Z</dcterms:created>
  <dcterms:modified xsi:type="dcterms:W3CDTF">2017-05-03T22:40:27Z</dcterms:modified>
</cp:coreProperties>
</file>