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0" windowWidth="27705" windowHeight="12705"/>
  </bookViews>
  <sheets>
    <sheet name="Problems" sheetId="7" r:id="rId1"/>
    <sheet name="Solutions" sheetId="6" r:id="rId2"/>
  </sheets>
  <definedNames>
    <definedName name="_xlnm.Print_Area" localSheetId="0">Problems!$B$1:$L$258</definedName>
    <definedName name="_xlnm.Print_Area" localSheetId="1">Solutions!$B$1:$L$258</definedName>
  </definedNames>
  <calcPr calcId="145621"/>
</workbook>
</file>

<file path=xl/calcChain.xml><?xml version="1.0" encoding="utf-8"?>
<calcChain xmlns="http://schemas.openxmlformats.org/spreadsheetml/2006/main">
  <c r="J494" i="7" l="1"/>
  <c r="L494" i="7" s="1"/>
  <c r="E495" i="7" s="1"/>
  <c r="H481" i="7"/>
  <c r="H478" i="7"/>
  <c r="H480" i="7" s="1"/>
  <c r="I480" i="7" s="1"/>
  <c r="H424" i="7"/>
  <c r="H421" i="7"/>
  <c r="H419" i="7"/>
  <c r="H410" i="7"/>
  <c r="H405" i="7"/>
  <c r="H407" i="7" s="1"/>
  <c r="I397" i="7"/>
  <c r="I396" i="7"/>
  <c r="I395" i="7"/>
  <c r="L386" i="7"/>
  <c r="L385" i="7"/>
  <c r="H383" i="7"/>
  <c r="H385" i="7" s="1"/>
  <c r="M382" i="7"/>
  <c r="L382" i="7"/>
  <c r="L362" i="7"/>
  <c r="M365" i="7" s="1"/>
  <c r="J359" i="7"/>
  <c r="M359" i="7" s="1"/>
  <c r="L358" i="7"/>
  <c r="L357" i="7"/>
  <c r="L360" i="7" s="1"/>
  <c r="L361" i="7" s="1"/>
  <c r="M364" i="7" s="1"/>
  <c r="J349" i="7"/>
  <c r="J346" i="7"/>
  <c r="J348" i="7" s="1"/>
  <c r="J350" i="7" s="1"/>
  <c r="I338" i="7"/>
  <c r="I339" i="7" s="1"/>
  <c r="I334" i="7"/>
  <c r="J325" i="7"/>
  <c r="M326" i="7" s="1"/>
  <c r="G325" i="7"/>
  <c r="L324" i="7"/>
  <c r="M324" i="7" s="1"/>
  <c r="M323" i="7"/>
  <c r="L323" i="7"/>
  <c r="H317" i="7"/>
  <c r="H309" i="7"/>
  <c r="H301" i="7"/>
  <c r="H458" i="7" s="1"/>
  <c r="H460" i="7" s="1"/>
  <c r="H462" i="7" s="1"/>
  <c r="I246" i="7"/>
  <c r="H248" i="7" s="1"/>
  <c r="I228" i="7"/>
  <c r="I222" i="7"/>
  <c r="H224" i="7" s="1"/>
  <c r="K187" i="7"/>
  <c r="L189" i="7" s="1"/>
  <c r="K191" i="7" s="1"/>
  <c r="H187" i="7"/>
  <c r="L170" i="7"/>
  <c r="K172" i="7" s="1"/>
  <c r="K168" i="7"/>
  <c r="H168" i="7"/>
  <c r="U165" i="7"/>
  <c r="U166" i="7" s="1"/>
  <c r="U162" i="7"/>
  <c r="V162" i="7" s="1"/>
  <c r="H136" i="7"/>
  <c r="H138" i="7" s="1"/>
  <c r="H116" i="7"/>
  <c r="G116" i="7"/>
  <c r="H91" i="7"/>
  <c r="H88" i="7"/>
  <c r="H90" i="7" s="1"/>
  <c r="H45" i="7"/>
  <c r="J44" i="7"/>
  <c r="J45" i="7" s="1"/>
  <c r="J46" i="7" s="1"/>
  <c r="H44" i="7"/>
  <c r="H8" i="7"/>
  <c r="H9" i="7" s="1"/>
  <c r="M325" i="7" l="1"/>
  <c r="M328" i="7" s="1"/>
  <c r="H92" i="7"/>
  <c r="H10" i="7"/>
  <c r="J351" i="7"/>
  <c r="L350" i="7"/>
  <c r="M366" i="7"/>
  <c r="H482" i="7"/>
  <c r="J495" i="7"/>
  <c r="L495" i="7" s="1"/>
  <c r="E496" i="7" s="1"/>
  <c r="I8" i="7"/>
  <c r="J8" i="7" s="1"/>
  <c r="E9" i="7" s="1"/>
  <c r="L325" i="7"/>
  <c r="H193" i="6"/>
  <c r="K187" i="6"/>
  <c r="L189" i="6" s="1"/>
  <c r="K191" i="6" s="1"/>
  <c r="H187" i="6"/>
  <c r="H189" i="6" s="1"/>
  <c r="K168" i="6"/>
  <c r="L170" i="6" s="1"/>
  <c r="K172" i="6" s="1"/>
  <c r="U165" i="6"/>
  <c r="H168" i="6"/>
  <c r="H170" i="6" s="1"/>
  <c r="U162" i="6"/>
  <c r="V162" i="6" s="1"/>
  <c r="E145" i="6"/>
  <c r="H141" i="6"/>
  <c r="H143" i="6" s="1"/>
  <c r="H136" i="6"/>
  <c r="H138" i="6" s="1"/>
  <c r="H116" i="6"/>
  <c r="G116" i="6"/>
  <c r="J115" i="6"/>
  <c r="J114" i="6"/>
  <c r="I61" i="6"/>
  <c r="J61" i="6" s="1"/>
  <c r="H8" i="6"/>
  <c r="H9" i="6" s="1"/>
  <c r="J44" i="6"/>
  <c r="J45" i="6" s="1"/>
  <c r="J46" i="6" s="1"/>
  <c r="H44" i="6"/>
  <c r="H45" i="6" s="1"/>
  <c r="H46" i="6" s="1"/>
  <c r="H39" i="6"/>
  <c r="H91" i="6"/>
  <c r="H88" i="6"/>
  <c r="H90" i="6" s="1"/>
  <c r="I90" i="6" s="1"/>
  <c r="J496" i="7" l="1"/>
  <c r="L496" i="7" s="1"/>
  <c r="E497" i="7" s="1"/>
  <c r="H94" i="7"/>
  <c r="H95" i="7"/>
  <c r="H485" i="7"/>
  <c r="H487" i="7" s="1"/>
  <c r="I487" i="7" s="1"/>
  <c r="H484" i="7"/>
  <c r="I484" i="7" s="1"/>
  <c r="H11" i="7"/>
  <c r="J9" i="7"/>
  <c r="E10" i="7" s="1"/>
  <c r="U166" i="6"/>
  <c r="H173" i="6"/>
  <c r="H192" i="6"/>
  <c r="J116" i="6"/>
  <c r="I63" i="6"/>
  <c r="I65" i="6" s="1"/>
  <c r="J65" i="6" s="1"/>
  <c r="J66" i="6" s="1"/>
  <c r="J67" i="6" s="1"/>
  <c r="I8" i="6"/>
  <c r="J8" i="6" s="1"/>
  <c r="E9" i="6" s="1"/>
  <c r="J9" i="6" s="1"/>
  <c r="E10" i="6" s="1"/>
  <c r="H10" i="6"/>
  <c r="H92" i="6"/>
  <c r="H94" i="6" s="1"/>
  <c r="I94" i="6" s="1"/>
  <c r="H317" i="6"/>
  <c r="H309" i="6"/>
  <c r="H301" i="6"/>
  <c r="I225" i="6"/>
  <c r="I252" i="6"/>
  <c r="I246" i="6"/>
  <c r="H248" i="6" s="1"/>
  <c r="I249" i="6" s="1"/>
  <c r="J10" i="7" l="1"/>
  <c r="E11" i="7" s="1"/>
  <c r="J497" i="7"/>
  <c r="L497" i="7" s="1"/>
  <c r="L498" i="7" s="1"/>
  <c r="I488" i="7"/>
  <c r="H12" i="7"/>
  <c r="J10" i="6"/>
  <c r="E11" i="6" s="1"/>
  <c r="H11" i="6"/>
  <c r="H95" i="6"/>
  <c r="H97" i="6" s="1"/>
  <c r="I97" i="6" s="1"/>
  <c r="I98" i="6" s="1"/>
  <c r="I99" i="6" s="1"/>
  <c r="I250" i="6"/>
  <c r="I253" i="6" s="1"/>
  <c r="I255" i="6" s="1"/>
  <c r="J255" i="6" s="1"/>
  <c r="J249" i="6"/>
  <c r="I228" i="6"/>
  <c r="I222" i="6"/>
  <c r="H224" i="6" s="1"/>
  <c r="J11" i="7" l="1"/>
  <c r="E12" i="7" s="1"/>
  <c r="H13" i="7"/>
  <c r="E498" i="7"/>
  <c r="J498" i="7" s="1"/>
  <c r="H12" i="6"/>
  <c r="H13" i="6" s="1"/>
  <c r="J11" i="6"/>
  <c r="E12" i="6" s="1"/>
  <c r="J256" i="6"/>
  <c r="I231" i="6"/>
  <c r="J231" i="6" s="1"/>
  <c r="J225" i="6"/>
  <c r="J494" i="6"/>
  <c r="L494" i="6" s="1"/>
  <c r="E495" i="6" s="1"/>
  <c r="H481" i="6"/>
  <c r="H478" i="6"/>
  <c r="H480" i="6" s="1"/>
  <c r="H206" i="6"/>
  <c r="H208" i="6" s="1"/>
  <c r="H210" i="6" s="1"/>
  <c r="H424" i="6"/>
  <c r="H419" i="6"/>
  <c r="H421" i="6" s="1"/>
  <c r="H410" i="6"/>
  <c r="H405" i="6"/>
  <c r="H407" i="6" s="1"/>
  <c r="I338" i="6"/>
  <c r="I334" i="6"/>
  <c r="J325" i="6"/>
  <c r="M326" i="6" s="1"/>
  <c r="G325" i="6"/>
  <c r="L324" i="6"/>
  <c r="L323" i="6"/>
  <c r="M323" i="6" s="1"/>
  <c r="I396" i="6"/>
  <c r="I395" i="6"/>
  <c r="L385" i="6"/>
  <c r="H383" i="6"/>
  <c r="H385" i="6" s="1"/>
  <c r="L382" i="6"/>
  <c r="M382" i="6" s="1"/>
  <c r="J359" i="6"/>
  <c r="M359" i="6" s="1"/>
  <c r="L358" i="6"/>
  <c r="L362" i="6" s="1"/>
  <c r="M365" i="6" s="1"/>
  <c r="L357" i="6"/>
  <c r="J349" i="6"/>
  <c r="J346" i="6"/>
  <c r="J348" i="6" s="1"/>
  <c r="J12" i="7" l="1"/>
  <c r="E13" i="7" s="1"/>
  <c r="J13" i="7" s="1"/>
  <c r="J12" i="6"/>
  <c r="E13" i="6" s="1"/>
  <c r="J13" i="6" s="1"/>
  <c r="H458" i="6"/>
  <c r="H460" i="6" s="1"/>
  <c r="H462" i="6" s="1"/>
  <c r="J350" i="6"/>
  <c r="L350" i="6" s="1"/>
  <c r="H482" i="6"/>
  <c r="H484" i="6" s="1"/>
  <c r="I484" i="6" s="1"/>
  <c r="I397" i="6"/>
  <c r="J232" i="6"/>
  <c r="L386" i="6"/>
  <c r="L325" i="6"/>
  <c r="L360" i="6"/>
  <c r="L361" i="6" s="1"/>
  <c r="M364" i="6" s="1"/>
  <c r="M366" i="6" s="1"/>
  <c r="I339" i="6"/>
  <c r="M324" i="6"/>
  <c r="M325" i="6" s="1"/>
  <c r="M328" i="6" s="1"/>
  <c r="I480" i="6"/>
  <c r="J495" i="6"/>
  <c r="L495" i="6" s="1"/>
  <c r="E496" i="6" s="1"/>
  <c r="J351" i="6" l="1"/>
  <c r="J496" i="6"/>
  <c r="L496" i="6" s="1"/>
  <c r="E497" i="6" s="1"/>
  <c r="H485" i="6"/>
  <c r="H487" i="6" s="1"/>
  <c r="I487" i="6" s="1"/>
  <c r="I488" i="6" s="1"/>
  <c r="J497" i="6" l="1"/>
  <c r="L497" i="6" s="1"/>
  <c r="L498" i="6" s="1"/>
  <c r="E498" i="6" l="1"/>
  <c r="J498" i="6" s="1"/>
</calcChain>
</file>

<file path=xl/sharedStrings.xml><?xml version="1.0" encoding="utf-8"?>
<sst xmlns="http://schemas.openxmlformats.org/spreadsheetml/2006/main" count="1041" uniqueCount="327">
  <si>
    <t>C</t>
  </si>
  <si>
    <t>B</t>
  </si>
  <si>
    <t>A</t>
  </si>
  <si>
    <t>Building</t>
  </si>
  <si>
    <t>D</t>
  </si>
  <si>
    <t>Basis</t>
  </si>
  <si>
    <t>Asset</t>
  </si>
  <si>
    <t>Equipment</t>
  </si>
  <si>
    <t>Total</t>
  </si>
  <si>
    <t>Tax Year</t>
  </si>
  <si>
    <t>Sec. 179</t>
  </si>
  <si>
    <t>Compute</t>
  </si>
  <si>
    <t>Write-off</t>
  </si>
  <si>
    <t>Type of asset</t>
  </si>
  <si>
    <t>Cost of Sec. 179 asset(s)</t>
  </si>
  <si>
    <t>Threshold - Sec. 179 write-off</t>
  </si>
  <si>
    <t>Excess (Reduction in 179 limit)</t>
  </si>
  <si>
    <t>Regular Section 179 deduction limit</t>
  </si>
  <si>
    <t>Adjusted Sec. 179 limit (6 - 5)</t>
  </si>
  <si>
    <t>Cost of asset (above)</t>
  </si>
  <si>
    <t>Book value (basis) after Sec. 179 write-off</t>
  </si>
  <si>
    <t>Write-off is limited to taxable income before Sec. 179 write-off.</t>
  </si>
  <si>
    <t>Assets purchased September 15, 2014</t>
  </si>
  <si>
    <t>Cost</t>
  </si>
  <si>
    <t>Class</t>
  </si>
  <si>
    <t>Deprec. Rate</t>
  </si>
  <si>
    <t>Remain.</t>
  </si>
  <si>
    <t>Deduct</t>
  </si>
  <si>
    <t>Property-5 yr</t>
  </si>
  <si>
    <t>Property-7-yr</t>
  </si>
  <si>
    <t>Total Sec. 179</t>
  </si>
  <si>
    <t>Regular Deprec.</t>
  </si>
  <si>
    <t>Total depreciation</t>
  </si>
  <si>
    <t>Date of acquisition</t>
  </si>
  <si>
    <t>August 27</t>
  </si>
  <si>
    <t>Office</t>
  </si>
  <si>
    <t>Life</t>
  </si>
  <si>
    <t>For Instructor comment</t>
  </si>
  <si>
    <t>Convention</t>
  </si>
  <si>
    <t>Mid-Month</t>
  </si>
  <si>
    <t>New property cost</t>
  </si>
  <si>
    <t>Less: allocation to land</t>
  </si>
  <si>
    <t>Depreciable base</t>
  </si>
  <si>
    <t>Deprec. Rate - second year</t>
  </si>
  <si>
    <t>Depreciation</t>
  </si>
  <si>
    <t>2nd year</t>
  </si>
  <si>
    <t>Apartment</t>
  </si>
  <si>
    <t>Date of sale of property</t>
  </si>
  <si>
    <t>Rate per full year</t>
  </si>
  <si>
    <t>Depreciation for year</t>
  </si>
  <si>
    <t>Fraction: (10.5 / 12)</t>
  </si>
  <si>
    <t>Depreciation-Disposal in Nov.</t>
  </si>
  <si>
    <t>Real estate is always depreciated with the straight-line method.</t>
  </si>
  <si>
    <t>Mid-Quarter Convention</t>
  </si>
  <si>
    <t>Over 40% of cost of assets acquired in year, were in last quarter.</t>
  </si>
  <si>
    <t>Deprec.</t>
  </si>
  <si>
    <t>Sec.</t>
  </si>
  <si>
    <t>Rate-Mid Qtr</t>
  </si>
  <si>
    <t>Truck -May 13</t>
  </si>
  <si>
    <t>Equip. - Nov. 5</t>
  </si>
  <si>
    <t>Section 179</t>
  </si>
  <si>
    <t>Bonus deprec.</t>
  </si>
  <si>
    <t>Regular depreciation</t>
  </si>
  <si>
    <t>Note: if the truck does not weigh over 6,000 pounds, it may</t>
  </si>
  <si>
    <t>be subject to the luxury auto depreciation limit.</t>
  </si>
  <si>
    <t>Straight-line rate-5 years</t>
  </si>
  <si>
    <t>Double the rate</t>
  </si>
  <si>
    <t>Mid-Quarter Convention-November</t>
  </si>
  <si>
    <t>7.5 months</t>
  </si>
  <si>
    <t>12 months in year</t>
  </si>
  <si>
    <t>Percent of year - with mid-quarter</t>
  </si>
  <si>
    <t>Factor shown above</t>
  </si>
  <si>
    <t>Mid-Year</t>
  </si>
  <si>
    <t>Rate</t>
  </si>
  <si>
    <t>Date of acquistion</t>
  </si>
  <si>
    <t>Auto</t>
  </si>
  <si>
    <t>New auto cost</t>
  </si>
  <si>
    <t>Percentage business use</t>
  </si>
  <si>
    <t>Business Depreciable base</t>
  </si>
  <si>
    <t>MACRS Rate</t>
  </si>
  <si>
    <t>MACRS Depreciation</t>
  </si>
  <si>
    <t>Annual limit of auto deprec.</t>
  </si>
  <si>
    <t>Depreciation Limit</t>
  </si>
  <si>
    <t>Depletion claimed in past</t>
  </si>
  <si>
    <t>Remaining basis</t>
  </si>
  <si>
    <t>Recoverable units</t>
  </si>
  <si>
    <t>Cost per unit</t>
  </si>
  <si>
    <t>Units sold</t>
  </si>
  <si>
    <t>Depletion</t>
  </si>
  <si>
    <t>Months in year</t>
  </si>
  <si>
    <t>Amortization per month</t>
  </si>
  <si>
    <t>Number of months</t>
  </si>
  <si>
    <t>Amortization this year</t>
  </si>
  <si>
    <t>Equipment is 7-year property.</t>
  </si>
  <si>
    <t>Cost of equipment</t>
  </si>
  <si>
    <t>Regular Section 179 limit</t>
  </si>
  <si>
    <t>Adjusted Sec. 179 limit (5 - 4)</t>
  </si>
  <si>
    <t>Remaining basis for deprec.</t>
  </si>
  <si>
    <t>Bonus Depreciation Rate</t>
  </si>
  <si>
    <t>Bonus Depreciation Amount</t>
  </si>
  <si>
    <t>Rate for regular depreciation</t>
  </si>
  <si>
    <t>Total write-off</t>
  </si>
  <si>
    <t>Asset Cost: $100, life is 5 yrs. Mid-Year.</t>
  </si>
  <si>
    <t>Beg.</t>
  </si>
  <si>
    <t>SL</t>
  </si>
  <si>
    <t>DDB</t>
  </si>
  <si>
    <t>Dep.</t>
  </si>
  <si>
    <t>[Tax]</t>
  </si>
  <si>
    <t xml:space="preserve"> Start-up costs</t>
  </si>
  <si>
    <t>Computations</t>
  </si>
  <si>
    <t>Return</t>
  </si>
  <si>
    <t>Amount spent on start-up costs</t>
  </si>
  <si>
    <t>Threshold</t>
  </si>
  <si>
    <t>Excess of expenditures over $50,000</t>
  </si>
  <si>
    <t>First-Year write-off amount (limit)</t>
  </si>
  <si>
    <t>Less: excess expenditure above</t>
  </si>
  <si>
    <t>Amount to be amortized</t>
  </si>
  <si>
    <t>Amortization period - Years</t>
  </si>
  <si>
    <t>Amortization period - Months</t>
  </si>
  <si>
    <t>Total amortization for year</t>
  </si>
  <si>
    <t>Total deduction and amortization</t>
  </si>
  <si>
    <t>Page 10-43</t>
  </si>
  <si>
    <t>Page 10-42</t>
  </si>
  <si>
    <t>Table 2b and Table 2d</t>
  </si>
  <si>
    <t>April- 2015</t>
  </si>
  <si>
    <t>Apr- 2015</t>
  </si>
  <si>
    <t>Proof</t>
  </si>
  <si>
    <t>Organization Costs</t>
  </si>
  <si>
    <t>Excess of costs over $50,000</t>
  </si>
  <si>
    <t>Original cost of mine</t>
  </si>
  <si>
    <t>July-22</t>
  </si>
  <si>
    <t>Machine</t>
  </si>
  <si>
    <t>Truck</t>
  </si>
  <si>
    <t>Dec-22</t>
  </si>
  <si>
    <t>Mid-Qtr.</t>
  </si>
  <si>
    <t>Question No. 21</t>
  </si>
  <si>
    <t>Regular deprec.-5 yr-Pg 10-40 - 20%</t>
  </si>
  <si>
    <t>Regular deprec.-7 yr-Pg 10-40 - 14.29%</t>
  </si>
  <si>
    <t>When you take the 179 deduction, that reduces basis used for regular depreciation.</t>
  </si>
  <si>
    <t>You give up less depreciation by using the 7-year property first.</t>
  </si>
  <si>
    <t>Note: The provision allowing an extra $8,000 has not been extended.</t>
  </si>
  <si>
    <t xml:space="preserve">Note: The provision allowing write-off of 500,000 has not been extended. </t>
  </si>
  <si>
    <t>This answer is based on the assumption that Congress will extend the generous write-off.</t>
  </si>
  <si>
    <t>Not sure if it will be extended this year.</t>
  </si>
  <si>
    <t>Remaining Total Asset Basis after Sec. 179</t>
  </si>
  <si>
    <t>Note: The amount for A in the question should be changed to $540,000.</t>
  </si>
  <si>
    <t>Page 2-41, table 2d</t>
  </si>
  <si>
    <t>Page 2-41</t>
  </si>
  <si>
    <t>Lesser of asset cost or limit (179 deduction)</t>
  </si>
  <si>
    <t>Page 2-12</t>
  </si>
  <si>
    <t>Page 2-13</t>
  </si>
  <si>
    <t>See Pg. 2-27</t>
  </si>
  <si>
    <t>Page 2-23</t>
  </si>
  <si>
    <t>Asset bought on 1-2-10. See Table 2-4.</t>
  </si>
  <si>
    <t>Following worksheet is (or was) out of date. Bonus depreciation expired.</t>
  </si>
  <si>
    <t>Buy Luxury Auto</t>
  </si>
  <si>
    <t>Buy office building</t>
  </si>
  <si>
    <t>Buy Apartment Building</t>
  </si>
  <si>
    <t>Buy a business with covenant not to compete</t>
  </si>
  <si>
    <t>Organization costs</t>
  </si>
  <si>
    <t>Start-up costs</t>
  </si>
  <si>
    <t>Ending book value</t>
  </si>
  <si>
    <t>What is Hickory’s cost recovery deduction for 2015?</t>
  </si>
  <si>
    <t>Hickory Corporation purchased a machine on July 22, 2015 at a cost of $510,000.</t>
  </si>
  <si>
    <t>New machine cost</t>
  </si>
  <si>
    <t>Double-declining balance</t>
  </si>
  <si>
    <t>Mid-year, 50% in first year</t>
  </si>
  <si>
    <t>Life in years</t>
  </si>
  <si>
    <t>Straight-line depreciation - 1 yr.</t>
  </si>
  <si>
    <t>Page 2-40</t>
  </si>
  <si>
    <t xml:space="preserve"> Yr. 1, Mid-Yr.</t>
  </si>
  <si>
    <t xml:space="preserve"> Switch to</t>
  </si>
  <si>
    <t xml:space="preserve"> Straight-line</t>
  </si>
  <si>
    <t>Remaining basis for depreciation</t>
  </si>
  <si>
    <t>Rate for regular depreciation-7 Yr.</t>
  </si>
  <si>
    <t>Proof (with minor rounding error).</t>
  </si>
  <si>
    <t>Sec. 168</t>
  </si>
  <si>
    <t>Taxable income limit is taxable income, taking into account all expenses</t>
  </si>
  <si>
    <t xml:space="preserve"> (including regular depreciation), other than the Sec. 179 deduction.</t>
  </si>
  <si>
    <t xml:space="preserve">Section 179 write-off will not be $500,000 as shown above, but will be: </t>
  </si>
  <si>
    <t>The cost of the machinery was $2,100,000, and it has a life of 7 years.</t>
  </si>
  <si>
    <t>Cost of machine exceeds the $2,000,000 limit on asset acquisition, for Sec. 179.</t>
  </si>
  <si>
    <t>How much total cost recovery deduction will Hickory take on its tax return.</t>
  </si>
  <si>
    <t>Buy a machine, compute depreciation. Sec. 179, Asset acquisition limit</t>
  </si>
  <si>
    <t>Each machine cost $600,000 ($1,200,000 total) and has a life of 5 years.</t>
  </si>
  <si>
    <t>Machine 1</t>
  </si>
  <si>
    <t>Machine 2</t>
  </si>
  <si>
    <t>March 1</t>
  </si>
  <si>
    <t>Nov. 1</t>
  </si>
  <si>
    <t>Table 2a, page 40</t>
  </si>
  <si>
    <t>Table 2d, page 41</t>
  </si>
  <si>
    <t>Assume the company does not claim Section 179 write-off, or bonus depreciation.</t>
  </si>
  <si>
    <t>Acquired</t>
  </si>
  <si>
    <t>Factor</t>
  </si>
  <si>
    <t>The amount written off under Sec. 179 is not considered to be a capital expenditure and</t>
  </si>
  <si>
    <t>is not considered to be depreciation expense. The write-off reduces the amounts used</t>
  </si>
  <si>
    <t>Hickory must use the mid-quarter convention.</t>
  </si>
  <si>
    <t>Using mid-year convention, you can buy an asset on Dec. 31 and get a half-year of depreciation.</t>
  </si>
  <si>
    <t xml:space="preserve"> 40% of $80.</t>
  </si>
  <si>
    <t xml:space="preserve"> 40% of $48.</t>
  </si>
  <si>
    <t xml:space="preserve"> Half-year</t>
  </si>
  <si>
    <t>Buy a machine, compute depreciation. Sec. 179. Income limit applies.</t>
  </si>
  <si>
    <t>That is not fair. Mid-quarter convention applies if 40% of acquisitions are in the last quarter.</t>
  </si>
  <si>
    <t>Depreciable</t>
  </si>
  <si>
    <t>Straight-Line</t>
  </si>
  <si>
    <t>Double Declining</t>
  </si>
  <si>
    <t>Balance Rate</t>
  </si>
  <si>
    <t>Beginning</t>
  </si>
  <si>
    <t>Tax Return</t>
  </si>
  <si>
    <t>The cost of the machinery was $600,000, and it has a life of 5 years.</t>
  </si>
  <si>
    <t>Regular depreciation for first year</t>
  </si>
  <si>
    <t>% in Quarter</t>
  </si>
  <si>
    <t xml:space="preserve">Totals </t>
  </si>
  <si>
    <t>Sec. 179 limit is $500,000, less (excess of cost of equipment bought over $2,000,000).</t>
  </si>
  <si>
    <t>March- 2015</t>
  </si>
  <si>
    <t>Add bonus depreciation</t>
  </si>
  <si>
    <t>Note: The provision allowing an extra $8,000 has been extended.</t>
  </si>
  <si>
    <t>5-year property</t>
  </si>
  <si>
    <t>Deduct 1/2 month's depreciation in month the building is acquired.</t>
  </si>
  <si>
    <t>What is Hickory's depreciation deduction on the property in 2015??</t>
  </si>
  <si>
    <t>What is Hickory's depreciation deduction on the property in 2015?</t>
  </si>
  <si>
    <t>Section 179 deduction cannot cause a loss.</t>
  </si>
  <si>
    <t>Deprec. Rate-Year 1</t>
  </si>
  <si>
    <t>Page 2-43</t>
  </si>
  <si>
    <t>Table 5</t>
  </si>
  <si>
    <t>Depreciation - Year 1</t>
  </si>
  <si>
    <t>Deprec. Rate-Year 2</t>
  </si>
  <si>
    <t>Depreciation - Year 2</t>
  </si>
  <si>
    <t xml:space="preserve">  Divide by 39</t>
  </si>
  <si>
    <t xml:space="preserve">  Divide by 12</t>
  </si>
  <si>
    <t>Multiply by 4.5</t>
  </si>
  <si>
    <t>Instructor Proof</t>
  </si>
  <si>
    <t>Start with</t>
  </si>
  <si>
    <t xml:space="preserve">  Divide by 27.5</t>
  </si>
  <si>
    <t>Page 2-42</t>
  </si>
  <si>
    <t>Asset Cost: $100, life is 5 years. Bought on March 1. Mid-Year convention applies.</t>
  </si>
  <si>
    <t xml:space="preserve"> (1) immediate expensing under section 179, or (2) bonus depreciation. </t>
  </si>
  <si>
    <t>The machine has a recovery period of 5 years. Hickory will NOT claim:</t>
  </si>
  <si>
    <t>S.L. Dep. Rate</t>
  </si>
  <si>
    <t>S.L. Deprec.</t>
  </si>
  <si>
    <t>Table 3</t>
  </si>
  <si>
    <t>divided by</t>
  </si>
  <si>
    <t>equals  =</t>
  </si>
  <si>
    <t xml:space="preserve">Hickory bought Sarah's stock in ABC Company on July 1, 2015. </t>
  </si>
  <si>
    <t>Number of months for covenant</t>
  </si>
  <si>
    <t>Amortization Period in years</t>
  </si>
  <si>
    <t>Amortization for one year</t>
  </si>
  <si>
    <t>Hickory was organized and began operations on October 1, 2015.</t>
  </si>
  <si>
    <t xml:space="preserve">Hickory elects maximum write-off for its organizational expense. </t>
  </si>
  <si>
    <t xml:space="preserve">In January, Hickory paid $53,000 for startup costs. </t>
  </si>
  <si>
    <t>Write-off allowed</t>
  </si>
  <si>
    <t xml:space="preserve">On 1-1-2015, Hickory Corp. was organized. </t>
  </si>
  <si>
    <t>With mid-year convention, you get 1/2 of a full year's depreciation in first year.</t>
  </si>
  <si>
    <t>Hickory has net income of $4,000,000, before claiming depreciation.</t>
  </si>
  <si>
    <t>Sec. 168(k)</t>
  </si>
  <si>
    <t>Hickory bought two machines: one on March 1, 2015, and one on November 1, 2015.</t>
  </si>
  <si>
    <t>Hickory paid $500,000 for an office building on August 27, 2015.</t>
  </si>
  <si>
    <t>Buy a machine, compute depreciation. No bonus or Sec. 179 write-off.</t>
  </si>
  <si>
    <t>Hickory will claim maximum Section 179 write-off. Do not claim bonus depreciation.</t>
  </si>
  <si>
    <t xml:space="preserve">Repeat preceding question. Assume Hickory has a taxable income limit of $80,000. </t>
  </si>
  <si>
    <t>Take maximimum depreciation (Sec. 179  + Bonus Deprec. + Regular Depreciation).</t>
  </si>
  <si>
    <t>Hickory bought a business auto on March 1, 2015, at a cost of $60,000.</t>
  </si>
  <si>
    <r>
      <t xml:space="preserve">Hickory paid $500,000 for an </t>
    </r>
    <r>
      <rPr>
        <b/>
        <u/>
        <sz val="16"/>
        <color rgb="FF000000"/>
        <rFont val="Calibri"/>
        <family val="2"/>
        <scheme val="minor"/>
      </rPr>
      <t>apartment building</t>
    </r>
    <r>
      <rPr>
        <b/>
        <sz val="16"/>
        <color rgb="FF000000"/>
        <rFont val="Calibri"/>
        <family val="2"/>
        <scheme val="minor"/>
      </rPr>
      <t xml:space="preserve"> on August 27, 2015.</t>
    </r>
  </si>
  <si>
    <t>Threshold - Section 179 write-off</t>
  </si>
  <si>
    <t>Adjusted Section 179 limit (5 - 4)</t>
  </si>
  <si>
    <t>Equipment is 5-year property.</t>
  </si>
  <si>
    <r>
      <t xml:space="preserve">Building bought in January: deduct the fraction ( </t>
    </r>
    <r>
      <rPr>
        <b/>
        <u/>
        <sz val="16"/>
        <color indexed="8"/>
        <rFont val="Calibri"/>
        <family val="2"/>
        <scheme val="minor"/>
      </rPr>
      <t>11.5</t>
    </r>
    <r>
      <rPr>
        <b/>
        <sz val="16"/>
        <color indexed="8"/>
        <rFont val="Calibri"/>
        <family val="2"/>
        <scheme val="minor"/>
      </rPr>
      <t xml:space="preserve">  /  </t>
    </r>
    <r>
      <rPr>
        <b/>
        <u/>
        <sz val="16"/>
        <color indexed="8"/>
        <rFont val="Calibri"/>
        <family val="2"/>
        <scheme val="minor"/>
      </rPr>
      <t xml:space="preserve">12 </t>
    </r>
    <r>
      <rPr>
        <b/>
        <sz val="16"/>
        <color indexed="8"/>
        <rFont val="Calibri"/>
        <family val="2"/>
        <scheme val="minor"/>
      </rPr>
      <t>) of a year's deprec.</t>
    </r>
  </si>
  <si>
    <t>Hickory allocated $400,000 to the building and $100,000 to the land.</t>
  </si>
  <si>
    <t>Bonus Depreciation Amount (not claimed)</t>
  </si>
  <si>
    <t>Rate for regular depreciation-5 Year</t>
  </si>
  <si>
    <t>Buy two machines, compute depreciation. Mid-Quarter requirement.</t>
  </si>
  <si>
    <t>Now assume the company is going to claim a Sec. 179 write-off of $500,000.</t>
  </si>
  <si>
    <t>Choose Machine no. 2. Why?</t>
  </si>
  <si>
    <r>
      <t xml:space="preserve">Mid-month convention: </t>
    </r>
    <r>
      <rPr>
        <b/>
        <u/>
        <sz val="16"/>
        <color indexed="8"/>
        <rFont val="Calibri"/>
        <family val="2"/>
        <scheme val="minor"/>
      </rPr>
      <t>twelve</t>
    </r>
    <r>
      <rPr>
        <b/>
        <sz val="16"/>
        <color indexed="8"/>
        <rFont val="Calibri"/>
        <family val="2"/>
        <scheme val="minor"/>
      </rPr>
      <t xml:space="preserve"> separate computation periods in the year.</t>
    </r>
  </si>
  <si>
    <t>Residential buildings have 27.5 year depreciable life. Life is 39 years for others.</t>
  </si>
  <si>
    <t xml:space="preserve">Hickory paid $4,100 for legal fees to obtain a corporate charter. </t>
  </si>
  <si>
    <t>What amount will Hickory deduct for organizational expenses for 2015?</t>
  </si>
  <si>
    <t>What amount is deducted for start-up costs for 2015?</t>
  </si>
  <si>
    <t>Which asset will be chosen, to have $500,000 of its cost written off under section 179?</t>
  </si>
  <si>
    <t>Cases on Depreciation and Amortization</t>
  </si>
  <si>
    <t>Cost $100/5 Year</t>
  </si>
  <si>
    <t>Buy machine, compute depreciation. Elect Sec. 179.  No bonus depreciation</t>
  </si>
  <si>
    <t>Hickory Corporation purchased machinery on March 1, 2015.</t>
  </si>
  <si>
    <t>Hickory Corporation purchased a machine on March 1, 2015.</t>
  </si>
  <si>
    <r>
      <t xml:space="preserve">Sec. 179 limit is $500,000, </t>
    </r>
    <r>
      <rPr>
        <b/>
        <u val="singleAccounting"/>
        <sz val="14"/>
        <rFont val="Calibri"/>
        <family val="2"/>
        <scheme val="minor"/>
      </rPr>
      <t xml:space="preserve">LESS </t>
    </r>
    <r>
      <rPr>
        <b/>
        <sz val="14"/>
        <rFont val="Calibri"/>
        <family val="2"/>
        <scheme val="minor"/>
      </rPr>
      <t>excess</t>
    </r>
    <r>
      <rPr>
        <b/>
        <u val="singleAccounting"/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of cost of assets bought over $2,000,000.</t>
    </r>
  </si>
  <si>
    <t>Deduction</t>
  </si>
  <si>
    <t>Machine acquired in last quarter was 50% (over 40%) of total acquisitions for year.</t>
  </si>
  <si>
    <t>Mid-quarter convention: each quarter is a separate computation period.</t>
  </si>
  <si>
    <t xml:space="preserve">Full-year depreciation rate  is 40% for the Double-Declining balance method and a 5-year life. </t>
  </si>
  <si>
    <r>
      <t xml:space="preserve">For machine 2, depreciation at 5% --- is for </t>
    </r>
    <r>
      <rPr>
        <b/>
        <u/>
        <sz val="12"/>
        <rFont val="Calibri"/>
        <family val="2"/>
        <scheme val="minor"/>
      </rPr>
      <t>half of the last quarter, or 1/8 of 40%.</t>
    </r>
  </si>
  <si>
    <t>to compute whether at least 40% of asset acquisitions ocurred in the last quarter.</t>
  </si>
  <si>
    <t>You won't meet 40% test. Mid-quarter convention does not apply. (Acquired $100,000 in Q4)</t>
  </si>
  <si>
    <r>
      <t xml:space="preserve">Is the cost of an auto, that will generate depreciation of </t>
    </r>
    <r>
      <rPr>
        <b/>
        <u/>
        <sz val="12"/>
        <rFont val="Calibri"/>
        <family val="2"/>
        <scheme val="minor"/>
      </rPr>
      <t>$3,160.</t>
    </r>
  </si>
  <si>
    <r>
      <rPr>
        <b/>
        <u/>
        <sz val="16"/>
        <color indexed="8"/>
        <rFont val="Calibri"/>
        <family val="2"/>
        <scheme val="minor"/>
      </rPr>
      <t>Mid-month</t>
    </r>
    <r>
      <rPr>
        <b/>
        <sz val="16"/>
        <color indexed="8"/>
        <rFont val="Calibri"/>
        <family val="2"/>
        <scheme val="minor"/>
      </rPr>
      <t xml:space="preserve"> convention is required for buildings.  Assume no salvage value.</t>
    </r>
  </si>
  <si>
    <r>
      <rPr>
        <b/>
        <u/>
        <sz val="16"/>
        <color indexed="8"/>
        <rFont val="Calibri"/>
        <family val="2"/>
        <scheme val="minor"/>
      </rPr>
      <t>Straight-line depreciation</t>
    </r>
    <r>
      <rPr>
        <b/>
        <sz val="16"/>
        <color indexed="8"/>
        <rFont val="Calibri"/>
        <family val="2"/>
        <scheme val="minor"/>
      </rPr>
      <t xml:space="preserve"> method is required for buildings.  </t>
    </r>
  </si>
  <si>
    <t>Life (non-residential building)</t>
  </si>
  <si>
    <t>Life (Residential real estate)</t>
  </si>
  <si>
    <t>Year 1:</t>
  </si>
  <si>
    <t>Date of acquisition.</t>
  </si>
  <si>
    <t>interfere with Hickory's business activities over the next 3 years.</t>
  </si>
  <si>
    <t>Hickory paid Sarah $30,000 cash for her covenant not to compete or</t>
  </si>
  <si>
    <t>How much deduction can Hickory claim for 2015 for the cost of the covenant?</t>
  </si>
  <si>
    <t>Cost of covenant not to compete</t>
  </si>
  <si>
    <t>Sec. 195</t>
  </si>
  <si>
    <t>Sec. 197</t>
  </si>
  <si>
    <r>
      <t xml:space="preserve">Mid-quarter convention: </t>
    </r>
    <r>
      <rPr>
        <b/>
        <u/>
        <sz val="16"/>
        <color indexed="8"/>
        <rFont val="Calibri"/>
        <family val="2"/>
        <scheme val="minor"/>
      </rPr>
      <t>four</t>
    </r>
    <r>
      <rPr>
        <b/>
        <sz val="16"/>
        <color indexed="8"/>
        <rFont val="Calibri"/>
        <family val="2"/>
        <scheme val="minor"/>
      </rPr>
      <t xml:space="preserve"> separate computation periods in the year.</t>
    </r>
  </si>
  <si>
    <t xml:space="preserve">  Divide by 12 mo.</t>
  </si>
  <si>
    <t xml:space="preserve">   Dep. for 1 yr</t>
  </si>
  <si>
    <t xml:space="preserve">  Dep. for 1 month</t>
  </si>
  <si>
    <t>Acquistion date</t>
  </si>
  <si>
    <t>Start-up costs are costs incurred after organization, but before fully operational.</t>
  </si>
  <si>
    <r>
      <t xml:space="preserve">New restaurant may </t>
    </r>
    <r>
      <rPr>
        <b/>
        <u/>
        <sz val="14"/>
        <rFont val="Calibri"/>
        <family val="2"/>
        <scheme val="minor"/>
      </rPr>
      <t>pay wait staff in training</t>
    </r>
    <r>
      <rPr>
        <b/>
        <sz val="14"/>
        <rFont val="Calibri"/>
        <family val="2"/>
        <scheme val="minor"/>
      </rPr>
      <t xml:space="preserve"> for first week, before grand opening.</t>
    </r>
  </si>
  <si>
    <t>Text Page 2-40</t>
  </si>
  <si>
    <r>
      <t xml:space="preserve">Asset bought any time in year -- </t>
    </r>
    <r>
      <rPr>
        <b/>
        <u/>
        <sz val="14"/>
        <color theme="1"/>
        <rFont val="Calibri"/>
        <family val="2"/>
        <scheme val="minor"/>
      </rPr>
      <t>generally</t>
    </r>
    <r>
      <rPr>
        <b/>
        <sz val="14"/>
        <color theme="1"/>
        <rFont val="Calibri"/>
        <family val="2"/>
        <scheme val="minor"/>
      </rPr>
      <t xml:space="preserve"> treated as if bought on </t>
    </r>
    <r>
      <rPr>
        <b/>
        <u/>
        <sz val="14"/>
        <color theme="1"/>
        <rFont val="Calibri"/>
        <family val="2"/>
        <scheme val="minor"/>
      </rPr>
      <t>July 1</t>
    </r>
    <r>
      <rPr>
        <b/>
        <sz val="14"/>
        <color theme="1"/>
        <rFont val="Calibri"/>
        <family val="2"/>
        <scheme val="minor"/>
      </rPr>
      <t>. (sort of)</t>
    </r>
  </si>
  <si>
    <t>Note: 5-year property is depreciated over 6 calendar years. First and last year have 1/2 year of depreciation.</t>
  </si>
  <si>
    <t>Mid-year convention is based on assumption you bought the asset on July 1. (sort of)</t>
  </si>
  <si>
    <t>Switch to Straight-line</t>
  </si>
  <si>
    <t>Half year in sixth year</t>
  </si>
  <si>
    <t>Half-year, in first year</t>
  </si>
  <si>
    <t>Full-Year of Depreciation</t>
  </si>
  <si>
    <t>Notes for 5-Year Property</t>
  </si>
  <si>
    <t>Note: Amount spent for buildings and other real estate is not relevant here. (Bonus could be $50,000)</t>
  </si>
  <si>
    <t>Remaining basis for regular depreciation</t>
  </si>
  <si>
    <t>Ending book value of machinery</t>
  </si>
  <si>
    <t>Cost of machinery</t>
  </si>
  <si>
    <t>Except where noted otherwise, each case is independent of the other cases.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</si>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</sst>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00%"/>
    <numFmt numFmtId="168" formatCode="0.0%"/>
    <numFmt numFmtId="169" formatCode="&quot;$&quot;#,##0"/>
    <numFmt numFmtId="170" formatCode="mm/dd/yy;@"/>
    <numFmt numFmtId="171" formatCode="&quot;$&quot;#,##0.0_);[Red]\(&quot;$&quot;#,##0.0\)"/>
    <numFmt numFmtId="172" formatCode="&quot;$&quot;#,##0.00"/>
    <numFmt numFmtId="173" formatCode="&quot;$&quot;#,##0.0000_);\(&quot;$&quot;#,##0.0000\)"/>
    <numFmt numFmtId="174" formatCode="0.0000%"/>
    <numFmt numFmtId="175" formatCode="0.000000"/>
    <numFmt numFmtId="176" formatCode="_(* #,##0.00_);_(* \(#,##0.00\);_(* &quot;-&quot;_);_(@_)"/>
    <numFmt numFmtId="177" formatCode="_(* #,##0.00000_);_(* \(#,##0.0000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MS Sans Serif"/>
      <family val="2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  <family val="2"/>
    </font>
    <font>
      <sz val="16"/>
      <name val="MS Sans Serif"/>
      <family val="2"/>
    </font>
    <font>
      <b/>
      <u val="singleAccounting"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0"/>
      <name val="Calibri"/>
      <family val="2"/>
      <scheme val="minor"/>
    </font>
    <font>
      <sz val="20"/>
      <name val="Arial"/>
      <family val="2"/>
    </font>
    <font>
      <sz val="20"/>
      <name val="MS Sans Serif"/>
      <family val="2"/>
    </font>
    <font>
      <b/>
      <sz val="12"/>
      <name val="MS Sans Serif"/>
      <family val="2"/>
    </font>
    <font>
      <b/>
      <sz val="16"/>
      <color rgb="FF0000FF"/>
      <name val="Times New Roman"/>
      <family val="1"/>
    </font>
    <font>
      <b/>
      <u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u/>
      <sz val="12"/>
      <name val="MS Sans Serif"/>
      <family val="2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0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7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6" fontId="7" fillId="0" borderId="0" xfId="7" applyNumberFormat="1" applyFont="1" applyFill="1" applyBorder="1" applyAlignment="1">
      <alignment vertical="center"/>
    </xf>
    <xf numFmtId="0" fontId="11" fillId="0" borderId="33" xfId="0" applyFont="1" applyBorder="1" applyAlignment="1">
      <alignment horizontal="center"/>
    </xf>
    <xf numFmtId="169" fontId="11" fillId="3" borderId="61" xfId="0" applyNumberFormat="1" applyFont="1" applyFill="1" applyBorder="1"/>
    <xf numFmtId="169" fontId="11" fillId="0" borderId="61" xfId="0" applyNumberFormat="1" applyFont="1" applyFill="1" applyBorder="1"/>
    <xf numFmtId="169" fontId="3" fillId="0" borderId="0" xfId="0" applyNumberFormat="1" applyFont="1" applyFill="1" applyAlignment="1">
      <alignment vertical="center"/>
    </xf>
    <xf numFmtId="169" fontId="11" fillId="3" borderId="67" xfId="0" applyNumberFormat="1" applyFont="1" applyFill="1" applyBorder="1"/>
    <xf numFmtId="169" fontId="11" fillId="0" borderId="0" xfId="0" applyNumberFormat="1" applyFont="1" applyBorder="1"/>
    <xf numFmtId="0" fontId="11" fillId="0" borderId="7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9" fontId="11" fillId="0" borderId="72" xfId="0" applyNumberFormat="1" applyFont="1" applyBorder="1" applyAlignment="1">
      <alignment vertical="center"/>
    </xf>
    <xf numFmtId="169" fontId="11" fillId="0" borderId="36" xfId="0" applyNumberFormat="1" applyFont="1" applyBorder="1" applyAlignment="1">
      <alignment vertical="center"/>
    </xf>
    <xf numFmtId="169" fontId="11" fillId="0" borderId="74" xfId="0" applyNumberFormat="1" applyFont="1" applyBorder="1" applyAlignment="1">
      <alignment vertical="center"/>
    </xf>
    <xf numFmtId="169" fontId="11" fillId="0" borderId="75" xfId="0" applyNumberFormat="1" applyFont="1" applyBorder="1" applyAlignment="1">
      <alignment vertical="center"/>
    </xf>
    <xf numFmtId="169" fontId="11" fillId="0" borderId="41" xfId="0" applyNumberFormat="1" applyFont="1" applyBorder="1" applyAlignment="1">
      <alignment vertical="center"/>
    </xf>
    <xf numFmtId="0" fontId="10" fillId="0" borderId="0" xfId="0" applyFont="1"/>
    <xf numFmtId="169" fontId="11" fillId="4" borderId="58" xfId="0" applyNumberFormat="1" applyFont="1" applyFill="1" applyBorder="1"/>
    <xf numFmtId="169" fontId="11" fillId="4" borderId="61" xfId="0" applyNumberFormat="1" applyFont="1" applyFill="1" applyBorder="1"/>
    <xf numFmtId="0" fontId="13" fillId="0" borderId="0" xfId="0" applyFont="1" applyFill="1" applyAlignment="1">
      <alignment horizontal="center" vertical="center"/>
    </xf>
    <xf numFmtId="41" fontId="14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41" fontId="14" fillId="0" borderId="0" xfId="1" applyNumberFormat="1" applyFont="1" applyFill="1" applyAlignment="1">
      <alignment horizontal="left" vertical="center" indent="1"/>
    </xf>
    <xf numFmtId="0" fontId="14" fillId="0" borderId="0" xfId="0" applyFont="1" applyFill="1" applyAlignment="1">
      <alignment vertical="center"/>
    </xf>
    <xf numFmtId="41" fontId="16" fillId="0" borderId="0" xfId="2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12" xfId="0" applyFont="1" applyFill="1" applyBorder="1" applyAlignment="1">
      <alignment horizontal="left" vertical="center" indent="1"/>
    </xf>
    <xf numFmtId="0" fontId="19" fillId="0" borderId="13" xfId="0" applyFont="1" applyFill="1" applyBorder="1" applyAlignment="1">
      <alignment vertical="center"/>
    </xf>
    <xf numFmtId="170" fontId="18" fillId="0" borderId="15" xfId="1" quotePrefix="1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 indent="1"/>
    </xf>
    <xf numFmtId="0" fontId="19" fillId="0" borderId="3" xfId="0" applyFont="1" applyFill="1" applyBorder="1" applyAlignment="1">
      <alignment vertical="center"/>
    </xf>
    <xf numFmtId="166" fontId="18" fillId="0" borderId="17" xfId="1" applyNumberFormat="1" applyFont="1" applyFill="1" applyBorder="1" applyAlignment="1">
      <alignment horizontal="center" vertical="center"/>
    </xf>
    <xf numFmtId="165" fontId="18" fillId="0" borderId="17" xfId="1" applyNumberFormat="1" applyFont="1" applyFill="1" applyBorder="1" applyAlignment="1">
      <alignment horizontal="center" vertical="center"/>
    </xf>
    <xf numFmtId="6" fontId="19" fillId="0" borderId="17" xfId="3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center" indent="1"/>
    </xf>
    <xf numFmtId="10" fontId="19" fillId="0" borderId="17" xfId="4" applyNumberFormat="1" applyFont="1" applyFill="1" applyBorder="1" applyAlignment="1">
      <alignment vertical="center"/>
    </xf>
    <xf numFmtId="0" fontId="19" fillId="3" borderId="18" xfId="0" applyFont="1" applyFill="1" applyBorder="1" applyAlignment="1">
      <alignment horizontal="left" vertical="center" indent="1"/>
    </xf>
    <xf numFmtId="0" fontId="19" fillId="3" borderId="19" xfId="0" applyFont="1" applyFill="1" applyBorder="1" applyAlignment="1">
      <alignment vertical="center"/>
    </xf>
    <xf numFmtId="6" fontId="19" fillId="3" borderId="32" xfId="4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0" fontId="20" fillId="0" borderId="18" xfId="0" applyFont="1" applyFill="1" applyBorder="1" applyAlignment="1">
      <alignment horizontal="left" vertical="center" indent="1"/>
    </xf>
    <xf numFmtId="0" fontId="19" fillId="0" borderId="19" xfId="0" applyFont="1" applyFill="1" applyBorder="1" applyAlignment="1">
      <alignment vertical="center"/>
    </xf>
    <xf numFmtId="0" fontId="14" fillId="0" borderId="100" xfId="8" applyFont="1" applyBorder="1" applyAlignment="1">
      <alignment horizontal="center" vertical="center"/>
    </xf>
    <xf numFmtId="0" fontId="19" fillId="0" borderId="101" xfId="0" applyFont="1" applyBorder="1"/>
    <xf numFmtId="166" fontId="14" fillId="0" borderId="102" xfId="6" applyNumberFormat="1" applyFont="1" applyFill="1" applyBorder="1" applyAlignment="1">
      <alignment horizontal="center" vertical="center"/>
    </xf>
    <xf numFmtId="0" fontId="14" fillId="0" borderId="98" xfId="8" applyFont="1" applyBorder="1" applyAlignment="1">
      <alignment horizontal="center" vertical="center"/>
    </xf>
    <xf numFmtId="0" fontId="14" fillId="0" borderId="99" xfId="5" applyFont="1" applyFill="1" applyBorder="1" applyAlignment="1">
      <alignment horizontal="left" vertical="center" indent="1"/>
    </xf>
    <xf numFmtId="0" fontId="19" fillId="0" borderId="9" xfId="0" applyFont="1" applyBorder="1"/>
    <xf numFmtId="6" fontId="14" fillId="0" borderId="4" xfId="7" applyNumberFormat="1" applyFont="1" applyFill="1" applyBorder="1" applyAlignment="1">
      <alignment vertical="center"/>
    </xf>
    <xf numFmtId="166" fontId="14" fillId="0" borderId="22" xfId="6" applyNumberFormat="1" applyFont="1" applyFill="1" applyBorder="1" applyAlignment="1">
      <alignment vertical="center"/>
    </xf>
    <xf numFmtId="0" fontId="14" fillId="0" borderId="93" xfId="8" applyFont="1" applyBorder="1" applyAlignment="1">
      <alignment horizontal="center" vertical="center"/>
    </xf>
    <xf numFmtId="0" fontId="14" fillId="0" borderId="96" xfId="5" applyFont="1" applyFill="1" applyBorder="1" applyAlignment="1">
      <alignment horizontal="left" vertical="center" indent="1"/>
    </xf>
    <xf numFmtId="0" fontId="19" fillId="0" borderId="8" xfId="0" applyFont="1" applyBorder="1"/>
    <xf numFmtId="38" fontId="14" fillId="0" borderId="30" xfId="6" applyNumberFormat="1" applyFont="1" applyFill="1" applyBorder="1" applyAlignment="1">
      <alignment vertical="center"/>
    </xf>
    <xf numFmtId="166" fontId="14" fillId="0" borderId="17" xfId="6" applyNumberFormat="1" applyFont="1" applyFill="1" applyBorder="1" applyAlignment="1">
      <alignment vertical="center"/>
    </xf>
    <xf numFmtId="38" fontId="14" fillId="0" borderId="4" xfId="6" applyNumberFormat="1" applyFont="1" applyFill="1" applyBorder="1" applyAlignment="1">
      <alignment vertical="center"/>
    </xf>
    <xf numFmtId="0" fontId="14" fillId="3" borderId="96" xfId="5" applyFont="1" applyFill="1" applyBorder="1" applyAlignment="1">
      <alignment horizontal="left" vertical="center" indent="1"/>
    </xf>
    <xf numFmtId="0" fontId="19" fillId="3" borderId="8" xfId="0" applyFont="1" applyFill="1" applyBorder="1"/>
    <xf numFmtId="38" fontId="14" fillId="3" borderId="4" xfId="6" applyNumberFormat="1" applyFont="1" applyFill="1" applyBorder="1" applyAlignment="1">
      <alignment vertical="center"/>
    </xf>
    <xf numFmtId="6" fontId="14" fillId="3" borderId="17" xfId="6" applyNumberFormat="1" applyFont="1" applyFill="1" applyBorder="1" applyAlignment="1">
      <alignment vertical="center"/>
    </xf>
    <xf numFmtId="6" fontId="14" fillId="0" borderId="30" xfId="7" applyNumberFormat="1" applyFont="1" applyFill="1" applyBorder="1" applyAlignment="1">
      <alignment vertical="center"/>
    </xf>
    <xf numFmtId="166" fontId="14" fillId="0" borderId="4" xfId="6" applyNumberFormat="1" applyFont="1" applyFill="1" applyBorder="1" applyAlignment="1">
      <alignment vertical="center"/>
    </xf>
    <xf numFmtId="9" fontId="14" fillId="0" borderId="30" xfId="9" applyNumberFormat="1" applyFont="1" applyFill="1" applyBorder="1" applyAlignment="1">
      <alignment vertical="center"/>
    </xf>
    <xf numFmtId="166" fontId="14" fillId="3" borderId="4" xfId="6" applyNumberFormat="1" applyFont="1" applyFill="1" applyBorder="1" applyAlignment="1">
      <alignment vertical="center"/>
    </xf>
    <xf numFmtId="166" fontId="14" fillId="3" borderId="17" xfId="6" applyNumberFormat="1" applyFont="1" applyFill="1" applyBorder="1" applyAlignment="1">
      <alignment vertical="center"/>
    </xf>
    <xf numFmtId="166" fontId="14" fillId="0" borderId="1" xfId="6" applyNumberFormat="1" applyFont="1" applyFill="1" applyBorder="1" applyAlignment="1">
      <alignment vertical="center"/>
    </xf>
    <xf numFmtId="10" fontId="14" fillId="0" borderId="91" xfId="9" applyNumberFormat="1" applyFont="1" applyFill="1" applyBorder="1" applyAlignment="1">
      <alignment vertical="center"/>
    </xf>
    <xf numFmtId="6" fontId="14" fillId="3" borderId="102" xfId="7" applyNumberFormat="1" applyFont="1" applyFill="1" applyBorder="1" applyAlignment="1">
      <alignment vertical="center"/>
    </xf>
    <xf numFmtId="166" fontId="14" fillId="3" borderId="32" xfId="6" applyNumberFormat="1" applyFont="1" applyFill="1" applyBorder="1" applyAlignment="1">
      <alignment vertical="center"/>
    </xf>
    <xf numFmtId="0" fontId="14" fillId="0" borderId="94" xfId="8" applyFont="1" applyBorder="1" applyAlignment="1">
      <alignment horizontal="center" vertical="center"/>
    </xf>
    <xf numFmtId="0" fontId="14" fillId="0" borderId="97" xfId="5" applyFont="1" applyFill="1" applyBorder="1" applyAlignment="1">
      <alignment horizontal="left" vertical="center" indent="1"/>
    </xf>
    <xf numFmtId="166" fontId="14" fillId="0" borderId="20" xfId="6" applyNumberFormat="1" applyFont="1" applyFill="1" applyBorder="1" applyAlignment="1">
      <alignment vertical="center"/>
    </xf>
    <xf numFmtId="0" fontId="16" fillId="0" borderId="47" xfId="5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3" borderId="20" xfId="0" applyFont="1" applyFill="1" applyBorder="1" applyAlignment="1">
      <alignment vertical="center"/>
    </xf>
    <xf numFmtId="41" fontId="18" fillId="0" borderId="0" xfId="1" applyNumberFormat="1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41" fontId="19" fillId="0" borderId="0" xfId="2" applyFont="1" applyFill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69" xfId="0" applyFont="1" applyBorder="1" applyAlignment="1">
      <alignment horizontal="center" vertical="center"/>
    </xf>
    <xf numFmtId="0" fontId="23" fillId="3" borderId="69" xfId="0" applyFont="1" applyFill="1" applyBorder="1" applyAlignment="1">
      <alignment horizontal="center" vertical="center"/>
    </xf>
    <xf numFmtId="0" fontId="23" fillId="0" borderId="64" xfId="0" applyFont="1" applyBorder="1" applyAlignment="1">
      <alignment vertical="center"/>
    </xf>
    <xf numFmtId="0" fontId="23" fillId="0" borderId="65" xfId="0" applyFont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23" fillId="0" borderId="71" xfId="0" applyFont="1" applyBorder="1" applyAlignment="1">
      <alignment vertical="center"/>
    </xf>
    <xf numFmtId="169" fontId="23" fillId="0" borderId="27" xfId="0" applyNumberFormat="1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10" fontId="23" fillId="3" borderId="27" xfId="0" applyNumberFormat="1" applyFont="1" applyFill="1" applyBorder="1" applyAlignment="1">
      <alignment vertical="center"/>
    </xf>
    <xf numFmtId="0" fontId="23" fillId="0" borderId="73" xfId="0" applyFont="1" applyBorder="1" applyAlignment="1">
      <alignment vertical="center"/>
    </xf>
    <xf numFmtId="169" fontId="23" fillId="0" borderId="10" xfId="0" applyNumberFormat="1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10" fontId="23" fillId="3" borderId="10" xfId="0" applyNumberFormat="1" applyFont="1" applyFill="1" applyBorder="1" applyAlignment="1">
      <alignment vertical="center"/>
    </xf>
    <xf numFmtId="169" fontId="23" fillId="0" borderId="24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169" fontId="23" fillId="0" borderId="54" xfId="0" applyNumberFormat="1" applyFont="1" applyBorder="1" applyAlignment="1">
      <alignment vertical="center"/>
    </xf>
    <xf numFmtId="172" fontId="23" fillId="0" borderId="10" xfId="0" applyNumberFormat="1" applyFont="1" applyBorder="1" applyAlignment="1">
      <alignment vertical="center"/>
    </xf>
    <xf numFmtId="0" fontId="23" fillId="0" borderId="76" xfId="0" applyFont="1" applyBorder="1" applyAlignment="1">
      <alignment vertical="center"/>
    </xf>
    <xf numFmtId="169" fontId="23" fillId="0" borderId="77" xfId="0" applyNumberFormat="1" applyFont="1" applyBorder="1" applyAlignment="1">
      <alignment vertical="center"/>
    </xf>
    <xf numFmtId="0" fontId="23" fillId="0" borderId="77" xfId="0" applyFont="1" applyBorder="1" applyAlignment="1">
      <alignment vertical="center"/>
    </xf>
    <xf numFmtId="169" fontId="19" fillId="0" borderId="0" xfId="0" applyNumberFormat="1" applyFont="1" applyFill="1" applyAlignment="1">
      <alignment vertical="center"/>
    </xf>
    <xf numFmtId="41" fontId="18" fillId="0" borderId="12" xfId="1" applyNumberFormat="1" applyFont="1" applyFill="1" applyBorder="1" applyAlignment="1">
      <alignment horizontal="left" vertical="center" indent="1"/>
    </xf>
    <xf numFmtId="9" fontId="19" fillId="0" borderId="15" xfId="4" applyFont="1" applyFill="1" applyBorder="1" applyAlignment="1">
      <alignment vertical="center"/>
    </xf>
    <xf numFmtId="41" fontId="18" fillId="0" borderId="16" xfId="1" applyNumberFormat="1" applyFont="1" applyFill="1" applyBorder="1" applyAlignment="1">
      <alignment horizontal="left" vertical="center" indent="1"/>
    </xf>
    <xf numFmtId="9" fontId="19" fillId="0" borderId="17" xfId="4" applyFont="1" applyFill="1" applyBorder="1" applyAlignment="1">
      <alignment vertical="center"/>
    </xf>
    <xf numFmtId="41" fontId="18" fillId="0" borderId="16" xfId="1" applyNumberFormat="1" applyFont="1" applyFill="1" applyBorder="1" applyAlignment="1">
      <alignment horizontal="left" vertical="center" indent="2"/>
    </xf>
    <xf numFmtId="43" fontId="19" fillId="0" borderId="17" xfId="1" applyFont="1" applyFill="1" applyBorder="1" applyAlignment="1">
      <alignment vertical="center"/>
    </xf>
    <xf numFmtId="168" fontId="19" fillId="0" borderId="17" xfId="4" applyNumberFormat="1" applyFont="1" applyFill="1" applyBorder="1" applyAlignment="1">
      <alignment vertical="center"/>
    </xf>
    <xf numFmtId="41" fontId="18" fillId="0" borderId="18" xfId="1" applyNumberFormat="1" applyFont="1" applyFill="1" applyBorder="1" applyAlignment="1">
      <alignment horizontal="left" vertical="center" indent="2"/>
    </xf>
    <xf numFmtId="0" fontId="19" fillId="0" borderId="20" xfId="0" applyFont="1" applyFill="1" applyBorder="1" applyAlignment="1">
      <alignment vertical="center"/>
    </xf>
    <xf numFmtId="168" fontId="19" fillId="3" borderId="32" xfId="4" applyNumberFormat="1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3" borderId="0" xfId="2" applyNumberFormat="1" applyFont="1" applyFill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" fillId="0" borderId="44" xfId="5" applyFont="1" applyFill="1" applyBorder="1" applyAlignment="1">
      <alignment horizontal="left" vertical="center"/>
    </xf>
    <xf numFmtId="0" fontId="20" fillId="0" borderId="44" xfId="0" applyFont="1" applyFill="1" applyBorder="1" applyAlignment="1">
      <alignment vertical="center"/>
    </xf>
    <xf numFmtId="166" fontId="18" fillId="0" borderId="34" xfId="6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66" fontId="18" fillId="0" borderId="0" xfId="6" applyNumberFormat="1" applyFont="1" applyFill="1" applyBorder="1" applyAlignment="1">
      <alignment horizontal="center" vertical="center"/>
    </xf>
    <xf numFmtId="6" fontId="18" fillId="0" borderId="0" xfId="7" applyNumberFormat="1" applyFont="1" applyFill="1" applyBorder="1" applyAlignment="1">
      <alignment vertical="center"/>
    </xf>
    <xf numFmtId="38" fontId="18" fillId="0" borderId="0" xfId="6" applyNumberFormat="1" applyFont="1" applyFill="1" applyBorder="1" applyAlignment="1">
      <alignment vertical="center"/>
    </xf>
    <xf numFmtId="38" fontId="18" fillId="0" borderId="23" xfId="6" applyNumberFormat="1" applyFont="1" applyFill="1" applyBorder="1" applyAlignment="1">
      <alignment vertical="center"/>
    </xf>
    <xf numFmtId="38" fontId="18" fillId="0" borderId="25" xfId="6" applyNumberFormat="1" applyFont="1" applyFill="1" applyBorder="1" applyAlignment="1">
      <alignment vertical="center"/>
    </xf>
    <xf numFmtId="38" fontId="18" fillId="0" borderId="51" xfId="6" applyNumberFormat="1" applyFont="1" applyFill="1" applyBorder="1" applyAlignment="1">
      <alignment vertical="center"/>
    </xf>
    <xf numFmtId="6" fontId="18" fillId="0" borderId="7" xfId="7" applyNumberFormat="1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/>
    </xf>
    <xf numFmtId="0" fontId="18" fillId="0" borderId="38" xfId="5" applyFont="1" applyFill="1" applyBorder="1" applyAlignment="1">
      <alignment horizontal="left" vertical="center"/>
    </xf>
    <xf numFmtId="0" fontId="19" fillId="0" borderId="38" xfId="0" applyFont="1" applyFill="1" applyBorder="1" applyAlignment="1">
      <alignment vertical="center"/>
    </xf>
    <xf numFmtId="6" fontId="18" fillId="0" borderId="38" xfId="7" applyNumberFormat="1" applyFont="1" applyFill="1" applyBorder="1" applyAlignment="1">
      <alignment vertical="center"/>
    </xf>
    <xf numFmtId="0" fontId="17" fillId="0" borderId="50" xfId="0" applyFont="1" applyFill="1" applyBorder="1" applyAlignment="1">
      <alignment horizontal="center" vertical="center"/>
    </xf>
    <xf numFmtId="0" fontId="18" fillId="0" borderId="48" xfId="5" applyFont="1" applyFill="1" applyBorder="1" applyAlignment="1">
      <alignment horizontal="left" vertical="center"/>
    </xf>
    <xf numFmtId="0" fontId="19" fillId="0" borderId="48" xfId="0" applyFont="1" applyFill="1" applyBorder="1" applyAlignment="1">
      <alignment vertical="center"/>
    </xf>
    <xf numFmtId="6" fontId="18" fillId="0" borderId="48" xfId="7" applyNumberFormat="1" applyFont="1" applyFill="1" applyBorder="1" applyAlignment="1">
      <alignment vertical="center"/>
    </xf>
    <xf numFmtId="0" fontId="20" fillId="0" borderId="0" xfId="5" applyFont="1" applyFill="1" applyBorder="1" applyAlignment="1">
      <alignment horizontal="left" vertical="center"/>
    </xf>
    <xf numFmtId="41" fontId="18" fillId="0" borderId="0" xfId="1" applyNumberFormat="1" applyFont="1" applyFill="1" applyAlignment="1">
      <alignment horizontal="left" vertical="center"/>
    </xf>
    <xf numFmtId="41" fontId="16" fillId="0" borderId="0" xfId="1" applyNumberFormat="1" applyFont="1" applyAlignment="1">
      <alignment horizontal="left" indent="1"/>
    </xf>
    <xf numFmtId="0" fontId="16" fillId="0" borderId="0" xfId="0" applyFont="1"/>
    <xf numFmtId="41" fontId="16" fillId="0" borderId="0" xfId="2" applyFont="1"/>
    <xf numFmtId="0" fontId="23" fillId="0" borderId="53" xfId="0" applyFont="1" applyBorder="1" applyAlignment="1">
      <alignment horizontal="left" indent="1"/>
    </xf>
    <xf numFmtId="0" fontId="23" fillId="0" borderId="54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56" xfId="0" applyFont="1" applyBorder="1" applyAlignment="1">
      <alignment horizontal="left" indent="1"/>
    </xf>
    <xf numFmtId="169" fontId="23" fillId="0" borderId="26" xfId="0" applyNumberFormat="1" applyFont="1" applyBorder="1"/>
    <xf numFmtId="0" fontId="23" fillId="0" borderId="26" xfId="0" applyFont="1" applyBorder="1" applyAlignment="1">
      <alignment horizontal="center"/>
    </xf>
    <xf numFmtId="0" fontId="15" fillId="0" borderId="57" xfId="0" applyFont="1" applyFill="1" applyBorder="1" applyAlignment="1">
      <alignment vertical="center"/>
    </xf>
    <xf numFmtId="0" fontId="24" fillId="0" borderId="59" xfId="0" applyFont="1" applyBorder="1" applyAlignment="1">
      <alignment horizontal="left" indent="1"/>
    </xf>
    <xf numFmtId="169" fontId="23" fillId="0" borderId="29" xfId="0" applyNumberFormat="1" applyFont="1" applyBorder="1"/>
    <xf numFmtId="0" fontId="23" fillId="0" borderId="29" xfId="0" applyFont="1" applyBorder="1" applyAlignment="1">
      <alignment horizontal="center"/>
    </xf>
    <xf numFmtId="169" fontId="23" fillId="0" borderId="60" xfId="0" applyNumberFormat="1" applyFont="1" applyBorder="1"/>
    <xf numFmtId="0" fontId="24" fillId="3" borderId="59" xfId="0" applyFont="1" applyFill="1" applyBorder="1" applyAlignment="1">
      <alignment horizontal="left" indent="1"/>
    </xf>
    <xf numFmtId="10" fontId="23" fillId="0" borderId="29" xfId="0" applyNumberFormat="1" applyFont="1" applyBorder="1"/>
    <xf numFmtId="169" fontId="23" fillId="0" borderId="62" xfId="0" applyNumberFormat="1" applyFont="1" applyBorder="1"/>
    <xf numFmtId="0" fontId="24" fillId="0" borderId="59" xfId="0" applyFont="1" applyBorder="1" applyAlignment="1">
      <alignment horizontal="left" indent="3"/>
    </xf>
    <xf numFmtId="0" fontId="24" fillId="0" borderId="59" xfId="0" applyFont="1" applyBorder="1" applyAlignment="1">
      <alignment horizontal="left" indent="2"/>
    </xf>
    <xf numFmtId="0" fontId="23" fillId="0" borderId="29" xfId="0" applyFont="1" applyBorder="1"/>
    <xf numFmtId="10" fontId="23" fillId="0" borderId="26" xfId="0" applyNumberFormat="1" applyFont="1" applyBorder="1" applyAlignment="1">
      <alignment horizontal="center"/>
    </xf>
    <xf numFmtId="10" fontId="23" fillId="0" borderId="29" xfId="0" applyNumberFormat="1" applyFont="1" applyBorder="1" applyAlignment="1">
      <alignment horizontal="center"/>
    </xf>
    <xf numFmtId="0" fontId="24" fillId="0" borderId="64" xfId="0" applyFont="1" applyBorder="1" applyAlignment="1">
      <alignment horizontal="left" indent="1"/>
    </xf>
    <xf numFmtId="169" fontId="23" fillId="0" borderId="65" xfId="0" applyNumberFormat="1" applyFont="1" applyBorder="1"/>
    <xf numFmtId="0" fontId="23" fillId="0" borderId="65" xfId="0" applyFont="1" applyBorder="1"/>
    <xf numFmtId="0" fontId="23" fillId="0" borderId="0" xfId="0" applyFont="1" applyBorder="1"/>
    <xf numFmtId="169" fontId="23" fillId="0" borderId="0" xfId="0" applyNumberFormat="1" applyFont="1" applyBorder="1"/>
    <xf numFmtId="41" fontId="20" fillId="0" borderId="0" xfId="1" applyNumberFormat="1" applyFont="1" applyFill="1" applyAlignment="1">
      <alignment horizontal="left" vertical="center"/>
    </xf>
    <xf numFmtId="0" fontId="19" fillId="0" borderId="12" xfId="0" applyFont="1" applyFill="1" applyBorder="1" applyAlignment="1">
      <alignment horizontal="left" vertical="center" indent="1"/>
    </xf>
    <xf numFmtId="170" fontId="18" fillId="0" borderId="14" xfId="1" quotePrefix="1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166" fontId="18" fillId="0" borderId="8" xfId="1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/>
    </xf>
    <xf numFmtId="165" fontId="18" fillId="0" borderId="8" xfId="1" applyNumberFormat="1" applyFont="1" applyFill="1" applyBorder="1" applyAlignment="1">
      <alignment horizontal="center" vertical="center"/>
    </xf>
    <xf numFmtId="6" fontId="19" fillId="0" borderId="8" xfId="3" applyNumberFormat="1" applyFont="1" applyFill="1" applyBorder="1" applyAlignment="1">
      <alignment vertical="center"/>
    </xf>
    <xf numFmtId="167" fontId="19" fillId="0" borderId="8" xfId="4" applyNumberFormat="1" applyFont="1" applyFill="1" applyBorder="1" applyAlignment="1">
      <alignment vertical="center"/>
    </xf>
    <xf numFmtId="0" fontId="20" fillId="3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 indent="1"/>
    </xf>
    <xf numFmtId="6" fontId="18" fillId="2" borderId="20" xfId="3" applyNumberFormat="1" applyFont="1" applyFill="1" applyBorder="1" applyAlignment="1">
      <alignment vertical="center"/>
    </xf>
    <xf numFmtId="0" fontId="18" fillId="3" borderId="32" xfId="0" applyFont="1" applyFill="1" applyBorder="1" applyAlignment="1">
      <alignment horizontal="left" vertical="center" indent="1"/>
    </xf>
    <xf numFmtId="0" fontId="18" fillId="0" borderId="0" xfId="0" applyFont="1" applyFill="1" applyAlignment="1">
      <alignment horizontal="left" vertical="center" indent="1"/>
    </xf>
    <xf numFmtId="0" fontId="15" fillId="0" borderId="14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170" fontId="18" fillId="0" borderId="17" xfId="1" quotePrefix="1" applyNumberFormat="1" applyFont="1" applyFill="1" applyBorder="1" applyAlignment="1">
      <alignment horizontal="center" vertical="center"/>
    </xf>
    <xf numFmtId="164" fontId="19" fillId="0" borderId="17" xfId="3" applyNumberFormat="1" applyFont="1" applyFill="1" applyBorder="1" applyAlignment="1">
      <alignment vertical="center"/>
    </xf>
    <xf numFmtId="167" fontId="19" fillId="0" borderId="17" xfId="4" applyNumberFormat="1" applyFont="1" applyFill="1" applyBorder="1" applyAlignment="1">
      <alignment vertical="center"/>
    </xf>
    <xf numFmtId="6" fontId="18" fillId="3" borderId="17" xfId="3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41" fontId="18" fillId="0" borderId="18" xfId="1" applyNumberFormat="1" applyFont="1" applyFill="1" applyBorder="1" applyAlignment="1">
      <alignment horizontal="left" vertical="center" indent="1"/>
    </xf>
    <xf numFmtId="0" fontId="18" fillId="0" borderId="19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6" fontId="18" fillId="3" borderId="32" xfId="3" applyNumberFormat="1" applyFont="1" applyFill="1" applyBorder="1" applyAlignment="1">
      <alignment vertical="center"/>
    </xf>
    <xf numFmtId="9" fontId="19" fillId="0" borderId="17" xfId="4" applyNumberFormat="1" applyFont="1" applyFill="1" applyBorder="1" applyAlignment="1">
      <alignment vertical="center"/>
    </xf>
    <xf numFmtId="0" fontId="19" fillId="3" borderId="16" xfId="0" applyFont="1" applyFill="1" applyBorder="1" applyAlignment="1">
      <alignment horizontal="left" vertical="center" indent="1"/>
    </xf>
    <xf numFmtId="0" fontId="19" fillId="3" borderId="8" xfId="0" applyFont="1" applyFill="1" applyBorder="1" applyAlignment="1">
      <alignment vertical="center"/>
    </xf>
    <xf numFmtId="6" fontId="19" fillId="3" borderId="17" xfId="4" applyNumberFormat="1" applyFont="1" applyFill="1" applyBorder="1" applyAlignment="1">
      <alignment vertical="center"/>
    </xf>
    <xf numFmtId="0" fontId="18" fillId="3" borderId="18" xfId="0" applyFont="1" applyFill="1" applyBorder="1" applyAlignment="1">
      <alignment horizontal="left" vertical="center" indent="1"/>
    </xf>
    <xf numFmtId="6" fontId="18" fillId="2" borderId="32" xfId="3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6" fontId="18" fillId="0" borderId="17" xfId="4" applyNumberFormat="1" applyFont="1" applyFill="1" applyBorder="1" applyAlignment="1">
      <alignment vertical="center"/>
    </xf>
    <xf numFmtId="41" fontId="19" fillId="0" borderId="12" xfId="1" applyNumberFormat="1" applyFont="1" applyBorder="1" applyAlignment="1">
      <alignment horizontal="left" vertical="center" indent="1"/>
    </xf>
    <xf numFmtId="6" fontId="19" fillId="0" borderId="15" xfId="3" applyNumberFormat="1" applyFont="1" applyBorder="1" applyAlignment="1">
      <alignment vertical="center"/>
    </xf>
    <xf numFmtId="41" fontId="19" fillId="0" borderId="16" xfId="1" applyNumberFormat="1" applyFont="1" applyBorder="1" applyAlignment="1">
      <alignment horizontal="left" vertical="center" indent="1"/>
    </xf>
    <xf numFmtId="6" fontId="19" fillId="0" borderId="21" xfId="3" applyNumberFormat="1" applyFont="1" applyBorder="1" applyAlignment="1">
      <alignment vertical="center"/>
    </xf>
    <xf numFmtId="6" fontId="19" fillId="0" borderId="92" xfId="3" applyNumberFormat="1" applyFont="1" applyBorder="1" applyAlignment="1">
      <alignment vertical="center"/>
    </xf>
    <xf numFmtId="41" fontId="19" fillId="0" borderId="32" xfId="2" applyFont="1" applyBorder="1" applyAlignment="1">
      <alignment vertical="center"/>
    </xf>
    <xf numFmtId="8" fontId="19" fillId="0" borderId="22" xfId="3" applyNumberFormat="1" applyFont="1" applyBorder="1" applyAlignment="1">
      <alignment vertical="center"/>
    </xf>
    <xf numFmtId="41" fontId="18" fillId="0" borderId="18" xfId="1" applyNumberFormat="1" applyFont="1" applyBorder="1" applyAlignment="1">
      <alignment horizontal="left" vertical="center" indent="1"/>
    </xf>
    <xf numFmtId="6" fontId="18" fillId="2" borderId="46" xfId="3" applyNumberFormat="1" applyFont="1" applyFill="1" applyBorder="1" applyAlignment="1">
      <alignment vertical="center"/>
    </xf>
    <xf numFmtId="41" fontId="19" fillId="0" borderId="0" xfId="1" applyNumberFormat="1" applyFont="1" applyAlignment="1">
      <alignment horizontal="left" indent="1"/>
    </xf>
    <xf numFmtId="0" fontId="19" fillId="0" borderId="0" xfId="0" applyFont="1"/>
    <xf numFmtId="41" fontId="19" fillId="0" borderId="0" xfId="2" applyFont="1"/>
    <xf numFmtId="169" fontId="19" fillId="0" borderId="15" xfId="1" applyNumberFormat="1" applyFont="1" applyBorder="1" applyAlignment="1">
      <alignment vertical="center"/>
    </xf>
    <xf numFmtId="41" fontId="19" fillId="0" borderId="16" xfId="1" applyNumberFormat="1" applyFont="1" applyBorder="1" applyAlignment="1">
      <alignment horizontal="left" indent="1"/>
    </xf>
    <xf numFmtId="41" fontId="18" fillId="0" borderId="16" xfId="1" applyNumberFormat="1" applyFont="1" applyBorder="1" applyAlignment="1">
      <alignment horizontal="left" indent="1"/>
    </xf>
    <xf numFmtId="41" fontId="20" fillId="0" borderId="0" xfId="1" applyNumberFormat="1" applyFont="1" applyAlignment="1">
      <alignment horizontal="left"/>
    </xf>
    <xf numFmtId="0" fontId="14" fillId="0" borderId="0" xfId="8" applyFont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166" fontId="14" fillId="0" borderId="38" xfId="6" applyNumberFormat="1" applyFont="1" applyFill="1" applyBorder="1" applyAlignment="1">
      <alignment horizontal="center" vertical="center"/>
    </xf>
    <xf numFmtId="0" fontId="14" fillId="0" borderId="0" xfId="5" applyFont="1" applyFill="1" applyAlignment="1">
      <alignment horizontal="left" vertical="center"/>
    </xf>
    <xf numFmtId="6" fontId="14" fillId="0" borderId="0" xfId="7" applyNumberFormat="1" applyFont="1" applyFill="1" applyAlignment="1">
      <alignment vertical="center"/>
    </xf>
    <xf numFmtId="166" fontId="14" fillId="0" borderId="0" xfId="6" applyNumberFormat="1" applyFont="1" applyFill="1" applyAlignment="1">
      <alignment vertical="center"/>
    </xf>
    <xf numFmtId="38" fontId="14" fillId="0" borderId="38" xfId="6" applyNumberFormat="1" applyFont="1" applyFill="1" applyBorder="1" applyAlignment="1">
      <alignment vertical="center"/>
    </xf>
    <xf numFmtId="38" fontId="14" fillId="0" borderId="0" xfId="6" applyNumberFormat="1" applyFont="1" applyFill="1" applyAlignment="1">
      <alignment vertical="center"/>
    </xf>
    <xf numFmtId="0" fontId="14" fillId="3" borderId="0" xfId="5" applyFont="1" applyFill="1" applyAlignment="1">
      <alignment horizontal="left" vertical="center"/>
    </xf>
    <xf numFmtId="38" fontId="14" fillId="3" borderId="48" xfId="6" applyNumberFormat="1" applyFont="1" applyFill="1" applyBorder="1" applyAlignment="1">
      <alignment vertical="center"/>
    </xf>
    <xf numFmtId="6" fontId="14" fillId="3" borderId="0" xfId="6" applyNumberFormat="1" applyFont="1" applyFill="1" applyAlignment="1">
      <alignment vertical="center"/>
    </xf>
    <xf numFmtId="6" fontId="14" fillId="0" borderId="38" xfId="7" applyNumberFormat="1" applyFont="1" applyFill="1" applyBorder="1" applyAlignment="1">
      <alignment vertical="center"/>
    </xf>
    <xf numFmtId="9" fontId="14" fillId="0" borderId="38" xfId="9" applyNumberFormat="1" applyFont="1" applyFill="1" applyBorder="1" applyAlignment="1">
      <alignment vertical="center"/>
    </xf>
    <xf numFmtId="166" fontId="14" fillId="3" borderId="0" xfId="6" applyNumberFormat="1" applyFont="1" applyFill="1" applyAlignment="1">
      <alignment vertical="center"/>
    </xf>
    <xf numFmtId="10" fontId="14" fillId="0" borderId="38" xfId="9" applyNumberFormat="1" applyFont="1" applyFill="1" applyBorder="1" applyAlignment="1">
      <alignment vertical="center"/>
    </xf>
    <xf numFmtId="6" fontId="14" fillId="3" borderId="38" xfId="7" applyNumberFormat="1" applyFont="1" applyFill="1" applyBorder="1" applyAlignment="1">
      <alignment vertical="center"/>
    </xf>
    <xf numFmtId="166" fontId="14" fillId="3" borderId="38" xfId="6" applyNumberFormat="1" applyFont="1" applyFill="1" applyBorder="1" applyAlignment="1">
      <alignment vertical="center"/>
    </xf>
    <xf numFmtId="0" fontId="16" fillId="0" borderId="0" xfId="5" applyFont="1" applyAlignment="1">
      <alignment vertical="center"/>
    </xf>
    <xf numFmtId="6" fontId="14" fillId="0" borderId="48" xfId="7" applyNumberFormat="1" applyFont="1" applyFill="1" applyBorder="1" applyAlignment="1">
      <alignment vertical="center"/>
    </xf>
    <xf numFmtId="0" fontId="25" fillId="0" borderId="0" xfId="10" applyFont="1"/>
    <xf numFmtId="0" fontId="1" fillId="0" borderId="0" xfId="10" applyFont="1"/>
    <xf numFmtId="0" fontId="25" fillId="0" borderId="78" xfId="10" applyFont="1" applyBorder="1" applyAlignment="1">
      <alignment horizontal="center"/>
    </xf>
    <xf numFmtId="0" fontId="25" fillId="0" borderId="79" xfId="10" applyFont="1" applyBorder="1" applyAlignment="1">
      <alignment horizontal="center"/>
    </xf>
    <xf numFmtId="0" fontId="25" fillId="0" borderId="81" xfId="10" applyFont="1" applyBorder="1" applyAlignment="1">
      <alignment horizontal="center"/>
    </xf>
    <xf numFmtId="0" fontId="25" fillId="0" borderId="82" xfId="10" applyFont="1" applyBorder="1" applyAlignment="1">
      <alignment horizontal="center"/>
    </xf>
    <xf numFmtId="6" fontId="25" fillId="0" borderId="84" xfId="10" applyNumberFormat="1" applyFont="1" applyBorder="1"/>
    <xf numFmtId="166" fontId="25" fillId="0" borderId="27" xfId="11" applyNumberFormat="1" applyFont="1" applyBorder="1"/>
    <xf numFmtId="9" fontId="25" fillId="0" borderId="27" xfId="12" applyNumberFormat="1" applyFont="1" applyBorder="1"/>
    <xf numFmtId="6" fontId="25" fillId="0" borderId="27" xfId="10" applyNumberFormat="1" applyFont="1" applyBorder="1"/>
    <xf numFmtId="6" fontId="25" fillId="0" borderId="86" xfId="10" applyNumberFormat="1" applyFont="1" applyBorder="1"/>
    <xf numFmtId="171" fontId="25" fillId="0" borderId="10" xfId="10" applyNumberFormat="1" applyFont="1" applyBorder="1"/>
    <xf numFmtId="9" fontId="25" fillId="0" borderId="10" xfId="10" applyNumberFormat="1" applyFont="1" applyBorder="1"/>
    <xf numFmtId="6" fontId="25" fillId="0" borderId="88" xfId="10" applyNumberFormat="1" applyFont="1" applyBorder="1"/>
    <xf numFmtId="171" fontId="25" fillId="0" borderId="89" xfId="10" applyNumberFormat="1" applyFont="1" applyBorder="1"/>
    <xf numFmtId="9" fontId="25" fillId="0" borderId="89" xfId="10" applyNumberFormat="1" applyFont="1" applyBorder="1"/>
    <xf numFmtId="6" fontId="25" fillId="0" borderId="82" xfId="10" applyNumberFormat="1" applyFont="1" applyBorder="1"/>
    <xf numFmtId="166" fontId="18" fillId="0" borderId="21" xfId="1" applyNumberFormat="1" applyFont="1" applyFill="1" applyBorder="1" applyAlignment="1">
      <alignment horizontal="center" vertical="center"/>
    </xf>
    <xf numFmtId="6" fontId="19" fillId="0" borderId="22" xfId="3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 indent="1"/>
    </xf>
    <xf numFmtId="0" fontId="18" fillId="0" borderId="3" xfId="0" applyFont="1" applyFill="1" applyBorder="1" applyAlignment="1">
      <alignment horizontal="left" vertical="center" indent="1"/>
    </xf>
    <xf numFmtId="0" fontId="19" fillId="0" borderId="3" xfId="0" applyFont="1" applyFill="1" applyBorder="1" applyAlignment="1">
      <alignment horizontal="left" vertical="center" indent="1"/>
    </xf>
    <xf numFmtId="0" fontId="19" fillId="3" borderId="19" xfId="0" applyFont="1" applyFill="1" applyBorder="1" applyAlignment="1">
      <alignment horizontal="left" vertical="center" indent="1"/>
    </xf>
    <xf numFmtId="0" fontId="20" fillId="0" borderId="13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center" indent="1"/>
    </xf>
    <xf numFmtId="0" fontId="20" fillId="0" borderId="19" xfId="0" applyFont="1" applyFill="1" applyBorder="1" applyAlignment="1">
      <alignment horizontal="left" vertical="center" indent="1"/>
    </xf>
    <xf numFmtId="0" fontId="21" fillId="0" borderId="48" xfId="5" applyFont="1" applyFill="1" applyBorder="1" applyAlignment="1">
      <alignment horizontal="left" vertical="center" indent="1"/>
    </xf>
    <xf numFmtId="0" fontId="14" fillId="0" borderId="6" xfId="5" applyFont="1" applyFill="1" applyBorder="1" applyAlignment="1">
      <alignment horizontal="left" vertical="center" indent="1"/>
    </xf>
    <xf numFmtId="0" fontId="14" fillId="0" borderId="3" xfId="5" applyFont="1" applyFill="1" applyBorder="1" applyAlignment="1">
      <alignment horizontal="left" vertical="center" indent="1"/>
    </xf>
    <xf numFmtId="0" fontId="14" fillId="3" borderId="3" xfId="5" applyFont="1" applyFill="1" applyBorder="1" applyAlignment="1">
      <alignment horizontal="left" vertical="center" indent="1"/>
    </xf>
    <xf numFmtId="0" fontId="14" fillId="0" borderId="19" xfId="5" applyFont="1" applyFill="1" applyBorder="1" applyAlignment="1">
      <alignment horizontal="left" vertical="center" indent="1"/>
    </xf>
    <xf numFmtId="0" fontId="23" fillId="0" borderId="10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106" xfId="0" applyFont="1" applyBorder="1" applyAlignment="1">
      <alignment vertical="center"/>
    </xf>
    <xf numFmtId="0" fontId="23" fillId="0" borderId="107" xfId="0" applyFont="1" applyBorder="1" applyAlignment="1">
      <alignment vertical="center"/>
    </xf>
    <xf numFmtId="0" fontId="23" fillId="0" borderId="110" xfId="0" applyFont="1" applyBorder="1" applyAlignment="1">
      <alignment vertical="center"/>
    </xf>
    <xf numFmtId="41" fontId="18" fillId="0" borderId="13" xfId="1" applyNumberFormat="1" applyFont="1" applyFill="1" applyBorder="1" applyAlignment="1">
      <alignment horizontal="left" vertical="center" indent="1"/>
    </xf>
    <xf numFmtId="41" fontId="18" fillId="0" borderId="3" xfId="1" applyNumberFormat="1" applyFont="1" applyFill="1" applyBorder="1" applyAlignment="1">
      <alignment horizontal="left" vertical="center" indent="1"/>
    </xf>
    <xf numFmtId="41" fontId="18" fillId="0" borderId="3" xfId="1" applyNumberFormat="1" applyFont="1" applyFill="1" applyBorder="1" applyAlignment="1">
      <alignment horizontal="left" vertical="center" indent="2"/>
    </xf>
    <xf numFmtId="41" fontId="18" fillId="0" borderId="19" xfId="1" applyNumberFormat="1" applyFont="1" applyFill="1" applyBorder="1" applyAlignment="1">
      <alignment horizontal="left" vertical="center" indent="2"/>
    </xf>
    <xf numFmtId="0" fontId="23" fillId="0" borderId="111" xfId="0" applyFont="1" applyBorder="1" applyAlignment="1">
      <alignment horizontal="left" indent="1"/>
    </xf>
    <xf numFmtId="0" fontId="24" fillId="0" borderId="112" xfId="0" applyFont="1" applyBorder="1" applyAlignment="1">
      <alignment horizontal="left" indent="1"/>
    </xf>
    <xf numFmtId="0" fontId="24" fillId="0" borderId="28" xfId="0" applyFont="1" applyBorder="1" applyAlignment="1">
      <alignment horizontal="left" indent="1"/>
    </xf>
    <xf numFmtId="0" fontId="24" fillId="3" borderId="28" xfId="0" applyFont="1" applyFill="1" applyBorder="1" applyAlignment="1">
      <alignment horizontal="left" indent="1"/>
    </xf>
    <xf numFmtId="0" fontId="24" fillId="0" borderId="28" xfId="0" applyFont="1" applyBorder="1" applyAlignment="1">
      <alignment horizontal="left" indent="3"/>
    </xf>
    <xf numFmtId="0" fontId="24" fillId="0" borderId="28" xfId="0" applyFont="1" applyBorder="1" applyAlignment="1">
      <alignment horizontal="left" indent="2"/>
    </xf>
    <xf numFmtId="0" fontId="24" fillId="0" borderId="40" xfId="0" applyFont="1" applyBorder="1" applyAlignment="1">
      <alignment horizontal="left" indent="1"/>
    </xf>
    <xf numFmtId="0" fontId="19" fillId="0" borderId="13" xfId="0" applyFont="1" applyFill="1" applyBorder="1" applyAlignment="1">
      <alignment horizontal="left" vertical="center" indent="1"/>
    </xf>
    <xf numFmtId="0" fontId="18" fillId="0" borderId="19" xfId="0" applyFont="1" applyFill="1" applyBorder="1" applyAlignment="1">
      <alignment horizontal="left" vertical="center" indent="1"/>
    </xf>
    <xf numFmtId="41" fontId="18" fillId="0" borderId="19" xfId="1" applyNumberFormat="1" applyFont="1" applyFill="1" applyBorder="1" applyAlignment="1">
      <alignment horizontal="left" vertical="center" indent="1"/>
    </xf>
    <xf numFmtId="0" fontId="19" fillId="3" borderId="3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left" vertical="center" indent="1"/>
    </xf>
    <xf numFmtId="41" fontId="19" fillId="0" borderId="13" xfId="1" applyNumberFormat="1" applyFont="1" applyBorder="1" applyAlignment="1">
      <alignment horizontal="left" vertical="center" indent="1"/>
    </xf>
    <xf numFmtId="41" fontId="19" fillId="0" borderId="3" xfId="1" applyNumberFormat="1" applyFont="1" applyBorder="1" applyAlignment="1">
      <alignment horizontal="left" vertical="center" indent="1"/>
    </xf>
    <xf numFmtId="41" fontId="18" fillId="0" borderId="19" xfId="1" applyNumberFormat="1" applyFont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indent="1"/>
    </xf>
    <xf numFmtId="41" fontId="19" fillId="0" borderId="3" xfId="1" applyNumberFormat="1" applyFont="1" applyBorder="1" applyAlignment="1">
      <alignment horizontal="left" indent="1"/>
    </xf>
    <xf numFmtId="41" fontId="18" fillId="0" borderId="3" xfId="1" applyNumberFormat="1" applyFont="1" applyBorder="1" applyAlignment="1">
      <alignment horizontal="left" indent="1"/>
    </xf>
    <xf numFmtId="0" fontId="25" fillId="0" borderId="104" xfId="10" applyFont="1" applyBorder="1" applyAlignment="1">
      <alignment horizontal="center"/>
    </xf>
    <xf numFmtId="0" fontId="25" fillId="0" borderId="105" xfId="10" applyFont="1" applyBorder="1" applyAlignment="1">
      <alignment horizontal="center"/>
    </xf>
    <xf numFmtId="6" fontId="25" fillId="0" borderId="106" xfId="10" applyNumberFormat="1" applyFont="1" applyBorder="1"/>
    <xf numFmtId="6" fontId="25" fillId="0" borderId="107" xfId="10" applyNumberFormat="1" applyFont="1" applyBorder="1"/>
    <xf numFmtId="6" fontId="25" fillId="0" borderId="108" xfId="10" applyNumberFormat="1" applyFont="1" applyBorder="1"/>
    <xf numFmtId="0" fontId="20" fillId="0" borderId="0" xfId="0" applyFont="1" applyFill="1" applyAlignment="1">
      <alignment vertical="center"/>
    </xf>
    <xf numFmtId="41" fontId="26" fillId="0" borderId="0" xfId="1" applyNumberFormat="1" applyFont="1" applyFill="1" applyAlignment="1">
      <alignment horizontal="left" vertical="center"/>
    </xf>
    <xf numFmtId="41" fontId="27" fillId="0" borderId="0" xfId="1" applyNumberFormat="1" applyFont="1" applyFill="1" applyAlignment="1">
      <alignment horizontal="left" vertical="center"/>
    </xf>
    <xf numFmtId="41" fontId="20" fillId="0" borderId="0" xfId="1" applyNumberFormat="1" applyFont="1" applyFill="1" applyAlignment="1">
      <alignment horizontal="left" vertical="center" indent="1"/>
    </xf>
    <xf numFmtId="0" fontId="16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41" fontId="26" fillId="0" borderId="0" xfId="1" applyNumberFormat="1" applyFont="1" applyFill="1" applyAlignment="1">
      <alignment horizontal="left" vertical="center" indent="1"/>
    </xf>
    <xf numFmtId="0" fontId="26" fillId="0" borderId="0" xfId="0" applyFont="1" applyFill="1" applyAlignment="1">
      <alignment vertical="center"/>
    </xf>
    <xf numFmtId="41" fontId="31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4" fillId="0" borderId="0" xfId="8" applyFont="1" applyBorder="1" applyAlignment="1">
      <alignment horizontal="center" vertical="center"/>
    </xf>
    <xf numFmtId="0" fontId="14" fillId="0" borderId="98" xfId="8" applyFont="1" applyFill="1" applyBorder="1" applyAlignment="1">
      <alignment horizontal="center" vertical="center"/>
    </xf>
    <xf numFmtId="0" fontId="14" fillId="0" borderId="93" xfId="8" applyFont="1" applyFill="1" applyBorder="1" applyAlignment="1">
      <alignment horizontal="center" vertical="center"/>
    </xf>
    <xf numFmtId="0" fontId="14" fillId="0" borderId="94" xfId="8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170" fontId="20" fillId="0" borderId="15" xfId="1" quotePrefix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6" fontId="15" fillId="0" borderId="15" xfId="3" applyNumberFormat="1" applyFont="1" applyFill="1" applyBorder="1" applyAlignment="1">
      <alignment vertical="center"/>
    </xf>
    <xf numFmtId="41" fontId="15" fillId="0" borderId="0" xfId="2" applyFont="1" applyFill="1" applyAlignment="1">
      <alignment horizontal="center" vertical="center"/>
    </xf>
    <xf numFmtId="38" fontId="15" fillId="0" borderId="32" xfId="3" applyNumberFormat="1" applyFont="1" applyFill="1" applyBorder="1" applyAlignment="1">
      <alignment vertical="center"/>
    </xf>
    <xf numFmtId="6" fontId="15" fillId="0" borderId="22" xfId="3" applyNumberFormat="1" applyFont="1" applyFill="1" applyBorder="1" applyAlignment="1">
      <alignment vertical="center"/>
    </xf>
    <xf numFmtId="6" fontId="15" fillId="0" borderId="17" xfId="3" applyNumberFormat="1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6" fontId="15" fillId="3" borderId="32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6" fontId="15" fillId="0" borderId="0" xfId="4" applyNumberFormat="1" applyFont="1" applyFill="1" applyBorder="1" applyAlignment="1">
      <alignment vertical="center"/>
    </xf>
    <xf numFmtId="0" fontId="23" fillId="0" borderId="0" xfId="0" applyFont="1"/>
    <xf numFmtId="0" fontId="25" fillId="0" borderId="0" xfId="0" applyFont="1"/>
    <xf numFmtId="0" fontId="25" fillId="0" borderId="78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3" borderId="83" xfId="0" applyFont="1" applyFill="1" applyBorder="1" applyAlignment="1">
      <alignment horizontal="center"/>
    </xf>
    <xf numFmtId="171" fontId="25" fillId="0" borderId="10" xfId="0" applyNumberFormat="1" applyFont="1" applyBorder="1"/>
    <xf numFmtId="9" fontId="25" fillId="0" borderId="10" xfId="0" applyNumberFormat="1" applyFont="1" applyBorder="1"/>
    <xf numFmtId="6" fontId="25" fillId="0" borderId="10" xfId="0" applyNumberFormat="1" applyFont="1" applyBorder="1"/>
    <xf numFmtId="166" fontId="18" fillId="0" borderId="42" xfId="6" applyNumberFormat="1" applyFont="1" applyFill="1" applyBorder="1" applyAlignment="1">
      <alignment horizontal="center" vertical="center"/>
    </xf>
    <xf numFmtId="166" fontId="18" fillId="0" borderId="52" xfId="6" applyNumberFormat="1" applyFont="1" applyFill="1" applyBorder="1" applyAlignment="1">
      <alignment horizontal="center" vertical="center"/>
    </xf>
    <xf numFmtId="166" fontId="18" fillId="0" borderId="52" xfId="6" applyNumberFormat="1" applyFont="1" applyFill="1" applyBorder="1" applyAlignment="1">
      <alignment vertical="center"/>
    </xf>
    <xf numFmtId="6" fontId="18" fillId="3" borderId="31" xfId="6" applyNumberFormat="1" applyFont="1" applyFill="1" applyBorder="1" applyAlignment="1">
      <alignment vertical="center"/>
    </xf>
    <xf numFmtId="6" fontId="18" fillId="0" borderId="48" xfId="6" applyNumberFormat="1" applyFont="1" applyFill="1" applyBorder="1" applyAlignment="1">
      <alignment vertical="center"/>
    </xf>
    <xf numFmtId="0" fontId="23" fillId="0" borderId="55" xfId="0" applyFont="1" applyBorder="1" applyAlignment="1">
      <alignment horizontal="center"/>
    </xf>
    <xf numFmtId="169" fontId="23" fillId="0" borderId="11" xfId="0" applyNumberFormat="1" applyFont="1" applyBorder="1"/>
    <xf numFmtId="169" fontId="23" fillId="0" borderId="2" xfId="0" applyNumberFormat="1" applyFont="1" applyBorder="1"/>
    <xf numFmtId="169" fontId="23" fillId="0" borderId="63" xfId="0" applyNumberFormat="1" applyFont="1" applyBorder="1"/>
    <xf numFmtId="169" fontId="23" fillId="0" borderId="5" xfId="0" applyNumberFormat="1" applyFont="1" applyBorder="1"/>
    <xf numFmtId="169" fontId="23" fillId="0" borderId="66" xfId="0" applyNumberFormat="1" applyFont="1" applyBorder="1"/>
    <xf numFmtId="0" fontId="18" fillId="3" borderId="0" xfId="0" applyFont="1" applyFill="1" applyAlignment="1">
      <alignment horizontal="center" vertical="center"/>
    </xf>
    <xf numFmtId="0" fontId="25" fillId="3" borderId="80" xfId="10" applyFont="1" applyFill="1" applyBorder="1" applyAlignment="1">
      <alignment horizontal="center"/>
    </xf>
    <xf numFmtId="0" fontId="25" fillId="3" borderId="83" xfId="10" applyFont="1" applyFill="1" applyBorder="1" applyAlignment="1">
      <alignment horizontal="center"/>
    </xf>
    <xf numFmtId="171" fontId="25" fillId="3" borderId="85" xfId="10" applyNumberFormat="1" applyFont="1" applyFill="1" applyBorder="1"/>
    <xf numFmtId="171" fontId="25" fillId="3" borderId="87" xfId="10" applyNumberFormat="1" applyFont="1" applyFill="1" applyBorder="1"/>
    <xf numFmtId="171" fontId="25" fillId="3" borderId="90" xfId="10" applyNumberFormat="1" applyFont="1" applyFill="1" applyBorder="1"/>
    <xf numFmtId="6" fontId="14" fillId="3" borderId="46" xfId="7" applyNumberFormat="1" applyFont="1" applyFill="1" applyBorder="1" applyAlignment="1">
      <alignment vertical="center"/>
    </xf>
    <xf numFmtId="41" fontId="16" fillId="0" borderId="38" xfId="2" applyFont="1" applyFill="1" applyBorder="1" applyAlignment="1">
      <alignment vertical="center"/>
    </xf>
    <xf numFmtId="41" fontId="14" fillId="0" borderId="0" xfId="2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41" fontId="36" fillId="0" borderId="0" xfId="2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right" vertical="center" indent="1"/>
    </xf>
    <xf numFmtId="0" fontId="15" fillId="3" borderId="0" xfId="0" applyFont="1" applyFill="1" applyAlignment="1">
      <alignment vertical="center"/>
    </xf>
    <xf numFmtId="41" fontId="14" fillId="3" borderId="0" xfId="1" applyNumberFormat="1" applyFont="1" applyFill="1" applyAlignment="1">
      <alignment horizontal="left" vertical="center" indent="1"/>
    </xf>
    <xf numFmtId="0" fontId="14" fillId="3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41" fontId="20" fillId="0" borderId="49" xfId="1" applyNumberFormat="1" applyFont="1" applyFill="1" applyBorder="1" applyAlignment="1">
      <alignment horizontal="left" vertical="center"/>
    </xf>
    <xf numFmtId="0" fontId="31" fillId="0" borderId="44" xfId="0" applyFont="1" applyFill="1" applyBorder="1" applyAlignment="1">
      <alignment vertical="center"/>
    </xf>
    <xf numFmtId="41" fontId="26" fillId="0" borderId="44" xfId="1" applyNumberFormat="1" applyFont="1" applyFill="1" applyBorder="1" applyAlignment="1">
      <alignment horizontal="left" vertical="center" indent="1"/>
    </xf>
    <xf numFmtId="0" fontId="26" fillId="0" borderId="44" xfId="0" applyFont="1" applyFill="1" applyBorder="1" applyAlignment="1">
      <alignment vertical="center"/>
    </xf>
    <xf numFmtId="41" fontId="31" fillId="0" borderId="44" xfId="2" applyFont="1" applyFill="1" applyBorder="1" applyAlignment="1">
      <alignment vertical="center"/>
    </xf>
    <xf numFmtId="0" fontId="31" fillId="0" borderId="113" xfId="0" applyFont="1" applyFill="1" applyBorder="1" applyAlignment="1">
      <alignment vertical="center"/>
    </xf>
    <xf numFmtId="41" fontId="20" fillId="0" borderId="37" xfId="1" applyNumberFormat="1" applyFont="1" applyFill="1" applyBorder="1" applyAlignment="1">
      <alignment horizontal="left" vertical="center"/>
    </xf>
    <xf numFmtId="0" fontId="31" fillId="0" borderId="38" xfId="0" applyFont="1" applyFill="1" applyBorder="1" applyAlignment="1">
      <alignment vertical="center"/>
    </xf>
    <xf numFmtId="41" fontId="26" fillId="0" borderId="38" xfId="1" applyNumberFormat="1" applyFont="1" applyFill="1" applyBorder="1" applyAlignment="1">
      <alignment horizontal="left" vertical="center" indent="1"/>
    </xf>
    <xf numFmtId="0" fontId="26" fillId="0" borderId="38" xfId="0" applyFont="1" applyFill="1" applyBorder="1" applyAlignment="1">
      <alignment vertical="center"/>
    </xf>
    <xf numFmtId="41" fontId="31" fillId="0" borderId="38" xfId="2" applyFont="1" applyFill="1" applyBorder="1" applyAlignment="1">
      <alignment vertical="center"/>
    </xf>
    <xf numFmtId="0" fontId="31" fillId="0" borderId="31" xfId="0" applyFont="1" applyFill="1" applyBorder="1" applyAlignment="1">
      <alignment vertical="center"/>
    </xf>
    <xf numFmtId="41" fontId="35" fillId="0" borderId="0" xfId="1" applyNumberFormat="1" applyFont="1" applyFill="1" applyAlignment="1">
      <alignment horizontal="left" vertical="center" indent="2"/>
    </xf>
    <xf numFmtId="171" fontId="25" fillId="0" borderId="82" xfId="0" applyNumberFormat="1" applyFont="1" applyBorder="1"/>
    <xf numFmtId="9" fontId="25" fillId="0" borderId="82" xfId="0" applyNumberFormat="1" applyFont="1" applyBorder="1"/>
    <xf numFmtId="6" fontId="25" fillId="0" borderId="82" xfId="0" applyNumberFormat="1" applyFont="1" applyBorder="1"/>
    <xf numFmtId="0" fontId="37" fillId="0" borderId="79" xfId="0" applyFont="1" applyBorder="1" applyAlignment="1">
      <alignment horizontal="center"/>
    </xf>
    <xf numFmtId="0" fontId="20" fillId="3" borderId="0" xfId="0" applyFont="1" applyFill="1" applyAlignment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center" vertical="center"/>
    </xf>
    <xf numFmtId="41" fontId="14" fillId="0" borderId="44" xfId="1" applyNumberFormat="1" applyFont="1" applyFill="1" applyBorder="1" applyAlignment="1">
      <alignment horizontal="left" vertical="center"/>
    </xf>
    <xf numFmtId="0" fontId="15" fillId="0" borderId="44" xfId="0" applyFont="1" applyFill="1" applyBorder="1" applyAlignment="1">
      <alignment vertical="center"/>
    </xf>
    <xf numFmtId="41" fontId="14" fillId="0" borderId="44" xfId="1" applyNumberFormat="1" applyFont="1" applyFill="1" applyBorder="1" applyAlignment="1">
      <alignment horizontal="left" vertical="center" indent="1"/>
    </xf>
    <xf numFmtId="0" fontId="14" fillId="0" borderId="44" xfId="0" applyFont="1" applyFill="1" applyBorder="1" applyAlignment="1">
      <alignment vertical="center"/>
    </xf>
    <xf numFmtId="10" fontId="16" fillId="0" borderId="44" xfId="4" applyNumberFormat="1" applyFont="1" applyFill="1" applyBorder="1" applyAlignment="1">
      <alignment vertical="center"/>
    </xf>
    <xf numFmtId="0" fontId="16" fillId="0" borderId="44" xfId="0" applyFont="1" applyFill="1" applyBorder="1" applyAlignment="1">
      <alignment vertical="center"/>
    </xf>
    <xf numFmtId="41" fontId="14" fillId="0" borderId="38" xfId="1" applyNumberFormat="1" applyFont="1" applyFill="1" applyBorder="1" applyAlignment="1">
      <alignment horizontal="left" vertical="center"/>
    </xf>
    <xf numFmtId="0" fontId="15" fillId="0" borderId="38" xfId="0" applyFont="1" applyFill="1" applyBorder="1" applyAlignment="1">
      <alignment vertical="center"/>
    </xf>
    <xf numFmtId="41" fontId="14" fillId="0" borderId="38" xfId="1" applyNumberFormat="1" applyFont="1" applyFill="1" applyBorder="1" applyAlignment="1">
      <alignment horizontal="left" vertical="center" indent="1"/>
    </xf>
    <xf numFmtId="0" fontId="14" fillId="0" borderId="38" xfId="0" applyFont="1" applyFill="1" applyBorder="1" applyAlignment="1">
      <alignment vertical="center"/>
    </xf>
    <xf numFmtId="10" fontId="16" fillId="0" borderId="38" xfId="4" applyNumberFormat="1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30" fillId="0" borderId="44" xfId="0" applyFont="1" applyFill="1" applyBorder="1" applyAlignment="1">
      <alignment horizontal="center" vertical="center"/>
    </xf>
    <xf numFmtId="41" fontId="26" fillId="0" borderId="44" xfId="1" applyNumberFormat="1" applyFont="1" applyFill="1" applyBorder="1" applyAlignment="1">
      <alignment horizontal="left" vertical="center"/>
    </xf>
    <xf numFmtId="0" fontId="32" fillId="0" borderId="44" xfId="0" applyFont="1" applyFill="1" applyBorder="1" applyAlignment="1">
      <alignment vertical="center"/>
    </xf>
    <xf numFmtId="0" fontId="33" fillId="0" borderId="44" xfId="0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 indent="1"/>
    </xf>
    <xf numFmtId="166" fontId="14" fillId="0" borderId="0" xfId="6" applyNumberFormat="1" applyFont="1" applyFill="1" applyBorder="1" applyAlignment="1">
      <alignment vertical="center"/>
    </xf>
    <xf numFmtId="41" fontId="16" fillId="0" borderId="44" xfId="2" applyFont="1" applyFill="1" applyBorder="1" applyAlignment="1">
      <alignment vertical="center"/>
    </xf>
    <xf numFmtId="41" fontId="35" fillId="0" borderId="0" xfId="1" applyNumberFormat="1" applyFont="1" applyFill="1" applyAlignment="1">
      <alignment horizontal="center" vertical="center"/>
    </xf>
    <xf numFmtId="9" fontId="15" fillId="0" borderId="0" xfId="4" applyFont="1" applyFill="1" applyAlignment="1">
      <alignment horizontal="center" vertical="center"/>
    </xf>
    <xf numFmtId="9" fontId="15" fillId="0" borderId="38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1" fontId="14" fillId="0" borderId="0" xfId="1" applyNumberFormat="1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41" fontId="16" fillId="0" borderId="0" xfId="2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114" xfId="0" applyFont="1" applyFill="1" applyBorder="1" applyAlignment="1">
      <alignment horizontal="center" vertical="center"/>
    </xf>
    <xf numFmtId="0" fontId="15" fillId="0" borderId="114" xfId="0" applyFont="1" applyFill="1" applyBorder="1" applyAlignment="1">
      <alignment vertical="center"/>
    </xf>
    <xf numFmtId="41" fontId="14" fillId="0" borderId="114" xfId="1" applyNumberFormat="1" applyFont="1" applyFill="1" applyBorder="1" applyAlignment="1">
      <alignment horizontal="left" vertical="center" indent="1"/>
    </xf>
    <xf numFmtId="0" fontId="14" fillId="0" borderId="114" xfId="0" applyFont="1" applyFill="1" applyBorder="1" applyAlignment="1">
      <alignment vertical="center"/>
    </xf>
    <xf numFmtId="41" fontId="16" fillId="0" borderId="114" xfId="2" applyFont="1" applyFill="1" applyBorder="1" applyAlignment="1">
      <alignment vertical="center"/>
    </xf>
    <xf numFmtId="0" fontId="16" fillId="0" borderId="114" xfId="0" applyFont="1" applyFill="1" applyBorder="1" applyAlignment="1">
      <alignment vertical="center"/>
    </xf>
    <xf numFmtId="41" fontId="26" fillId="0" borderId="114" xfId="1" applyNumberFormat="1" applyFont="1" applyFill="1" applyBorder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41" fontId="27" fillId="0" borderId="0" xfId="1" applyNumberFormat="1" applyFont="1" applyFill="1" applyAlignment="1">
      <alignment horizontal="left" vertical="center" indent="1"/>
    </xf>
    <xf numFmtId="0" fontId="27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41" fontId="28" fillId="0" borderId="0" xfId="1" applyNumberFormat="1" applyFont="1" applyFill="1" applyAlignment="1">
      <alignment horizontal="left" vertical="center" indent="1"/>
    </xf>
    <xf numFmtId="0" fontId="28" fillId="0" borderId="0" xfId="0" applyFont="1" applyFill="1" applyAlignment="1">
      <alignment vertical="center"/>
    </xf>
    <xf numFmtId="41" fontId="41" fillId="0" borderId="0" xfId="2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19" fillId="0" borderId="45" xfId="0" applyFont="1" applyFill="1" applyBorder="1" applyAlignment="1">
      <alignment horizontal="left" vertical="center" indent="1"/>
    </xf>
    <xf numFmtId="0" fontId="19" fillId="0" borderId="6" xfId="0" applyFont="1" applyFill="1" applyBorder="1" applyAlignment="1">
      <alignment horizontal="left" vertical="center" indent="1"/>
    </xf>
    <xf numFmtId="0" fontId="19" fillId="0" borderId="9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 indent="1"/>
    </xf>
    <xf numFmtId="0" fontId="19" fillId="0" borderId="19" xfId="0" applyFont="1" applyFill="1" applyBorder="1" applyAlignment="1">
      <alignment horizontal="left" vertical="center" indent="1"/>
    </xf>
    <xf numFmtId="166" fontId="18" fillId="0" borderId="32" xfId="1" applyNumberFormat="1" applyFont="1" applyFill="1" applyBorder="1" applyAlignment="1">
      <alignment horizontal="center" vertical="center"/>
    </xf>
    <xf numFmtId="5" fontId="20" fillId="3" borderId="38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41" fontId="14" fillId="0" borderId="0" xfId="1" applyNumberFormat="1" applyFont="1" applyFill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40" fillId="0" borderId="44" xfId="0" applyFont="1" applyFill="1" applyBorder="1" applyAlignment="1">
      <alignment horizontal="center" vertical="center"/>
    </xf>
    <xf numFmtId="41" fontId="28" fillId="0" borderId="44" xfId="1" applyNumberFormat="1" applyFont="1" applyFill="1" applyBorder="1" applyAlignment="1">
      <alignment horizontal="left" vertical="center"/>
    </xf>
    <xf numFmtId="0" fontId="41" fillId="0" borderId="44" xfId="0" applyFont="1" applyFill="1" applyBorder="1" applyAlignment="1">
      <alignment vertical="center"/>
    </xf>
    <xf numFmtId="41" fontId="28" fillId="0" borderId="44" xfId="1" applyNumberFormat="1" applyFont="1" applyFill="1" applyBorder="1" applyAlignment="1">
      <alignment horizontal="left" vertical="center" indent="1"/>
    </xf>
    <xf numFmtId="0" fontId="28" fillId="0" borderId="44" xfId="0" applyFont="1" applyFill="1" applyBorder="1" applyAlignment="1">
      <alignment vertical="center"/>
    </xf>
    <xf numFmtId="41" fontId="41" fillId="0" borderId="44" xfId="2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41" fontId="18" fillId="3" borderId="0" xfId="1" applyNumberFormat="1" applyFont="1" applyFill="1" applyAlignment="1">
      <alignment horizontal="left" vertical="center" indent="1"/>
    </xf>
    <xf numFmtId="0" fontId="18" fillId="3" borderId="0" xfId="0" applyFont="1" applyFill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16" xfId="0" applyFont="1" applyFill="1" applyBorder="1" applyAlignment="1">
      <alignment vertical="center"/>
    </xf>
    <xf numFmtId="0" fontId="19" fillId="0" borderId="117" xfId="0" applyFont="1" applyFill="1" applyBorder="1" applyAlignment="1">
      <alignment vertical="center"/>
    </xf>
    <xf numFmtId="0" fontId="19" fillId="0" borderId="118" xfId="0" applyFont="1" applyFill="1" applyBorder="1" applyAlignment="1">
      <alignment vertical="center"/>
    </xf>
    <xf numFmtId="0" fontId="19" fillId="0" borderId="119" xfId="0" applyFont="1" applyFill="1" applyBorder="1" applyAlignment="1">
      <alignment vertical="center"/>
    </xf>
    <xf numFmtId="0" fontId="20" fillId="3" borderId="117" xfId="0" applyFont="1" applyFill="1" applyBorder="1" applyAlignment="1">
      <alignment horizontal="center" vertical="center"/>
    </xf>
    <xf numFmtId="0" fontId="18" fillId="3" borderId="118" xfId="0" applyFont="1" applyFill="1" applyBorder="1" applyAlignment="1">
      <alignment horizontal="left" vertical="center" indent="1"/>
    </xf>
    <xf numFmtId="0" fontId="20" fillId="3" borderId="116" xfId="0" applyFont="1" applyFill="1" applyBorder="1" applyAlignment="1">
      <alignment horizontal="center" vertical="center"/>
    </xf>
    <xf numFmtId="5" fontId="14" fillId="0" borderId="0" xfId="0" applyNumberFormat="1" applyFont="1" applyFill="1" applyAlignment="1">
      <alignment vertical="center"/>
    </xf>
    <xf numFmtId="41" fontId="22" fillId="0" borderId="0" xfId="2" applyFont="1" applyFill="1" applyAlignment="1">
      <alignment vertical="center"/>
    </xf>
    <xf numFmtId="173" fontId="16" fillId="0" borderId="0" xfId="2" applyNumberFormat="1" applyFont="1" applyFill="1" applyAlignment="1">
      <alignment vertical="center"/>
    </xf>
    <xf numFmtId="166" fontId="14" fillId="0" borderId="0" xfId="6" applyNumberFormat="1" applyFont="1" applyFill="1" applyBorder="1" applyAlignment="1">
      <alignment horizontal="center" vertical="center"/>
    </xf>
    <xf numFmtId="6" fontId="14" fillId="0" borderId="0" xfId="7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indent="1"/>
    </xf>
    <xf numFmtId="6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169" fontId="23" fillId="0" borderId="120" xfId="0" applyNumberFormat="1" applyFont="1" applyBorder="1"/>
    <xf numFmtId="0" fontId="25" fillId="0" borderId="121" xfId="10" applyFont="1" applyBorder="1" applyAlignment="1">
      <alignment horizontal="center"/>
    </xf>
    <xf numFmtId="0" fontId="25" fillId="0" borderId="122" xfId="10" applyFont="1" applyBorder="1" applyAlignment="1">
      <alignment horizontal="center"/>
    </xf>
    <xf numFmtId="6" fontId="25" fillId="0" borderId="123" xfId="10" applyNumberFormat="1" applyFont="1" applyBorder="1"/>
    <xf numFmtId="6" fontId="25" fillId="0" borderId="122" xfId="10" applyNumberFormat="1" applyFont="1" applyBorder="1"/>
    <xf numFmtId="173" fontId="16" fillId="0" borderId="0" xfId="2" applyNumberFormat="1" applyFont="1" applyFill="1" applyAlignment="1">
      <alignment horizontal="left" vertical="center" indent="1"/>
    </xf>
    <xf numFmtId="0" fontId="22" fillId="0" borderId="0" xfId="0" applyFont="1" applyFill="1" applyAlignment="1">
      <alignment horizontal="left" vertical="center" indent="1"/>
    </xf>
    <xf numFmtId="0" fontId="48" fillId="0" borderId="44" xfId="0" applyFont="1" applyFill="1" applyBorder="1" applyAlignment="1">
      <alignment horizontal="center" vertical="center"/>
    </xf>
    <xf numFmtId="41" fontId="49" fillId="0" borderId="44" xfId="1" applyNumberFormat="1" applyFont="1" applyFill="1" applyBorder="1" applyAlignment="1">
      <alignment horizontal="left" vertical="center"/>
    </xf>
    <xf numFmtId="0" fontId="50" fillId="0" borderId="44" xfId="0" applyFont="1" applyFill="1" applyBorder="1" applyAlignment="1">
      <alignment vertical="center"/>
    </xf>
    <xf numFmtId="41" fontId="49" fillId="0" borderId="44" xfId="1" applyNumberFormat="1" applyFont="1" applyFill="1" applyBorder="1" applyAlignment="1">
      <alignment horizontal="left" vertical="center" indent="1"/>
    </xf>
    <xf numFmtId="170" fontId="18" fillId="0" borderId="57" xfId="1" quotePrefix="1" applyNumberFormat="1" applyFont="1" applyFill="1" applyBorder="1" applyAlignment="1">
      <alignment horizontal="center" vertical="center"/>
    </xf>
    <xf numFmtId="166" fontId="18" fillId="0" borderId="29" xfId="1" applyNumberFormat="1" applyFont="1" applyFill="1" applyBorder="1" applyAlignment="1">
      <alignment horizontal="center" vertical="center"/>
    </xf>
    <xf numFmtId="165" fontId="18" fillId="0" borderId="29" xfId="1" applyNumberFormat="1" applyFont="1" applyFill="1" applyBorder="1" applyAlignment="1">
      <alignment horizontal="center" vertical="center"/>
    </xf>
    <xf numFmtId="166" fontId="20" fillId="0" borderId="60" xfId="1" applyNumberFormat="1" applyFont="1" applyFill="1" applyBorder="1" applyAlignment="1">
      <alignment horizontal="center" vertical="center"/>
    </xf>
    <xf numFmtId="6" fontId="19" fillId="0" borderId="62" xfId="3" applyNumberFormat="1" applyFont="1" applyFill="1" applyBorder="1" applyAlignment="1">
      <alignment vertical="center"/>
    </xf>
    <xf numFmtId="6" fontId="18" fillId="2" borderId="60" xfId="3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66" fontId="20" fillId="0" borderId="29" xfId="1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indent="2"/>
    </xf>
    <xf numFmtId="8" fontId="15" fillId="0" borderId="124" xfId="3" applyNumberFormat="1" applyFont="1" applyFill="1" applyBorder="1" applyAlignment="1">
      <alignment vertical="center"/>
    </xf>
    <xf numFmtId="40" fontId="15" fillId="0" borderId="115" xfId="3" applyNumberFormat="1" applyFont="1" applyFill="1" applyBorder="1" applyAlignment="1">
      <alignment vertical="center"/>
    </xf>
    <xf numFmtId="40" fontId="15" fillId="0" borderId="125" xfId="3" applyNumberFormat="1" applyFont="1" applyFill="1" applyBorder="1" applyAlignment="1">
      <alignment vertical="center"/>
    </xf>
    <xf numFmtId="40" fontId="15" fillId="0" borderId="61" xfId="3" applyNumberFormat="1" applyFont="1" applyFill="1" applyBorder="1" applyAlignment="1">
      <alignment vertical="center"/>
    </xf>
    <xf numFmtId="6" fontId="14" fillId="3" borderId="126" xfId="1" applyNumberFormat="1" applyFont="1" applyFill="1" applyBorder="1" applyAlignment="1">
      <alignment horizontal="right" vertical="center"/>
    </xf>
    <xf numFmtId="176" fontId="14" fillId="3" borderId="34" xfId="1" applyNumberFormat="1" applyFont="1" applyFill="1" applyBorder="1" applyAlignment="1">
      <alignment vertical="center"/>
    </xf>
    <xf numFmtId="41" fontId="14" fillId="3" borderId="34" xfId="1" applyNumberFormat="1" applyFont="1" applyFill="1" applyBorder="1" applyAlignment="1">
      <alignment horizontal="center" vertical="center"/>
    </xf>
    <xf numFmtId="177" fontId="14" fillId="3" borderId="35" xfId="1" applyNumberFormat="1" applyFont="1" applyFill="1" applyBorder="1" applyAlignment="1">
      <alignment horizontal="left" vertical="center"/>
    </xf>
    <xf numFmtId="0" fontId="19" fillId="0" borderId="38" xfId="0" applyFont="1" applyBorder="1"/>
    <xf numFmtId="41" fontId="19" fillId="0" borderId="37" xfId="1" applyNumberFormat="1" applyFont="1" applyBorder="1" applyAlignment="1">
      <alignment horizontal="left" indent="1"/>
    </xf>
    <xf numFmtId="41" fontId="19" fillId="0" borderId="38" xfId="1" applyNumberFormat="1" applyFont="1" applyBorder="1" applyAlignment="1">
      <alignment horizontal="left" indent="1"/>
    </xf>
    <xf numFmtId="0" fontId="19" fillId="0" borderId="39" xfId="0" applyFont="1" applyBorder="1"/>
    <xf numFmtId="0" fontId="19" fillId="0" borderId="3" xfId="0" applyFont="1" applyBorder="1"/>
    <xf numFmtId="6" fontId="18" fillId="2" borderId="46" xfId="3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 indent="1"/>
    </xf>
    <xf numFmtId="0" fontId="22" fillId="0" borderId="0" xfId="0" applyFont="1"/>
    <xf numFmtId="0" fontId="17" fillId="0" borderId="38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vertical="center"/>
    </xf>
    <xf numFmtId="0" fontId="16" fillId="0" borderId="44" xfId="0" applyFont="1" applyFill="1" applyBorder="1" applyAlignment="1"/>
    <xf numFmtId="0" fontId="16" fillId="0" borderId="38" xfId="0" applyFont="1" applyFill="1" applyBorder="1" applyAlignment="1"/>
    <xf numFmtId="0" fontId="19" fillId="0" borderId="0" xfId="0" applyFont="1" applyFill="1" applyBorder="1" applyAlignment="1"/>
    <xf numFmtId="41" fontId="51" fillId="0" borderId="0" xfId="1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6" fontId="19" fillId="0" borderId="60" xfId="3" applyNumberFormat="1" applyFont="1" applyFill="1" applyBorder="1" applyAlignment="1">
      <alignment vertical="center"/>
    </xf>
    <xf numFmtId="165" fontId="18" fillId="0" borderId="17" xfId="1" applyNumberFormat="1" applyFont="1" applyFill="1" applyBorder="1" applyAlignment="1">
      <alignment horizontal="left" vertical="center" indent="3"/>
    </xf>
    <xf numFmtId="0" fontId="53" fillId="0" borderId="95" xfId="5" applyFont="1" applyFill="1" applyBorder="1" applyAlignment="1">
      <alignment horizontal="left" vertical="center" indent="1"/>
    </xf>
    <xf numFmtId="0" fontId="53" fillId="0" borderId="48" xfId="5" applyFont="1" applyFill="1" applyBorder="1" applyAlignment="1">
      <alignment horizontal="left" vertical="center" indent="1"/>
    </xf>
    <xf numFmtId="0" fontId="15" fillId="0" borderId="101" xfId="0" applyFont="1" applyBorder="1"/>
    <xf numFmtId="166" fontId="20" fillId="0" borderId="102" xfId="6" applyNumberFormat="1" applyFont="1" applyFill="1" applyBorder="1" applyAlignment="1">
      <alignment horizontal="center" vertical="center"/>
    </xf>
    <xf numFmtId="0" fontId="20" fillId="0" borderId="99" xfId="5" applyFont="1" applyFill="1" applyBorder="1" applyAlignment="1">
      <alignment horizontal="left" vertical="center" indent="1"/>
    </xf>
    <xf numFmtId="0" fontId="20" fillId="0" borderId="6" xfId="5" applyFont="1" applyFill="1" applyBorder="1" applyAlignment="1">
      <alignment horizontal="left" vertical="center" indent="1"/>
    </xf>
    <xf numFmtId="0" fontId="15" fillId="0" borderId="9" xfId="0" applyFont="1" applyFill="1" applyBorder="1"/>
    <xf numFmtId="6" fontId="20" fillId="0" borderId="4" xfId="7" applyNumberFormat="1" applyFont="1" applyFill="1" applyBorder="1" applyAlignment="1">
      <alignment vertical="center"/>
    </xf>
    <xf numFmtId="166" fontId="20" fillId="0" borderId="22" xfId="6" applyNumberFormat="1" applyFont="1" applyFill="1" applyBorder="1" applyAlignment="1">
      <alignment vertical="center"/>
    </xf>
    <xf numFmtId="0" fontId="20" fillId="0" borderId="96" xfId="5" applyFont="1" applyFill="1" applyBorder="1" applyAlignment="1">
      <alignment horizontal="left" vertical="center" indent="1"/>
    </xf>
    <xf numFmtId="0" fontId="20" fillId="0" borderId="3" xfId="5" applyFont="1" applyFill="1" applyBorder="1" applyAlignment="1">
      <alignment horizontal="left" vertical="center" indent="1"/>
    </xf>
    <xf numFmtId="0" fontId="15" fillId="0" borderId="8" xfId="0" applyFont="1" applyFill="1" applyBorder="1"/>
    <xf numFmtId="38" fontId="20" fillId="0" borderId="30" xfId="6" applyNumberFormat="1" applyFont="1" applyFill="1" applyBorder="1" applyAlignment="1">
      <alignment vertical="center"/>
    </xf>
    <xf numFmtId="166" fontId="20" fillId="0" borderId="17" xfId="6" applyNumberFormat="1" applyFont="1" applyFill="1" applyBorder="1" applyAlignment="1">
      <alignment vertical="center"/>
    </xf>
    <xf numFmtId="38" fontId="20" fillId="0" borderId="4" xfId="6" applyNumberFormat="1" applyFont="1" applyFill="1" applyBorder="1" applyAlignment="1">
      <alignment vertical="center"/>
    </xf>
    <xf numFmtId="0" fontId="20" fillId="0" borderId="97" xfId="5" applyFont="1" applyFill="1" applyBorder="1" applyAlignment="1">
      <alignment horizontal="left" vertical="center" indent="1"/>
    </xf>
    <xf numFmtId="0" fontId="20" fillId="0" borderId="19" xfId="5" applyFont="1" applyFill="1" applyBorder="1" applyAlignment="1">
      <alignment horizontal="left" vertical="center" indent="1"/>
    </xf>
    <xf numFmtId="0" fontId="15" fillId="0" borderId="20" xfId="0" applyFont="1" applyFill="1" applyBorder="1"/>
    <xf numFmtId="37" fontId="20" fillId="0" borderId="4" xfId="6" applyNumberFormat="1" applyFont="1" applyFill="1" applyBorder="1" applyAlignment="1">
      <alignment vertical="center"/>
    </xf>
    <xf numFmtId="166" fontId="20" fillId="0" borderId="20" xfId="6" applyNumberFormat="1" applyFont="1" applyFill="1" applyBorder="1" applyAlignment="1">
      <alignment vertical="center"/>
    </xf>
    <xf numFmtId="0" fontId="15" fillId="0" borderId="47" xfId="5" applyFont="1" applyFill="1" applyBorder="1" applyAlignment="1">
      <alignment vertical="center"/>
    </xf>
    <xf numFmtId="0" fontId="54" fillId="0" borderId="0" xfId="0" applyFont="1" applyAlignment="1">
      <alignment vertical="center"/>
    </xf>
    <xf numFmtId="41" fontId="20" fillId="0" borderId="0" xfId="2" applyFont="1" applyFill="1" applyAlignment="1">
      <alignment vertical="center"/>
    </xf>
    <xf numFmtId="6" fontId="18" fillId="2" borderId="65" xfId="3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41" fontId="18" fillId="3" borderId="0" xfId="1" applyNumberFormat="1" applyFont="1" applyFill="1" applyAlignment="1">
      <alignment horizontal="left" vertical="center"/>
    </xf>
    <xf numFmtId="0" fontId="4" fillId="3" borderId="38" xfId="0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41" fontId="19" fillId="0" borderId="6" xfId="1" applyNumberFormat="1" applyFont="1" applyBorder="1" applyAlignment="1">
      <alignment horizontal="left" indent="1"/>
    </xf>
    <xf numFmtId="0" fontId="19" fillId="0" borderId="9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right" indent="1"/>
    </xf>
    <xf numFmtId="6" fontId="19" fillId="0" borderId="4" xfId="3" applyNumberFormat="1" applyFont="1" applyFill="1" applyBorder="1" applyAlignment="1">
      <alignment vertical="center"/>
    </xf>
    <xf numFmtId="0" fontId="19" fillId="0" borderId="22" xfId="0" applyFont="1" applyFill="1" applyBorder="1" applyAlignment="1">
      <alignment horizontal="right" indent="1"/>
    </xf>
    <xf numFmtId="0" fontId="19" fillId="0" borderId="8" xfId="0" applyFont="1" applyFill="1" applyBorder="1" applyAlignment="1">
      <alignment horizontal="left" indent="1"/>
    </xf>
    <xf numFmtId="0" fontId="19" fillId="0" borderId="1" xfId="0" applyFont="1" applyFill="1" applyBorder="1" applyAlignment="1">
      <alignment horizontal="right" indent="1"/>
    </xf>
    <xf numFmtId="6" fontId="19" fillId="0" borderId="30" xfId="3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indent="1"/>
    </xf>
    <xf numFmtId="6" fontId="19" fillId="0" borderId="1" xfId="3" applyNumberFormat="1" applyFont="1" applyFill="1" applyBorder="1" applyAlignment="1">
      <alignment vertical="center"/>
    </xf>
    <xf numFmtId="0" fontId="19" fillId="0" borderId="4" xfId="0" applyFont="1" applyFill="1" applyBorder="1" applyAlignment="1"/>
    <xf numFmtId="0" fontId="19" fillId="0" borderId="1" xfId="0" applyFont="1" applyFill="1" applyBorder="1" applyAlignment="1"/>
    <xf numFmtId="0" fontId="19" fillId="0" borderId="17" xfId="0" applyFont="1" applyFill="1" applyBorder="1" applyAlignment="1"/>
    <xf numFmtId="0" fontId="19" fillId="0" borderId="0" xfId="0" applyFont="1" applyFill="1" applyBorder="1" applyAlignment="1">
      <alignment horizontal="left" indent="1"/>
    </xf>
    <xf numFmtId="41" fontId="19" fillId="3" borderId="19" xfId="1" applyNumberFormat="1" applyFont="1" applyFill="1" applyBorder="1" applyAlignment="1">
      <alignment horizontal="left" indent="1"/>
    </xf>
    <xf numFmtId="0" fontId="19" fillId="3" borderId="20" xfId="0" applyFont="1" applyFill="1" applyBorder="1" applyAlignment="1">
      <alignment horizontal="left" indent="1"/>
    </xf>
    <xf numFmtId="0" fontId="19" fillId="3" borderId="30" xfId="0" applyFont="1" applyFill="1" applyBorder="1" applyAlignment="1">
      <alignment horizontal="right" indent="1"/>
    </xf>
    <xf numFmtId="6" fontId="18" fillId="3" borderId="46" xfId="0" applyNumberFormat="1" applyFont="1" applyFill="1" applyBorder="1" applyAlignment="1"/>
    <xf numFmtId="0" fontId="18" fillId="0" borderId="50" xfId="0" applyFont="1" applyFill="1" applyBorder="1" applyAlignment="1">
      <alignment horizontal="left" vertical="center" indent="1"/>
    </xf>
    <xf numFmtId="41" fontId="19" fillId="0" borderId="48" xfId="1" applyNumberFormat="1" applyFont="1" applyBorder="1" applyAlignment="1">
      <alignment horizontal="left" indent="1"/>
    </xf>
    <xf numFmtId="0" fontId="18" fillId="0" borderId="48" xfId="0" applyFont="1" applyFill="1" applyBorder="1" applyAlignment="1">
      <alignment horizontal="left" vertical="center" indent="1"/>
    </xf>
    <xf numFmtId="0" fontId="19" fillId="0" borderId="101" xfId="0" applyFont="1" applyFill="1" applyBorder="1" applyAlignment="1">
      <alignment horizontal="left" indent="1"/>
    </xf>
    <xf numFmtId="0" fontId="18" fillId="3" borderId="103" xfId="0" applyFont="1" applyFill="1" applyBorder="1" applyAlignment="1">
      <alignment horizontal="left" indent="1"/>
    </xf>
    <xf numFmtId="41" fontId="19" fillId="3" borderId="38" xfId="1" applyNumberFormat="1" applyFont="1" applyFill="1" applyBorder="1" applyAlignment="1">
      <alignment horizontal="left" indent="1"/>
    </xf>
    <xf numFmtId="6" fontId="19" fillId="0" borderId="30" xfId="0" applyNumberFormat="1" applyFont="1" applyFill="1" applyBorder="1" applyAlignment="1"/>
    <xf numFmtId="0" fontId="19" fillId="0" borderId="30" xfId="0" applyFont="1" applyFill="1" applyBorder="1" applyAlignment="1">
      <alignment horizontal="right" indent="1"/>
    </xf>
    <xf numFmtId="0" fontId="56" fillId="0" borderId="95" xfId="5" applyFont="1" applyFill="1" applyBorder="1" applyAlignment="1">
      <alignment horizontal="left" vertical="center" indent="1"/>
    </xf>
    <xf numFmtId="0" fontId="30" fillId="3" borderId="0" xfId="0" applyFont="1" applyFill="1" applyBorder="1" applyAlignment="1">
      <alignment horizontal="left" vertical="center"/>
    </xf>
    <xf numFmtId="41" fontId="16" fillId="3" borderId="0" xfId="2" applyFont="1" applyFill="1" applyAlignment="1">
      <alignment vertical="center"/>
    </xf>
    <xf numFmtId="0" fontId="16" fillId="3" borderId="0" xfId="0" applyFont="1" applyFill="1" applyAlignment="1">
      <alignment vertical="center"/>
    </xf>
    <xf numFmtId="10" fontId="20" fillId="3" borderId="0" xfId="4" applyNumberFormat="1" applyFont="1" applyFill="1" applyAlignment="1">
      <alignment vertical="center"/>
    </xf>
    <xf numFmtId="5" fontId="20" fillId="3" borderId="38" xfId="2" applyNumberFormat="1" applyFont="1" applyFill="1" applyBorder="1" applyAlignment="1">
      <alignment vertical="center"/>
    </xf>
    <xf numFmtId="10" fontId="20" fillId="3" borderId="48" xfId="4" applyNumberFormat="1" applyFont="1" applyFill="1" applyBorder="1" applyAlignment="1">
      <alignment vertical="center"/>
    </xf>
    <xf numFmtId="41" fontId="20" fillId="3" borderId="0" xfId="2" applyFont="1" applyFill="1" applyAlignment="1">
      <alignment vertical="center"/>
    </xf>
    <xf numFmtId="5" fontId="20" fillId="3" borderId="48" xfId="2" applyNumberFormat="1" applyFont="1" applyFill="1" applyBorder="1" applyAlignment="1">
      <alignment vertical="center"/>
    </xf>
    <xf numFmtId="5" fontId="20" fillId="0" borderId="0" xfId="2" applyNumberFormat="1" applyFont="1" applyFill="1" applyBorder="1" applyAlignment="1">
      <alignment vertical="center"/>
    </xf>
    <xf numFmtId="5" fontId="20" fillId="0" borderId="38" xfId="2" applyNumberFormat="1" applyFont="1" applyFill="1" applyBorder="1" applyAlignment="1">
      <alignment vertical="center"/>
    </xf>
    <xf numFmtId="9" fontId="20" fillId="0" borderId="38" xfId="2" applyNumberFormat="1" applyFont="1" applyFill="1" applyBorder="1" applyAlignment="1">
      <alignment horizontal="center" vertical="center"/>
    </xf>
    <xf numFmtId="16" fontId="19" fillId="3" borderId="0" xfId="0" quotePrefix="1" applyNumberFormat="1" applyFont="1" applyFill="1" applyAlignment="1">
      <alignment vertical="center"/>
    </xf>
    <xf numFmtId="0" fontId="19" fillId="3" borderId="0" xfId="0" quotePrefix="1" applyFont="1" applyFill="1" applyAlignment="1">
      <alignment vertical="center"/>
    </xf>
    <xf numFmtId="6" fontId="19" fillId="3" borderId="30" xfId="3" applyNumberFormat="1" applyFont="1" applyFill="1" applyBorder="1" applyAlignment="1">
      <alignment vertical="center"/>
    </xf>
    <xf numFmtId="6" fontId="19" fillId="3" borderId="17" xfId="0" applyNumberFormat="1" applyFont="1" applyFill="1" applyBorder="1" applyAlignment="1"/>
    <xf numFmtId="8" fontId="24" fillId="3" borderId="85" xfId="0" applyNumberFormat="1" applyFont="1" applyFill="1" applyBorder="1"/>
    <xf numFmtId="8" fontId="24" fillId="3" borderId="87" xfId="0" applyNumberFormat="1" applyFont="1" applyFill="1" applyBorder="1"/>
    <xf numFmtId="8" fontId="24" fillId="3" borderId="83" xfId="0" applyNumberFormat="1" applyFont="1" applyFill="1" applyBorder="1"/>
    <xf numFmtId="9" fontId="24" fillId="0" borderId="27" xfId="4" applyNumberFormat="1" applyFont="1" applyBorder="1"/>
    <xf numFmtId="9" fontId="24" fillId="0" borderId="10" xfId="0" applyNumberFormat="1" applyFont="1" applyBorder="1"/>
    <xf numFmtId="9" fontId="24" fillId="0" borderId="82" xfId="0" applyNumberFormat="1" applyFont="1" applyBorder="1"/>
    <xf numFmtId="166" fontId="24" fillId="0" borderId="27" xfId="1" applyNumberFormat="1" applyFont="1" applyBorder="1" applyAlignment="1">
      <alignment horizontal="left" vertical="center" indent="3"/>
    </xf>
    <xf numFmtId="6" fontId="24" fillId="0" borderId="27" xfId="0" applyNumberFormat="1" applyFont="1" applyBorder="1"/>
    <xf numFmtId="10" fontId="16" fillId="3" borderId="0" xfId="4" applyNumberFormat="1" applyFont="1" applyFill="1" applyAlignment="1">
      <alignment vertical="center"/>
    </xf>
    <xf numFmtId="38" fontId="20" fillId="3" borderId="30" xfId="6" applyNumberFormat="1" applyFont="1" applyFill="1" applyBorder="1" applyAlignment="1">
      <alignment vertical="center"/>
    </xf>
    <xf numFmtId="38" fontId="20" fillId="3" borderId="47" xfId="6" applyNumberFormat="1" applyFont="1" applyFill="1" applyBorder="1" applyAlignment="1">
      <alignment vertical="center"/>
    </xf>
    <xf numFmtId="6" fontId="20" fillId="3" borderId="32" xfId="6" applyNumberFormat="1" applyFont="1" applyFill="1" applyBorder="1" applyAlignment="1">
      <alignment vertical="center"/>
    </xf>
    <xf numFmtId="166" fontId="20" fillId="3" borderId="1" xfId="6" applyNumberFormat="1" applyFont="1" applyFill="1" applyBorder="1" applyAlignment="1">
      <alignment vertical="center"/>
    </xf>
    <xf numFmtId="10" fontId="20" fillId="3" borderId="91" xfId="9" applyNumberFormat="1" applyFont="1" applyFill="1" applyBorder="1" applyAlignment="1">
      <alignment vertical="center"/>
    </xf>
    <xf numFmtId="6" fontId="20" fillId="3" borderId="102" xfId="7" applyNumberFormat="1" applyFont="1" applyFill="1" applyBorder="1" applyAlignment="1">
      <alignment vertical="center"/>
    </xf>
    <xf numFmtId="166" fontId="20" fillId="3" borderId="32" xfId="6" applyNumberFormat="1" applyFont="1" applyFill="1" applyBorder="1" applyAlignment="1">
      <alignment vertical="center"/>
    </xf>
    <xf numFmtId="6" fontId="20" fillId="3" borderId="46" xfId="7" applyNumberFormat="1" applyFont="1" applyFill="1" applyBorder="1" applyAlignment="1">
      <alignment vertical="center"/>
    </xf>
    <xf numFmtId="167" fontId="19" fillId="3" borderId="60" xfId="4" applyNumberFormat="1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167" fontId="19" fillId="3" borderId="57" xfId="4" applyNumberFormat="1" applyFont="1" applyFill="1" applyBorder="1" applyAlignment="1">
      <alignment vertical="center"/>
    </xf>
    <xf numFmtId="37" fontId="19" fillId="3" borderId="21" xfId="0" applyNumberFormat="1" applyFont="1" applyFill="1" applyBorder="1"/>
    <xf numFmtId="169" fontId="18" fillId="3" borderId="15" xfId="1" applyNumberFormat="1" applyFont="1" applyFill="1" applyBorder="1" applyAlignment="1">
      <alignment vertical="center"/>
    </xf>
    <xf numFmtId="37" fontId="19" fillId="3" borderId="32" xfId="0" applyNumberFormat="1" applyFont="1" applyFill="1" applyBorder="1"/>
    <xf numFmtId="0" fontId="19" fillId="3" borderId="15" xfId="0" applyFont="1" applyFill="1" applyBorder="1"/>
    <xf numFmtId="6" fontId="19" fillId="3" borderId="4" xfId="3" applyNumberFormat="1" applyFont="1" applyFill="1" applyBorder="1" applyAlignment="1">
      <alignment vertical="center"/>
    </xf>
    <xf numFmtId="6" fontId="19" fillId="3" borderId="43" xfId="0" applyNumberFormat="1" applyFont="1" applyFill="1" applyBorder="1" applyAlignment="1"/>
    <xf numFmtId="0" fontId="19" fillId="3" borderId="1" xfId="0" applyFont="1" applyFill="1" applyBorder="1" applyAlignment="1">
      <alignment horizontal="right" indent="1"/>
    </xf>
    <xf numFmtId="171" fontId="19" fillId="3" borderId="4" xfId="3" applyNumberFormat="1" applyFont="1" applyFill="1" applyBorder="1" applyAlignment="1">
      <alignment vertical="center"/>
    </xf>
    <xf numFmtId="8" fontId="12" fillId="0" borderId="84" xfId="0" applyNumberFormat="1" applyFont="1" applyBorder="1"/>
    <xf numFmtId="8" fontId="12" fillId="0" borderId="86" xfId="0" applyNumberFormat="1" applyFont="1" applyBorder="1"/>
    <xf numFmtId="8" fontId="12" fillId="0" borderId="81" xfId="0" applyNumberFormat="1" applyFont="1" applyBorder="1"/>
    <xf numFmtId="0" fontId="35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41" fontId="36" fillId="0" borderId="0" xfId="1" applyNumberFormat="1" applyFont="1" applyFill="1" applyAlignment="1">
      <alignment horizontal="left" vertical="center" indent="1"/>
    </xf>
    <xf numFmtId="0" fontId="36" fillId="0" borderId="0" xfId="0" applyFont="1" applyFill="1" applyAlignment="1">
      <alignment vertical="center"/>
    </xf>
    <xf numFmtId="41" fontId="59" fillId="0" borderId="0" xfId="2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24" fillId="3" borderId="8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6" fontId="18" fillId="0" borderId="15" xfId="3" applyNumberFormat="1" applyFont="1" applyFill="1" applyBorder="1" applyAlignment="1">
      <alignment vertical="center"/>
    </xf>
    <xf numFmtId="10" fontId="18" fillId="3" borderId="32" xfId="4" applyNumberFormat="1" applyFont="1" applyFill="1" applyBorder="1" applyAlignment="1">
      <alignment vertical="center"/>
    </xf>
    <xf numFmtId="6" fontId="18" fillId="3" borderId="46" xfId="4" applyNumberFormat="1" applyFont="1" applyFill="1" applyBorder="1" applyAlignment="1">
      <alignment vertical="center"/>
    </xf>
    <xf numFmtId="166" fontId="20" fillId="3" borderId="103" xfId="6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indent="1"/>
    </xf>
    <xf numFmtId="0" fontId="20" fillId="3" borderId="38" xfId="0" applyFont="1" applyFill="1" applyBorder="1" applyAlignment="1">
      <alignment horizontal="left" vertical="center" indent="1"/>
    </xf>
    <xf numFmtId="41" fontId="27" fillId="0" borderId="44" xfId="1" applyNumberFormat="1" applyFont="1" applyFill="1" applyBorder="1" applyAlignment="1">
      <alignment horizontal="left" vertical="center"/>
    </xf>
    <xf numFmtId="41" fontId="22" fillId="0" borderId="0" xfId="2" applyFont="1" applyFill="1" applyAlignment="1">
      <alignment horizontal="left"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3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center" indent="1"/>
    </xf>
    <xf numFmtId="167" fontId="19" fillId="3" borderId="54" xfId="4" applyNumberFormat="1" applyFont="1" applyFill="1" applyBorder="1" applyAlignment="1">
      <alignment vertical="center"/>
    </xf>
    <xf numFmtId="0" fontId="4" fillId="0" borderId="114" xfId="0" applyFont="1" applyFill="1" applyBorder="1" applyAlignment="1">
      <alignment vertical="center"/>
    </xf>
    <xf numFmtId="175" fontId="16" fillId="0" borderId="0" xfId="0" applyNumberFormat="1" applyFont="1" applyFill="1" applyAlignment="1">
      <alignment vertical="center"/>
    </xf>
    <xf numFmtId="173" fontId="16" fillId="3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74" fontId="16" fillId="3" borderId="0" xfId="4" applyNumberFormat="1" applyFont="1" applyFill="1" applyBorder="1" applyAlignment="1">
      <alignment vertical="center"/>
    </xf>
    <xf numFmtId="41" fontId="14" fillId="3" borderId="34" xfId="1" quotePrefix="1" applyNumberFormat="1" applyFont="1" applyFill="1" applyBorder="1" applyAlignment="1">
      <alignment horizontal="right" vertical="center"/>
    </xf>
    <xf numFmtId="0" fontId="22" fillId="0" borderId="34" xfId="0" applyFont="1" applyBorder="1" applyAlignment="1">
      <alignment vertical="center"/>
    </xf>
    <xf numFmtId="0" fontId="18" fillId="0" borderId="102" xfId="0" applyFont="1" applyFill="1" applyBorder="1" applyAlignment="1">
      <alignment horizontal="center"/>
    </xf>
    <xf numFmtId="5" fontId="26" fillId="3" borderId="38" xfId="0" applyNumberFormat="1" applyFont="1" applyFill="1" applyBorder="1" applyAlignment="1">
      <alignment vertical="center"/>
    </xf>
    <xf numFmtId="0" fontId="22" fillId="0" borderId="38" xfId="0" applyFont="1" applyBorder="1" applyAlignment="1">
      <alignment vertical="center"/>
    </xf>
    <xf numFmtId="41" fontId="18" fillId="0" borderId="51" xfId="2" applyFont="1" applyFill="1" applyBorder="1" applyAlignment="1">
      <alignment horizontal="center" vertical="center"/>
    </xf>
    <xf numFmtId="41" fontId="18" fillId="0" borderId="0" xfId="2" applyFont="1" applyFill="1" applyBorder="1" applyAlignment="1">
      <alignment horizontal="center" vertical="center"/>
    </xf>
    <xf numFmtId="41" fontId="18" fillId="0" borderId="0" xfId="2" applyFont="1" applyFill="1" applyAlignment="1">
      <alignment horizontal="center" vertical="center"/>
    </xf>
    <xf numFmtId="175" fontId="22" fillId="0" borderId="0" xfId="0" applyNumberFormat="1" applyFont="1" applyAlignment="1">
      <alignment vertical="center"/>
    </xf>
    <xf numFmtId="41" fontId="60" fillId="0" borderId="51" xfId="2" applyFont="1" applyFill="1" applyBorder="1" applyAlignment="1">
      <alignment horizontal="center" vertical="center"/>
    </xf>
    <xf numFmtId="41" fontId="60" fillId="0" borderId="0" xfId="2" applyFont="1" applyFill="1" applyBorder="1" applyAlignment="1">
      <alignment horizontal="center" vertical="center"/>
    </xf>
  </cellXfs>
  <cellStyles count="13">
    <cellStyle name="Comma" xfId="1" builtinId="3"/>
    <cellStyle name="Comma [0]" xfId="2" builtinId="6"/>
    <cellStyle name="Comma 2" xfId="11"/>
    <cellStyle name="Comma_Sheet1" xfId="6"/>
    <cellStyle name="Currency" xfId="3" builtinId="4"/>
    <cellStyle name="Currency_Sheet1" xfId="7"/>
    <cellStyle name="Normal" xfId="0" builtinId="0"/>
    <cellStyle name="Normal 2" xfId="8"/>
    <cellStyle name="Normal 3" xfId="10"/>
    <cellStyle name="Normal_Sheet1" xfId="5"/>
    <cellStyle name="Percent" xfId="4" builtinId="5"/>
    <cellStyle name="Percent 2" xfId="9"/>
    <cellStyle name="Percent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13</xdr:row>
      <xdr:rowOff>40497</xdr:rowOff>
    </xdr:from>
    <xdr:to>
      <xdr:col>7</xdr:col>
      <xdr:colOff>755071</xdr:colOff>
      <xdr:row>21</xdr:row>
      <xdr:rowOff>254000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878947"/>
          <a:ext cx="3060121" cy="249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13</xdr:row>
      <xdr:rowOff>40497</xdr:rowOff>
    </xdr:from>
    <xdr:to>
      <xdr:col>7</xdr:col>
      <xdr:colOff>755071</xdr:colOff>
      <xdr:row>21</xdr:row>
      <xdr:rowOff>254000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2910697"/>
          <a:ext cx="3066471" cy="249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9"/>
  <sheetViews>
    <sheetView showGridLines="0" tabSelected="1" zoomScale="150" zoomScaleNormal="150" workbookViewId="0">
      <selection activeCell="A3" sqref="A3"/>
    </sheetView>
  </sheetViews>
  <sheetFormatPr defaultRowHeight="15.75" x14ac:dyDescent="0.25"/>
  <cols>
    <col min="1" max="1" width="2" style="514" customWidth="1"/>
    <col min="2" max="2" width="5.28515625" style="82" customWidth="1"/>
    <col min="3" max="3" width="4" style="82" customWidth="1"/>
    <col min="4" max="4" width="3.140625" style="82" customWidth="1"/>
    <col min="5" max="5" width="9.28515625" style="147" customWidth="1"/>
    <col min="6" max="6" width="11.28515625" style="147" customWidth="1"/>
    <col min="7" max="7" width="12.5703125" style="147" customWidth="1"/>
    <col min="8" max="8" width="12.42578125" style="148" customWidth="1"/>
    <col min="9" max="9" width="12.7109375" style="149" customWidth="1"/>
    <col min="10" max="10" width="12.85546875" style="148" customWidth="1"/>
    <col min="11" max="11" width="7.5703125" style="148" customWidth="1"/>
    <col min="12" max="12" width="8" style="148" customWidth="1"/>
    <col min="13" max="13" width="12.42578125" style="3" customWidth="1"/>
  </cols>
  <sheetData>
    <row r="1" spans="1:13" s="2" customFormat="1" ht="23.25" customHeight="1" x14ac:dyDescent="0.2">
      <c r="A1" s="26" t="s">
        <v>326</v>
      </c>
      <c r="B1" s="418"/>
      <c r="C1" s="521" t="s">
        <v>279</v>
      </c>
      <c r="D1" s="418"/>
      <c r="E1" s="334"/>
      <c r="F1" s="419"/>
      <c r="G1" s="419"/>
      <c r="H1" s="420"/>
      <c r="I1" s="421"/>
      <c r="J1" s="422"/>
      <c r="K1" s="422"/>
      <c r="L1" s="422"/>
      <c r="M1" s="1"/>
    </row>
    <row r="2" spans="1:13" s="2" customFormat="1" ht="22.5" customHeight="1" thickBot="1" x14ac:dyDescent="0.25">
      <c r="A2" s="26"/>
      <c r="B2" s="429" t="s">
        <v>325</v>
      </c>
      <c r="C2" s="654"/>
      <c r="D2" s="423"/>
      <c r="E2" s="424"/>
      <c r="F2" s="425"/>
      <c r="G2" s="425"/>
      <c r="H2" s="426"/>
      <c r="I2" s="427"/>
      <c r="J2" s="428"/>
      <c r="K2" s="428"/>
      <c r="L2" s="428"/>
      <c r="M2" s="1"/>
    </row>
    <row r="3" spans="1:13" s="2" customFormat="1" ht="18.75" customHeight="1" thickTop="1" x14ac:dyDescent="0.3">
      <c r="A3" s="26"/>
      <c r="B3" s="24"/>
      <c r="C3" s="336" t="s">
        <v>235</v>
      </c>
      <c r="D3" s="26"/>
      <c r="E3" s="26"/>
      <c r="F3" s="337"/>
      <c r="G3" s="337"/>
      <c r="H3" s="337"/>
      <c r="I3" s="337"/>
      <c r="J3" s="337"/>
      <c r="K3" s="337"/>
      <c r="L3" s="337"/>
      <c r="M3" s="1"/>
    </row>
    <row r="4" spans="1:13" s="2" customFormat="1" ht="18.75" customHeight="1" x14ac:dyDescent="0.3">
      <c r="A4" s="26"/>
      <c r="B4" s="24"/>
      <c r="C4" s="336" t="s">
        <v>252</v>
      </c>
      <c r="D4" s="26"/>
      <c r="E4" s="26"/>
      <c r="F4" s="337"/>
      <c r="G4" s="337"/>
      <c r="H4" s="337"/>
      <c r="I4" s="337"/>
      <c r="J4" s="337"/>
      <c r="K4" s="337"/>
      <c r="L4" s="337"/>
      <c r="M4" s="1"/>
    </row>
    <row r="5" spans="1:13" s="2" customFormat="1" ht="18.75" customHeight="1" thickBot="1" x14ac:dyDescent="0.35">
      <c r="A5" s="26"/>
      <c r="B5" s="24"/>
      <c r="C5" s="336" t="s">
        <v>313</v>
      </c>
      <c r="D5" s="26"/>
      <c r="E5" s="26"/>
      <c r="F5" s="337"/>
      <c r="G5" s="337"/>
      <c r="H5" s="337"/>
      <c r="I5" s="337"/>
      <c r="J5" s="337"/>
      <c r="K5" s="337"/>
      <c r="L5" s="337"/>
      <c r="M5" s="1"/>
    </row>
    <row r="6" spans="1:13" s="2" customFormat="1" ht="13.5" customHeight="1" thickTop="1" x14ac:dyDescent="0.2">
      <c r="A6" s="26"/>
      <c r="B6" s="24"/>
      <c r="C6" s="24"/>
      <c r="D6" s="24"/>
      <c r="E6" s="338" t="s">
        <v>207</v>
      </c>
      <c r="F6" s="339" t="s">
        <v>203</v>
      </c>
      <c r="G6" s="339" t="s">
        <v>204</v>
      </c>
      <c r="H6" s="391" t="s">
        <v>205</v>
      </c>
      <c r="I6" s="391" t="s">
        <v>205</v>
      </c>
      <c r="J6" s="634" t="s">
        <v>208</v>
      </c>
      <c r="K6" s="337"/>
      <c r="L6" s="26"/>
      <c r="M6" s="1"/>
    </row>
    <row r="7" spans="1:13" s="2" customFormat="1" ht="13.5" customHeight="1" thickBot="1" x14ac:dyDescent="0.25">
      <c r="A7" s="26"/>
      <c r="B7" s="24"/>
      <c r="C7" s="24"/>
      <c r="D7" s="24"/>
      <c r="E7" s="340" t="s">
        <v>5</v>
      </c>
      <c r="F7" s="341" t="s">
        <v>36</v>
      </c>
      <c r="G7" s="341" t="s">
        <v>25</v>
      </c>
      <c r="H7" s="341" t="s">
        <v>206</v>
      </c>
      <c r="I7" s="341" t="s">
        <v>44</v>
      </c>
      <c r="J7" s="342" t="s">
        <v>44</v>
      </c>
      <c r="K7" s="337"/>
      <c r="L7" s="26"/>
      <c r="M7" s="1"/>
    </row>
    <row r="8" spans="1:13" s="2" customFormat="1" ht="15.75" customHeight="1" thickTop="1" x14ac:dyDescent="0.25">
      <c r="A8" s="26"/>
      <c r="B8" s="24"/>
      <c r="C8" s="24"/>
      <c r="D8" s="24"/>
      <c r="E8" s="624">
        <v>100</v>
      </c>
      <c r="F8" s="601">
        <v>5</v>
      </c>
      <c r="G8" s="598">
        <v>0.2</v>
      </c>
      <c r="H8" s="598">
        <f>2*20%</f>
        <v>0.4</v>
      </c>
      <c r="I8" s="602">
        <f>+H8*E8</f>
        <v>40</v>
      </c>
      <c r="J8" s="595">
        <f>+I8/2</f>
        <v>20</v>
      </c>
      <c r="K8" s="392" t="s">
        <v>170</v>
      </c>
      <c r="L8" s="371"/>
      <c r="M8" s="1"/>
    </row>
    <row r="9" spans="1:13" s="2" customFormat="1" ht="15.75" customHeight="1" x14ac:dyDescent="0.25">
      <c r="A9" s="26"/>
      <c r="B9" s="24"/>
      <c r="C9" s="24"/>
      <c r="D9" s="24"/>
      <c r="E9" s="625">
        <f>+E8-J8</f>
        <v>80</v>
      </c>
      <c r="F9" s="343"/>
      <c r="G9" s="344"/>
      <c r="H9" s="599">
        <f>+H8</f>
        <v>0.4</v>
      </c>
      <c r="I9" s="345"/>
      <c r="J9" s="596">
        <f>+H9*E9</f>
        <v>32</v>
      </c>
      <c r="K9" s="305" t="s">
        <v>198</v>
      </c>
      <c r="L9" s="26"/>
      <c r="M9" s="1"/>
    </row>
    <row r="10" spans="1:13" s="2" customFormat="1" ht="15.75" customHeight="1" x14ac:dyDescent="0.25">
      <c r="A10" s="26"/>
      <c r="B10" s="24"/>
      <c r="C10" s="24"/>
      <c r="D10" s="24"/>
      <c r="E10" s="625">
        <f>+E9-J9</f>
        <v>48</v>
      </c>
      <c r="F10" s="343"/>
      <c r="G10" s="344"/>
      <c r="H10" s="599">
        <f t="shared" ref="H10:H13" si="0">+H9</f>
        <v>0.4</v>
      </c>
      <c r="I10" s="345"/>
      <c r="J10" s="596">
        <f>+H10*E10</f>
        <v>19.200000000000003</v>
      </c>
      <c r="K10" s="305" t="s">
        <v>199</v>
      </c>
      <c r="L10" s="26"/>
      <c r="M10" s="1"/>
    </row>
    <row r="11" spans="1:13" s="2" customFormat="1" ht="15.75" customHeight="1" x14ac:dyDescent="0.25">
      <c r="A11" s="26"/>
      <c r="B11" s="24"/>
      <c r="C11" s="24"/>
      <c r="D11" s="24"/>
      <c r="E11" s="625">
        <f>+E10-J10</f>
        <v>28.799999999999997</v>
      </c>
      <c r="F11" s="343"/>
      <c r="G11" s="344"/>
      <c r="H11" s="599">
        <f t="shared" si="0"/>
        <v>0.4</v>
      </c>
      <c r="I11" s="345"/>
      <c r="J11" s="596">
        <f>+H11*E11</f>
        <v>11.52</v>
      </c>
      <c r="K11" s="305" t="s">
        <v>171</v>
      </c>
      <c r="L11" s="26"/>
      <c r="M11" s="1"/>
    </row>
    <row r="12" spans="1:13" s="2" customFormat="1" ht="15.75" customHeight="1" x14ac:dyDescent="0.25">
      <c r="A12" s="26"/>
      <c r="B12" s="24"/>
      <c r="C12" s="24"/>
      <c r="D12" s="24"/>
      <c r="E12" s="625">
        <f>+E11-J11</f>
        <v>17.279999999999998</v>
      </c>
      <c r="F12" s="343"/>
      <c r="G12" s="344"/>
      <c r="H12" s="599">
        <f t="shared" si="0"/>
        <v>0.4</v>
      </c>
      <c r="I12" s="345"/>
      <c r="J12" s="596">
        <f>+H12*E12</f>
        <v>6.911999999999999</v>
      </c>
      <c r="K12" s="305" t="s">
        <v>172</v>
      </c>
      <c r="L12" s="26"/>
      <c r="M12" s="1"/>
    </row>
    <row r="13" spans="1:13" s="2" customFormat="1" ht="15.75" customHeight="1" thickBot="1" x14ac:dyDescent="0.3">
      <c r="A13" s="26"/>
      <c r="B13" s="24"/>
      <c r="C13" s="24"/>
      <c r="D13" s="24"/>
      <c r="E13" s="626">
        <f>+E12-J12</f>
        <v>10.367999999999999</v>
      </c>
      <c r="F13" s="388"/>
      <c r="G13" s="389"/>
      <c r="H13" s="600">
        <f t="shared" si="0"/>
        <v>0.4</v>
      </c>
      <c r="I13" s="390"/>
      <c r="J13" s="597">
        <f>+H13*E13</f>
        <v>4.1471999999999998</v>
      </c>
      <c r="K13" s="305" t="s">
        <v>200</v>
      </c>
      <c r="L13" s="26"/>
      <c r="M13" s="1"/>
    </row>
    <row r="14" spans="1:13" s="2" customFormat="1" ht="22.5" customHeight="1" thickTop="1" x14ac:dyDescent="0.2">
      <c r="A14" s="26"/>
      <c r="B14" s="24"/>
      <c r="C14" s="24"/>
      <c r="D14" s="24"/>
      <c r="E14" s="27"/>
      <c r="F14" s="27"/>
      <c r="G14" s="27"/>
      <c r="H14" s="28"/>
      <c r="I14" s="29"/>
      <c r="J14" s="30"/>
      <c r="K14" s="30"/>
      <c r="L14" s="30"/>
      <c r="M14" s="1"/>
    </row>
    <row r="15" spans="1:13" s="2" customFormat="1" ht="22.5" customHeight="1" x14ac:dyDescent="0.2">
      <c r="A15" s="26"/>
      <c r="B15" s="24"/>
      <c r="C15" s="24"/>
      <c r="D15" s="24"/>
      <c r="E15" s="27"/>
      <c r="F15" s="27"/>
      <c r="G15" s="27"/>
      <c r="H15" s="28"/>
      <c r="I15" s="29"/>
      <c r="J15" s="30"/>
      <c r="K15" s="30"/>
      <c r="L15" s="30"/>
      <c r="M15" s="1"/>
    </row>
    <row r="16" spans="1:13" s="2" customFormat="1" ht="22.5" customHeight="1" x14ac:dyDescent="0.2">
      <c r="A16" s="26"/>
      <c r="B16" s="24"/>
      <c r="C16" s="24"/>
      <c r="D16" s="24"/>
      <c r="E16" s="27"/>
      <c r="F16" s="27"/>
      <c r="G16" s="27"/>
      <c r="H16" s="28"/>
      <c r="I16" s="647" t="s">
        <v>312</v>
      </c>
      <c r="K16" s="30"/>
      <c r="L16" s="30"/>
      <c r="M16" s="1"/>
    </row>
    <row r="17" spans="1:16384" s="2" customFormat="1" ht="22.5" customHeight="1" x14ac:dyDescent="0.2">
      <c r="A17" s="26"/>
      <c r="B17" s="24"/>
      <c r="C17" s="24"/>
      <c r="D17" s="24"/>
      <c r="E17" s="27"/>
      <c r="F17" s="27"/>
      <c r="G17" s="27"/>
      <c r="H17" s="28"/>
      <c r="I17" s="650" t="s">
        <v>320</v>
      </c>
      <c r="J17" s="628"/>
      <c r="K17" s="30"/>
      <c r="L17" s="30"/>
      <c r="M17" s="1"/>
    </row>
    <row r="18" spans="1:16384" s="2" customFormat="1" ht="22.5" customHeight="1" x14ac:dyDescent="0.2">
      <c r="A18" s="26"/>
      <c r="B18" s="24"/>
      <c r="C18" s="24"/>
      <c r="D18" s="24"/>
      <c r="E18" s="27"/>
      <c r="F18" s="27"/>
      <c r="G18" s="27"/>
      <c r="H18" s="28"/>
      <c r="I18" s="635" t="s">
        <v>318</v>
      </c>
      <c r="K18" s="30"/>
      <c r="L18" s="30"/>
      <c r="M18" s="1"/>
    </row>
    <row r="19" spans="1:16384" s="2" customFormat="1" ht="22.5" customHeight="1" x14ac:dyDescent="0.2">
      <c r="A19" s="26"/>
      <c r="B19" s="24"/>
      <c r="C19" s="24"/>
      <c r="D19" s="24"/>
      <c r="E19" s="27"/>
      <c r="F19" s="27"/>
      <c r="G19" s="27"/>
      <c r="H19" s="28"/>
      <c r="I19" s="648" t="s">
        <v>319</v>
      </c>
      <c r="K19" s="30"/>
      <c r="L19" s="30"/>
      <c r="M19" s="1"/>
    </row>
    <row r="20" spans="1:16384" s="2" customFormat="1" ht="22.5" customHeight="1" x14ac:dyDescent="0.2">
      <c r="A20" s="26"/>
      <c r="B20" s="24"/>
      <c r="C20" s="24"/>
      <c r="D20" s="24"/>
      <c r="E20" s="27"/>
      <c r="F20" s="27"/>
      <c r="G20" s="27"/>
      <c r="H20" s="28"/>
      <c r="I20" s="648" t="s">
        <v>316</v>
      </c>
      <c r="K20" s="30"/>
      <c r="L20" s="30"/>
      <c r="M20" s="1"/>
    </row>
    <row r="21" spans="1:16384" s="2" customFormat="1" ht="22.5" customHeight="1" x14ac:dyDescent="0.2">
      <c r="A21" s="26"/>
      <c r="B21" s="24"/>
      <c r="C21" s="24"/>
      <c r="D21" s="24"/>
      <c r="E21" s="27"/>
      <c r="F21" s="27"/>
      <c r="G21" s="27"/>
      <c r="H21" s="28"/>
      <c r="I21" s="649" t="s">
        <v>317</v>
      </c>
      <c r="K21" s="30"/>
      <c r="L21" s="30"/>
      <c r="M21" s="1"/>
    </row>
    <row r="22" spans="1:16384" s="2" customFormat="1" ht="22.5" customHeight="1" x14ac:dyDescent="0.2">
      <c r="A22" s="26"/>
      <c r="B22" s="24"/>
      <c r="C22" s="24"/>
      <c r="D22" s="24"/>
      <c r="E22" s="24"/>
      <c r="F22" s="24"/>
      <c r="G22" s="24"/>
      <c r="H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spans="1:16384" s="2" customFormat="1" ht="22.5" customHeight="1" x14ac:dyDescent="0.2">
      <c r="A23" s="26"/>
      <c r="B23" s="24"/>
      <c r="C23" s="24"/>
      <c r="D23" s="24"/>
      <c r="E23" s="24"/>
      <c r="F23" s="24"/>
      <c r="G23" s="24"/>
      <c r="H23" s="24"/>
      <c r="I23" s="64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  <c r="XFD23" s="24"/>
    </row>
    <row r="24" spans="1:16384" s="2" customFormat="1" ht="22.5" customHeight="1" x14ac:dyDescent="0.2">
      <c r="A24" s="26"/>
      <c r="B24" s="652" t="s">
        <v>314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  <c r="XEY24" s="24"/>
      <c r="XEZ24" s="24"/>
      <c r="XFA24" s="24"/>
      <c r="XFB24" s="24"/>
      <c r="XFC24" s="24"/>
      <c r="XFD24" s="24"/>
    </row>
    <row r="25" spans="1:16384" s="2" customFormat="1" ht="12.75" customHeight="1" x14ac:dyDescent="0.2">
      <c r="A25" s="26"/>
      <c r="B25" s="652" t="s">
        <v>315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4"/>
      <c r="XEX25" s="24"/>
      <c r="XEY25" s="24"/>
      <c r="XEZ25" s="24"/>
      <c r="XFA25" s="24"/>
      <c r="XFB25" s="24"/>
      <c r="XFC25" s="24"/>
      <c r="XFD25" s="24"/>
    </row>
    <row r="26" spans="1:16384" s="2" customFormat="1" ht="12.75" customHeight="1" thickBot="1" x14ac:dyDescent="0.25">
      <c r="A26" s="26"/>
      <c r="B26" s="393"/>
      <c r="C26" s="394"/>
      <c r="D26" s="393"/>
      <c r="E26" s="393"/>
      <c r="F26" s="393"/>
      <c r="G26" s="393"/>
      <c r="H26" s="393"/>
      <c r="I26" s="393"/>
      <c r="J26" s="393"/>
      <c r="K26" s="393"/>
      <c r="L26" s="39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  <c r="XFA26" s="24"/>
      <c r="XFB26" s="24"/>
      <c r="XFC26" s="24"/>
      <c r="XFD26" s="24"/>
    </row>
    <row r="27" spans="1:16384" s="26" customFormat="1" ht="21" customHeight="1" x14ac:dyDescent="0.2">
      <c r="B27" s="312">
        <v>1</v>
      </c>
      <c r="C27" s="306" t="s">
        <v>257</v>
      </c>
      <c r="D27" s="80"/>
      <c r="E27" s="80"/>
      <c r="F27" s="80"/>
      <c r="G27" s="86"/>
      <c r="H27" s="87"/>
      <c r="I27" s="88"/>
      <c r="J27" s="30"/>
      <c r="K27" s="30"/>
      <c r="L27" s="30"/>
    </row>
    <row r="28" spans="1:16384" s="26" customFormat="1" ht="15" customHeight="1" x14ac:dyDescent="0.2">
      <c r="B28" s="24"/>
      <c r="C28" s="452" t="s">
        <v>163</v>
      </c>
      <c r="G28" s="27"/>
      <c r="H28" s="28"/>
      <c r="I28" s="29"/>
      <c r="J28" s="30"/>
      <c r="K28" s="30"/>
      <c r="L28" s="30"/>
    </row>
    <row r="29" spans="1:16384" s="26" customFormat="1" ht="15" customHeight="1" x14ac:dyDescent="0.2">
      <c r="B29" s="24"/>
      <c r="C29" s="452" t="s">
        <v>237</v>
      </c>
      <c r="G29" s="27"/>
      <c r="H29" s="28"/>
      <c r="I29" s="29"/>
      <c r="J29" s="30"/>
      <c r="K29" s="30"/>
      <c r="L29" s="30"/>
    </row>
    <row r="30" spans="1:16384" s="26" customFormat="1" ht="15" customHeight="1" x14ac:dyDescent="0.2">
      <c r="B30" s="24"/>
      <c r="C30" s="498" t="s">
        <v>236</v>
      </c>
      <c r="G30" s="27"/>
      <c r="H30" s="28"/>
      <c r="I30" s="29"/>
      <c r="J30" s="30"/>
      <c r="K30" s="30"/>
      <c r="L30" s="30"/>
    </row>
    <row r="31" spans="1:16384" s="2" customFormat="1" ht="18" customHeight="1" x14ac:dyDescent="0.2">
      <c r="A31" s="26"/>
      <c r="B31" s="24"/>
      <c r="C31" s="452" t="s">
        <v>162</v>
      </c>
      <c r="D31" s="26"/>
      <c r="E31" s="26"/>
      <c r="F31" s="26"/>
      <c r="G31" s="27"/>
      <c r="H31" s="28"/>
      <c r="I31" s="29"/>
      <c r="J31" s="30"/>
      <c r="K31" s="30"/>
      <c r="L31" s="30"/>
      <c r="M31" s="1"/>
    </row>
    <row r="32" spans="1:16384" s="2" customFormat="1" ht="3" customHeight="1" thickBot="1" x14ac:dyDescent="0.25">
      <c r="A32" s="26"/>
      <c r="B32" s="24"/>
      <c r="C32" s="452"/>
      <c r="D32" s="26"/>
      <c r="E32" s="26"/>
      <c r="F32" s="26"/>
      <c r="G32" s="27"/>
      <c r="H32" s="28"/>
      <c r="I32" s="29"/>
      <c r="J32" s="30"/>
      <c r="K32" s="30"/>
      <c r="L32" s="30"/>
      <c r="M32" s="1"/>
    </row>
    <row r="33" spans="1:13" s="2" customFormat="1" ht="15.75" customHeight="1" x14ac:dyDescent="0.2">
      <c r="A33" s="26"/>
      <c r="B33" s="24"/>
      <c r="C33" s="31"/>
      <c r="D33" s="26"/>
      <c r="E33" s="32" t="s">
        <v>74</v>
      </c>
      <c r="F33" s="261"/>
      <c r="G33" s="33"/>
      <c r="H33" s="34" t="s">
        <v>130</v>
      </c>
      <c r="I33" s="26"/>
      <c r="J33" s="30"/>
      <c r="K33" s="30"/>
      <c r="L33" s="30"/>
      <c r="M33" s="1"/>
    </row>
    <row r="34" spans="1:13" s="2" customFormat="1" ht="15.75" customHeight="1" x14ac:dyDescent="0.2">
      <c r="A34" s="26"/>
      <c r="B34" s="24"/>
      <c r="C34" s="31"/>
      <c r="D34" s="26"/>
      <c r="E34" s="35" t="s">
        <v>6</v>
      </c>
      <c r="F34" s="262"/>
      <c r="G34" s="36"/>
      <c r="H34" s="37" t="s">
        <v>131</v>
      </c>
      <c r="I34" s="26"/>
      <c r="J34" s="30"/>
      <c r="K34" s="30"/>
      <c r="L34" s="30"/>
      <c r="M34" s="1"/>
    </row>
    <row r="35" spans="1:13" s="2" customFormat="1" ht="15.75" customHeight="1" x14ac:dyDescent="0.2">
      <c r="A35" s="26"/>
      <c r="B35" s="24"/>
      <c r="C35" s="31"/>
      <c r="D35" s="26"/>
      <c r="E35" s="35" t="s">
        <v>36</v>
      </c>
      <c r="F35" s="262"/>
      <c r="G35" s="36"/>
      <c r="H35" s="524">
        <v>5</v>
      </c>
      <c r="I35" s="26"/>
      <c r="J35" s="30"/>
      <c r="K35" s="30"/>
      <c r="L35" s="30"/>
      <c r="M35" s="1"/>
    </row>
    <row r="36" spans="1:13" s="2" customFormat="1" ht="15.75" customHeight="1" thickBot="1" x14ac:dyDescent="0.25">
      <c r="A36" s="26"/>
      <c r="B36" s="24"/>
      <c r="C36" s="31"/>
      <c r="D36" s="26"/>
      <c r="E36" s="35" t="s">
        <v>38</v>
      </c>
      <c r="F36" s="262"/>
      <c r="G36" s="36"/>
      <c r="H36" s="259" t="s">
        <v>72</v>
      </c>
      <c r="I36" s="26"/>
      <c r="J36" s="30"/>
      <c r="K36" s="30"/>
      <c r="L36" s="30"/>
      <c r="M36" s="1"/>
    </row>
    <row r="37" spans="1:13" s="2" customFormat="1" ht="15.75" customHeight="1" x14ac:dyDescent="0.2">
      <c r="A37" s="26"/>
      <c r="B37" s="24"/>
      <c r="C37" s="31"/>
      <c r="D37" s="26"/>
      <c r="E37" s="35" t="s">
        <v>164</v>
      </c>
      <c r="F37" s="262"/>
      <c r="G37" s="36"/>
      <c r="H37" s="636">
        <v>510000</v>
      </c>
      <c r="I37" s="26"/>
      <c r="J37" s="30"/>
      <c r="K37" s="30"/>
      <c r="L37" s="30"/>
      <c r="M37" s="1"/>
    </row>
    <row r="38" spans="1:13" s="2" customFormat="1" ht="15.75" customHeight="1" thickBot="1" x14ac:dyDescent="0.25">
      <c r="A38" s="26"/>
      <c r="B38" s="24"/>
      <c r="C38" s="31"/>
      <c r="D38" s="26"/>
      <c r="E38" s="40" t="s">
        <v>79</v>
      </c>
      <c r="F38" s="263"/>
      <c r="G38" s="36"/>
      <c r="H38" s="637"/>
      <c r="I38" s="26"/>
      <c r="J38" s="30"/>
      <c r="K38" s="30"/>
      <c r="L38" s="30"/>
      <c r="M38" s="1"/>
    </row>
    <row r="39" spans="1:13" s="2" customFormat="1" ht="15.75" customHeight="1" thickBot="1" x14ac:dyDescent="0.25">
      <c r="A39" s="26"/>
      <c r="B39" s="24"/>
      <c r="C39" s="31"/>
      <c r="D39" s="26"/>
      <c r="E39" s="203" t="s">
        <v>80</v>
      </c>
      <c r="F39" s="264"/>
      <c r="G39" s="43"/>
      <c r="H39" s="638"/>
      <c r="I39" s="26"/>
      <c r="J39" s="30"/>
      <c r="K39" s="30"/>
      <c r="L39" s="30"/>
      <c r="M39" s="1"/>
    </row>
    <row r="40" spans="1:13" s="2" customFormat="1" ht="8.25" customHeight="1" x14ac:dyDescent="0.2">
      <c r="A40" s="26"/>
      <c r="B40" s="24"/>
      <c r="C40" s="31"/>
      <c r="D40" s="26"/>
      <c r="E40" s="333"/>
      <c r="F40" s="333"/>
      <c r="G40" s="334"/>
      <c r="H40" s="335"/>
      <c r="I40" s="310"/>
      <c r="J40" s="30"/>
      <c r="K40" s="30"/>
      <c r="L40" s="30"/>
      <c r="M40" s="1"/>
    </row>
    <row r="41" spans="1:13" s="2" customFormat="1" ht="15" customHeight="1" thickBot="1" x14ac:dyDescent="0.25">
      <c r="A41" s="26"/>
      <c r="B41" s="24"/>
      <c r="C41" s="25"/>
      <c r="D41" s="26"/>
      <c r="E41" s="305" t="s">
        <v>175</v>
      </c>
      <c r="F41" s="26"/>
      <c r="G41" s="308"/>
      <c r="H41" s="327" t="s">
        <v>169</v>
      </c>
      <c r="I41" s="26"/>
      <c r="J41" s="635" t="s">
        <v>280</v>
      </c>
      <c r="K41" s="30"/>
      <c r="L41" s="30"/>
      <c r="M41" s="1"/>
    </row>
    <row r="42" spans="1:13" s="2" customFormat="1" ht="15" customHeight="1" x14ac:dyDescent="0.2">
      <c r="A42" s="26"/>
      <c r="B42" s="24"/>
      <c r="C42" s="25"/>
      <c r="D42" s="26"/>
      <c r="E42" s="45" t="s">
        <v>164</v>
      </c>
      <c r="F42" s="265"/>
      <c r="G42" s="323"/>
      <c r="H42" s="326">
        <v>510000</v>
      </c>
      <c r="I42" s="26"/>
      <c r="J42" s="499">
        <v>100</v>
      </c>
      <c r="K42" s="30"/>
      <c r="L42" s="30"/>
      <c r="M42" s="1"/>
    </row>
    <row r="43" spans="1:13" s="2" customFormat="1" ht="15" customHeight="1" thickBot="1" x14ac:dyDescent="0.25">
      <c r="A43" s="26"/>
      <c r="B43" s="24"/>
      <c r="C43" s="25"/>
      <c r="D43" s="26"/>
      <c r="E43" s="46" t="s">
        <v>167</v>
      </c>
      <c r="F43" s="266"/>
      <c r="G43" s="325"/>
      <c r="H43" s="328">
        <v>5</v>
      </c>
      <c r="I43" s="26"/>
      <c r="J43" s="500">
        <v>0.2</v>
      </c>
      <c r="K43" s="310" t="s">
        <v>238</v>
      </c>
      <c r="L43" s="310"/>
      <c r="M43" s="1"/>
    </row>
    <row r="44" spans="1:13" s="2" customFormat="1" ht="15" customHeight="1" x14ac:dyDescent="0.2">
      <c r="A44" s="26"/>
      <c r="B44" s="24"/>
      <c r="C44" s="25"/>
      <c r="D44" s="26"/>
      <c r="E44" s="46" t="s">
        <v>168</v>
      </c>
      <c r="F44" s="266"/>
      <c r="G44" s="325"/>
      <c r="H44" s="329">
        <f>+H42/H43</f>
        <v>102000</v>
      </c>
      <c r="I44" s="26"/>
      <c r="J44" s="501">
        <f>+J43*J42</f>
        <v>20</v>
      </c>
      <c r="K44" s="310" t="s">
        <v>239</v>
      </c>
      <c r="L44" s="310"/>
      <c r="M44" s="1"/>
    </row>
    <row r="45" spans="1:13" s="2" customFormat="1" ht="15" customHeight="1" x14ac:dyDescent="0.2">
      <c r="A45" s="26"/>
      <c r="B45" s="24"/>
      <c r="C45" s="25"/>
      <c r="D45" s="26"/>
      <c r="E45" s="46" t="s">
        <v>165</v>
      </c>
      <c r="F45" s="266"/>
      <c r="G45" s="325"/>
      <c r="H45" s="330">
        <f>+H44*2</f>
        <v>204000</v>
      </c>
      <c r="I45" s="26"/>
      <c r="J45" s="502">
        <f>+J44*2</f>
        <v>40</v>
      </c>
      <c r="K45" s="310" t="s">
        <v>105</v>
      </c>
      <c r="L45" s="310"/>
      <c r="M45" s="1"/>
    </row>
    <row r="46" spans="1:13" s="2" customFormat="1" ht="15" customHeight="1" thickBot="1" x14ac:dyDescent="0.25">
      <c r="A46" s="26"/>
      <c r="B46" s="24"/>
      <c r="C46" s="25"/>
      <c r="D46" s="26"/>
      <c r="E46" s="47" t="s">
        <v>166</v>
      </c>
      <c r="F46" s="267"/>
      <c r="G46" s="331"/>
      <c r="H46" s="332"/>
      <c r="I46" s="26"/>
      <c r="J46" s="500">
        <f>+J45/2</f>
        <v>20</v>
      </c>
      <c r="K46" s="310" t="s">
        <v>72</v>
      </c>
      <c r="L46" s="310"/>
      <c r="M46" s="1"/>
    </row>
    <row r="47" spans="1:13" s="2" customFormat="1" ht="14.1" customHeight="1" thickBot="1" x14ac:dyDescent="0.25">
      <c r="A47" s="26"/>
      <c r="B47" s="24"/>
      <c r="C47" s="25"/>
      <c r="D47" s="26"/>
      <c r="E47" s="26"/>
      <c r="F47" s="26"/>
      <c r="G47" s="27"/>
      <c r="H47" s="28"/>
      <c r="I47" s="26"/>
      <c r="J47" s="603">
        <v>0.2</v>
      </c>
      <c r="K47" s="30"/>
      <c r="L47" s="30"/>
      <c r="M47" s="1"/>
    </row>
    <row r="48" spans="1:13" s="2" customFormat="1" ht="3.75" customHeight="1" x14ac:dyDescent="0.2">
      <c r="A48" s="26"/>
      <c r="B48" s="395"/>
      <c r="C48" s="396"/>
      <c r="D48" s="397"/>
      <c r="E48" s="397"/>
      <c r="F48" s="397"/>
      <c r="G48" s="398"/>
      <c r="H48" s="399"/>
      <c r="I48" s="400"/>
      <c r="J48" s="401"/>
      <c r="K48" s="401"/>
      <c r="L48" s="401"/>
      <c r="M48" s="1"/>
    </row>
    <row r="49" spans="1:13" s="2" customFormat="1" ht="5.25" customHeight="1" thickBot="1" x14ac:dyDescent="0.25">
      <c r="A49" s="26"/>
      <c r="B49" s="393"/>
      <c r="C49" s="402"/>
      <c r="D49" s="403"/>
      <c r="E49" s="403"/>
      <c r="F49" s="403"/>
      <c r="G49" s="404"/>
      <c r="H49" s="405"/>
      <c r="I49" s="406"/>
      <c r="J49" s="407"/>
      <c r="K49" s="407"/>
      <c r="L49" s="407"/>
      <c r="M49" s="1"/>
    </row>
    <row r="50" spans="1:13" s="2" customFormat="1" ht="21" customHeight="1" x14ac:dyDescent="0.2">
      <c r="A50" s="26"/>
      <c r="B50" s="312">
        <v>2</v>
      </c>
      <c r="C50" s="306" t="s">
        <v>281</v>
      </c>
      <c r="D50" s="313"/>
      <c r="E50" s="313"/>
      <c r="F50" s="313"/>
      <c r="G50" s="314"/>
      <c r="H50" s="315"/>
      <c r="I50" s="316"/>
      <c r="J50" s="80"/>
      <c r="K50" s="80"/>
      <c r="L50" s="80"/>
      <c r="M50" s="1"/>
    </row>
    <row r="51" spans="1:13" s="2" customFormat="1" ht="16.5" customHeight="1" x14ac:dyDescent="0.2">
      <c r="A51" s="26"/>
      <c r="B51" s="24"/>
      <c r="C51" s="146" t="s">
        <v>282</v>
      </c>
      <c r="E51" s="26"/>
      <c r="F51" s="26"/>
      <c r="G51" s="26"/>
      <c r="H51" s="27"/>
      <c r="I51" s="28"/>
      <c r="J51" s="29"/>
      <c r="K51" s="29"/>
      <c r="L51" s="30"/>
      <c r="M51" s="1"/>
    </row>
    <row r="52" spans="1:13" s="2" customFormat="1" ht="16.5" customHeight="1" x14ac:dyDescent="0.2">
      <c r="A52" s="26"/>
      <c r="B52" s="24"/>
      <c r="C52" s="146" t="s">
        <v>209</v>
      </c>
      <c r="E52" s="26"/>
      <c r="F52" s="26"/>
      <c r="G52" s="26"/>
      <c r="H52" s="27"/>
      <c r="I52" s="28"/>
      <c r="J52" s="29"/>
      <c r="K52" s="29"/>
      <c r="L52" s="30"/>
      <c r="M52" s="1"/>
    </row>
    <row r="53" spans="1:13" s="2" customFormat="1" ht="16.5" customHeight="1" x14ac:dyDescent="0.2">
      <c r="A53" s="26"/>
      <c r="B53" s="24"/>
      <c r="C53" s="146" t="s">
        <v>258</v>
      </c>
      <c r="E53" s="26"/>
      <c r="F53" s="26"/>
      <c r="G53" s="26"/>
      <c r="H53" s="27"/>
      <c r="I53" s="28"/>
      <c r="J53" s="29"/>
      <c r="K53" s="29"/>
      <c r="L53" s="30"/>
      <c r="M53" s="1"/>
    </row>
    <row r="54" spans="1:13" s="2" customFormat="1" ht="16.5" customHeight="1" x14ac:dyDescent="0.2">
      <c r="A54" s="26"/>
      <c r="B54" s="24"/>
      <c r="C54" s="146" t="s">
        <v>213</v>
      </c>
      <c r="E54" s="26"/>
      <c r="F54" s="26"/>
      <c r="G54" s="26"/>
      <c r="H54" s="27"/>
      <c r="I54" s="28"/>
      <c r="J54" s="29"/>
      <c r="K54" s="29"/>
      <c r="L54" s="30"/>
      <c r="M54" s="1"/>
    </row>
    <row r="55" spans="1:13" s="2" customFormat="1" ht="4.5" customHeight="1" thickBot="1" x14ac:dyDescent="0.25">
      <c r="A55" s="26"/>
      <c r="B55" s="24"/>
      <c r="C55" s="25"/>
      <c r="D55" s="25"/>
      <c r="E55" s="26"/>
      <c r="F55" s="26"/>
      <c r="G55" s="26"/>
      <c r="H55" s="27"/>
      <c r="I55" s="28"/>
      <c r="J55" s="29"/>
      <c r="K55" s="29"/>
      <c r="L55" s="30"/>
      <c r="M55" s="1"/>
    </row>
    <row r="56" spans="1:13" s="2" customFormat="1" ht="15.75" customHeight="1" thickBot="1" x14ac:dyDescent="0.3">
      <c r="A56" s="26"/>
      <c r="B56" s="24"/>
      <c r="C56" s="25"/>
      <c r="D56" s="49">
        <v>1</v>
      </c>
      <c r="E56" s="579" t="s">
        <v>265</v>
      </c>
      <c r="F56" s="526"/>
      <c r="G56" s="526"/>
      <c r="H56" s="527"/>
      <c r="I56" s="528" t="s">
        <v>11</v>
      </c>
      <c r="J56" s="639" t="s">
        <v>285</v>
      </c>
      <c r="K56" s="474"/>
      <c r="L56" s="30"/>
      <c r="M56" s="1"/>
    </row>
    <row r="57" spans="1:13" s="2" customFormat="1" ht="15.75" customHeight="1" x14ac:dyDescent="0.25">
      <c r="A57" s="26"/>
      <c r="B57" s="24"/>
      <c r="C57" s="25"/>
      <c r="D57" s="320">
        <v>2</v>
      </c>
      <c r="E57" s="529" t="s">
        <v>324</v>
      </c>
      <c r="F57" s="530"/>
      <c r="G57" s="530"/>
      <c r="H57" s="531"/>
      <c r="I57" s="532">
        <v>600000</v>
      </c>
      <c r="J57" s="533"/>
      <c r="K57" s="413"/>
      <c r="L57" s="30"/>
      <c r="M57" s="1"/>
    </row>
    <row r="58" spans="1:13" s="2" customFormat="1" ht="15.75" customHeight="1" thickBot="1" x14ac:dyDescent="0.3">
      <c r="A58" s="26"/>
      <c r="B58" s="24"/>
      <c r="C58" s="25"/>
      <c r="D58" s="321">
        <v>3</v>
      </c>
      <c r="E58" s="534" t="s">
        <v>263</v>
      </c>
      <c r="F58" s="535"/>
      <c r="G58" s="535"/>
      <c r="H58" s="536"/>
      <c r="I58" s="537">
        <v>2000000</v>
      </c>
      <c r="J58" s="538"/>
      <c r="K58" s="413"/>
      <c r="L58" s="30"/>
      <c r="M58" s="1"/>
    </row>
    <row r="59" spans="1:13" s="2" customFormat="1" ht="15.75" customHeight="1" x14ac:dyDescent="0.25">
      <c r="A59" s="26"/>
      <c r="B59" s="24"/>
      <c r="C59" s="25"/>
      <c r="D59" s="321">
        <v>4</v>
      </c>
      <c r="E59" s="534" t="s">
        <v>16</v>
      </c>
      <c r="F59" s="535"/>
      <c r="G59" s="535"/>
      <c r="H59" s="536"/>
      <c r="I59" s="539">
        <v>0</v>
      </c>
      <c r="J59" s="538"/>
      <c r="K59" s="413"/>
      <c r="L59" s="30"/>
      <c r="M59" s="1"/>
    </row>
    <row r="60" spans="1:13" s="2" customFormat="1" ht="15.75" customHeight="1" thickBot="1" x14ac:dyDescent="0.3">
      <c r="A60" s="26"/>
      <c r="B60" s="24"/>
      <c r="C60" s="25"/>
      <c r="D60" s="321">
        <v>5</v>
      </c>
      <c r="E60" s="534" t="s">
        <v>95</v>
      </c>
      <c r="F60" s="535"/>
      <c r="G60" s="535"/>
      <c r="H60" s="536"/>
      <c r="I60" s="604"/>
      <c r="J60" s="538"/>
      <c r="K60" s="413"/>
      <c r="L60" s="30"/>
      <c r="M60" s="1"/>
    </row>
    <row r="61" spans="1:13" s="2" customFormat="1" ht="15.75" customHeight="1" thickBot="1" x14ac:dyDescent="0.3">
      <c r="A61" s="26"/>
      <c r="B61" s="24"/>
      <c r="C61" s="25"/>
      <c r="D61" s="322">
        <v>6</v>
      </c>
      <c r="E61" s="540" t="s">
        <v>264</v>
      </c>
      <c r="F61" s="541"/>
      <c r="G61" s="541"/>
      <c r="H61" s="542"/>
      <c r="I61" s="605"/>
      <c r="J61" s="606"/>
      <c r="K61" s="309" t="s">
        <v>10</v>
      </c>
      <c r="M61" s="1"/>
    </row>
    <row r="62" spans="1:13" s="2" customFormat="1" ht="15.75" customHeight="1" x14ac:dyDescent="0.25">
      <c r="A62" s="26"/>
      <c r="B62" s="24"/>
      <c r="C62" s="25"/>
      <c r="D62" s="321">
        <v>7</v>
      </c>
      <c r="E62" s="534" t="s">
        <v>268</v>
      </c>
      <c r="F62" s="535"/>
      <c r="G62" s="535"/>
      <c r="H62" s="536"/>
      <c r="I62" s="543">
        <v>0</v>
      </c>
      <c r="J62" s="538"/>
      <c r="K62" s="309" t="s">
        <v>254</v>
      </c>
      <c r="M62" s="1"/>
    </row>
    <row r="63" spans="1:13" s="2" customFormat="1" ht="15.75" customHeight="1" x14ac:dyDescent="0.25">
      <c r="A63" s="26"/>
      <c r="B63" s="24"/>
      <c r="C63" s="25"/>
      <c r="D63" s="321">
        <v>8</v>
      </c>
      <c r="E63" s="534" t="s">
        <v>322</v>
      </c>
      <c r="F63" s="535"/>
      <c r="G63" s="535"/>
      <c r="H63" s="536"/>
      <c r="I63" s="607"/>
      <c r="J63" s="538"/>
      <c r="K63" s="309"/>
      <c r="M63" s="1"/>
    </row>
    <row r="64" spans="1:13" s="2" customFormat="1" ht="15.75" customHeight="1" thickBot="1" x14ac:dyDescent="0.3">
      <c r="A64" s="26"/>
      <c r="B64" s="24"/>
      <c r="C64" s="25"/>
      <c r="D64" s="321">
        <v>9</v>
      </c>
      <c r="E64" s="534" t="s">
        <v>269</v>
      </c>
      <c r="F64" s="535"/>
      <c r="G64" s="535"/>
      <c r="H64" s="536"/>
      <c r="I64" s="608"/>
      <c r="J64" s="538"/>
      <c r="K64" s="309"/>
      <c r="M64" s="1"/>
    </row>
    <row r="65" spans="1:13" s="2" customFormat="1" ht="15.75" customHeight="1" thickBot="1" x14ac:dyDescent="0.3">
      <c r="A65" s="26"/>
      <c r="B65" s="24"/>
      <c r="C65" s="25"/>
      <c r="D65" s="321">
        <v>10</v>
      </c>
      <c r="E65" s="534" t="s">
        <v>210</v>
      </c>
      <c r="F65" s="535"/>
      <c r="G65" s="535"/>
      <c r="H65" s="536"/>
      <c r="I65" s="609"/>
      <c r="J65" s="610"/>
      <c r="K65" s="309" t="s">
        <v>176</v>
      </c>
      <c r="M65" s="1"/>
    </row>
    <row r="66" spans="1:13" s="2" customFormat="1" ht="15.75" customHeight="1" thickBot="1" x14ac:dyDescent="0.25">
      <c r="A66" s="26"/>
      <c r="B66" s="24"/>
      <c r="C66" s="25"/>
      <c r="D66" s="322">
        <v>11</v>
      </c>
      <c r="E66" s="540" t="s">
        <v>101</v>
      </c>
      <c r="F66" s="541"/>
      <c r="G66" s="541"/>
      <c r="H66" s="544"/>
      <c r="I66" s="545"/>
      <c r="J66" s="611"/>
      <c r="K66" s="475"/>
      <c r="L66" s="30"/>
      <c r="M66" s="1"/>
    </row>
    <row r="67" spans="1:13" s="2" customFormat="1" ht="15.75" customHeight="1" thickBot="1" x14ac:dyDescent="0.25">
      <c r="A67" s="26"/>
      <c r="B67" s="24"/>
      <c r="C67" s="25"/>
      <c r="D67" s="322">
        <v>12</v>
      </c>
      <c r="E67" s="540" t="s">
        <v>323</v>
      </c>
      <c r="F67" s="541"/>
      <c r="G67" s="541"/>
      <c r="H67" s="544"/>
      <c r="I67" s="545"/>
      <c r="J67" s="611"/>
      <c r="K67" s="475"/>
      <c r="L67" s="30"/>
      <c r="M67" s="1"/>
    </row>
    <row r="68" spans="1:13" s="2" customFormat="1" ht="22.5" customHeight="1" thickBot="1" x14ac:dyDescent="0.25">
      <c r="A68" s="26"/>
      <c r="B68" s="651" t="s">
        <v>321</v>
      </c>
      <c r="D68" s="26"/>
      <c r="F68" s="26"/>
      <c r="G68" s="27"/>
      <c r="H68" s="28"/>
      <c r="I68" s="29"/>
      <c r="J68" s="30"/>
      <c r="K68" s="30"/>
      <c r="L68" s="30"/>
      <c r="M68" s="1"/>
    </row>
    <row r="69" spans="1:13" s="318" customFormat="1" ht="22.5" customHeight="1" x14ac:dyDescent="0.2">
      <c r="A69" s="313"/>
      <c r="B69" s="408">
        <v>3</v>
      </c>
      <c r="C69" s="409" t="s">
        <v>201</v>
      </c>
      <c r="D69" s="376"/>
      <c r="E69" s="376"/>
      <c r="F69" s="376"/>
      <c r="G69" s="377"/>
      <c r="H69" s="378"/>
      <c r="I69" s="379"/>
      <c r="J69" s="376"/>
      <c r="K69" s="376"/>
      <c r="L69" s="376"/>
      <c r="M69" s="317"/>
    </row>
    <row r="70" spans="1:13" s="311" customFormat="1" ht="15.95" customHeight="1" x14ac:dyDescent="0.2">
      <c r="A70" s="80"/>
      <c r="B70" s="31"/>
      <c r="C70" s="146" t="s">
        <v>259</v>
      </c>
      <c r="D70" s="80"/>
      <c r="E70" s="80"/>
      <c r="F70" s="80"/>
      <c r="G70" s="86"/>
      <c r="H70" s="87"/>
      <c r="I70" s="88"/>
      <c r="J70" s="80"/>
      <c r="K70" s="80"/>
      <c r="L70" s="80"/>
      <c r="M70" s="6"/>
    </row>
    <row r="71" spans="1:13" s="311" customFormat="1" ht="15.95" customHeight="1" x14ac:dyDescent="0.2">
      <c r="A71" s="80"/>
      <c r="B71" s="31"/>
      <c r="C71" s="550" t="s">
        <v>221</v>
      </c>
      <c r="D71" s="460"/>
      <c r="E71" s="460"/>
      <c r="F71" s="460"/>
      <c r="G71" s="461"/>
      <c r="H71" s="462"/>
      <c r="I71" s="88"/>
      <c r="J71" s="80"/>
      <c r="K71" s="80"/>
      <c r="L71" s="80"/>
      <c r="M71" s="6"/>
    </row>
    <row r="72" spans="1:13" s="311" customFormat="1" ht="15.95" customHeight="1" x14ac:dyDescent="0.2">
      <c r="A72" s="80"/>
      <c r="B72" s="31"/>
      <c r="C72" s="146" t="s">
        <v>177</v>
      </c>
      <c r="D72" s="80"/>
      <c r="E72" s="80"/>
      <c r="F72" s="80"/>
      <c r="G72" s="86"/>
      <c r="H72" s="87"/>
      <c r="I72" s="88"/>
      <c r="J72" s="80"/>
      <c r="K72" s="80"/>
      <c r="L72" s="80"/>
      <c r="M72" s="6"/>
    </row>
    <row r="73" spans="1:13" s="311" customFormat="1" ht="15.95" customHeight="1" x14ac:dyDescent="0.2">
      <c r="A73" s="80"/>
      <c r="B73" s="31"/>
      <c r="C73" s="146" t="s">
        <v>178</v>
      </c>
      <c r="D73" s="80"/>
      <c r="E73" s="80"/>
      <c r="F73" s="80"/>
      <c r="G73" s="86"/>
      <c r="H73" s="87"/>
      <c r="I73" s="88"/>
      <c r="J73" s="80"/>
      <c r="K73" s="80"/>
      <c r="L73" s="80"/>
      <c r="M73" s="6"/>
    </row>
    <row r="74" spans="1:13" s="2" customFormat="1" ht="18" customHeight="1" thickBot="1" x14ac:dyDescent="0.25">
      <c r="A74" s="26"/>
      <c r="B74" s="24"/>
      <c r="C74" s="146" t="s">
        <v>179</v>
      </c>
      <c r="D74" s="80"/>
      <c r="E74" s="26"/>
      <c r="F74" s="26"/>
      <c r="G74" s="27"/>
      <c r="H74" s="28"/>
      <c r="I74" s="29"/>
      <c r="J74" s="30"/>
      <c r="K74" s="662"/>
      <c r="L74" s="663"/>
      <c r="M74" s="1"/>
    </row>
    <row r="75" spans="1:13" s="2" customFormat="1" ht="5.25" customHeight="1" thickBot="1" x14ac:dyDescent="0.25">
      <c r="A75" s="26"/>
      <c r="B75" s="24"/>
      <c r="C75" s="25"/>
      <c r="D75" s="26"/>
      <c r="E75" s="26"/>
      <c r="F75" s="26"/>
      <c r="G75" s="27"/>
      <c r="H75" s="28"/>
      <c r="I75" s="29"/>
      <c r="J75" s="30"/>
      <c r="K75" s="30"/>
      <c r="L75" s="30"/>
      <c r="M75" s="1"/>
    </row>
    <row r="76" spans="1:13" s="411" customFormat="1" ht="16.5" customHeight="1" x14ac:dyDescent="0.2">
      <c r="A76" s="376"/>
      <c r="B76" s="408">
        <v>4</v>
      </c>
      <c r="C76" s="409" t="s">
        <v>183</v>
      </c>
      <c r="D76" s="376"/>
      <c r="E76" s="376"/>
      <c r="F76" s="376"/>
      <c r="G76" s="377"/>
      <c r="H76" s="378"/>
      <c r="I76" s="379"/>
      <c r="J76" s="376"/>
      <c r="K76" s="376"/>
      <c r="L76" s="376"/>
      <c r="M76" s="410"/>
    </row>
    <row r="77" spans="1:13" s="2" customFormat="1" ht="15.75" customHeight="1" x14ac:dyDescent="0.2">
      <c r="A77" s="26"/>
      <c r="B77" s="24"/>
      <c r="C77" s="146" t="s">
        <v>253</v>
      </c>
      <c r="D77" s="80"/>
      <c r="E77" s="26"/>
      <c r="F77" s="26"/>
      <c r="G77" s="27"/>
      <c r="H77" s="28"/>
      <c r="I77" s="29"/>
      <c r="J77" s="30"/>
      <c r="K77" s="30"/>
      <c r="L77" s="30"/>
      <c r="M77" s="1"/>
    </row>
    <row r="78" spans="1:13" s="2" customFormat="1" ht="15.75" customHeight="1" x14ac:dyDescent="0.2">
      <c r="A78" s="26"/>
      <c r="B78" s="24"/>
      <c r="C78" s="146" t="s">
        <v>283</v>
      </c>
      <c r="D78" s="80"/>
      <c r="E78" s="26"/>
      <c r="F78" s="26"/>
      <c r="G78" s="27"/>
      <c r="H78" s="28"/>
      <c r="I78" s="29"/>
      <c r="J78" s="30"/>
      <c r="K78" s="30"/>
      <c r="L78" s="30"/>
      <c r="M78" s="1"/>
    </row>
    <row r="79" spans="1:13" s="2" customFormat="1" ht="15.75" customHeight="1" x14ac:dyDescent="0.2">
      <c r="A79" s="26"/>
      <c r="B79" s="24"/>
      <c r="C79" s="146" t="s">
        <v>180</v>
      </c>
      <c r="D79" s="80"/>
      <c r="E79" s="26"/>
      <c r="F79" s="26"/>
      <c r="G79" s="27"/>
      <c r="H79" s="28"/>
      <c r="I79" s="29"/>
      <c r="J79" s="30"/>
      <c r="K79" s="30"/>
      <c r="L79" s="30"/>
      <c r="M79" s="1"/>
    </row>
    <row r="80" spans="1:13" s="2" customFormat="1" ht="15.75" customHeight="1" x14ac:dyDescent="0.2">
      <c r="A80" s="26"/>
      <c r="B80" s="24"/>
      <c r="C80" s="146" t="s">
        <v>181</v>
      </c>
      <c r="D80" s="80"/>
      <c r="E80" s="26"/>
      <c r="F80" s="26"/>
      <c r="G80" s="27"/>
      <c r="H80" s="28"/>
      <c r="I80" s="29"/>
      <c r="J80" s="30"/>
      <c r="K80" s="30"/>
      <c r="L80" s="30"/>
      <c r="M80" s="1"/>
    </row>
    <row r="81" spans="1:13" s="2" customFormat="1" ht="18" customHeight="1" x14ac:dyDescent="0.2">
      <c r="A81" s="26"/>
      <c r="B81" s="24"/>
      <c r="C81" s="146" t="s">
        <v>284</v>
      </c>
      <c r="D81" s="80"/>
      <c r="E81" s="26"/>
      <c r="F81" s="26"/>
      <c r="G81" s="27"/>
      <c r="H81" s="28"/>
      <c r="I81" s="29"/>
      <c r="J81" s="30"/>
      <c r="K81" s="30"/>
      <c r="L81" s="30"/>
      <c r="M81" s="1"/>
    </row>
    <row r="82" spans="1:13" s="2" customFormat="1" ht="15.75" customHeight="1" x14ac:dyDescent="0.2">
      <c r="A82" s="26"/>
      <c r="B82" s="24"/>
      <c r="C82" s="146" t="s">
        <v>260</v>
      </c>
      <c r="D82" s="80"/>
      <c r="E82" s="26"/>
      <c r="F82" s="26"/>
      <c r="G82" s="27"/>
      <c r="H82" s="28"/>
      <c r="I82" s="29"/>
      <c r="J82" s="30"/>
      <c r="K82" s="30"/>
      <c r="L82" s="30"/>
      <c r="M82" s="1"/>
    </row>
    <row r="83" spans="1:13" s="2" customFormat="1" ht="15.75" customHeight="1" x14ac:dyDescent="0.2">
      <c r="A83" s="26"/>
      <c r="B83" s="24"/>
      <c r="C83" s="146" t="s">
        <v>182</v>
      </c>
      <c r="D83" s="80"/>
      <c r="E83" s="26"/>
      <c r="F83" s="26"/>
      <c r="G83" s="27"/>
      <c r="H83" s="28"/>
      <c r="I83" s="29"/>
      <c r="J83" s="30"/>
      <c r="K83" s="30"/>
      <c r="L83" s="30"/>
      <c r="M83" s="1"/>
    </row>
    <row r="84" spans="1:13" s="2" customFormat="1" ht="4.5" customHeight="1" thickBot="1" x14ac:dyDescent="0.25">
      <c r="A84" s="26"/>
      <c r="B84" s="24"/>
      <c r="C84" s="146"/>
      <c r="D84" s="80"/>
      <c r="E84" s="26"/>
      <c r="F84" s="26"/>
      <c r="G84" s="27"/>
      <c r="H84" s="28"/>
      <c r="I84" s="29"/>
      <c r="J84" s="30"/>
      <c r="K84" s="30"/>
      <c r="L84" s="30"/>
      <c r="M84" s="1"/>
    </row>
    <row r="85" spans="1:13" s="2" customFormat="1" ht="17.25" customHeight="1" thickBot="1" x14ac:dyDescent="0.35">
      <c r="A85" s="26"/>
      <c r="B85" s="24"/>
      <c r="C85" s="25"/>
      <c r="D85" s="49">
        <v>1</v>
      </c>
      <c r="E85" s="525" t="s">
        <v>93</v>
      </c>
      <c r="F85" s="268"/>
      <c r="G85" s="50"/>
      <c r="H85" s="51" t="s">
        <v>11</v>
      </c>
      <c r="I85" s="639" t="s">
        <v>285</v>
      </c>
      <c r="J85" s="26"/>
      <c r="K85" s="26"/>
      <c r="L85" s="30"/>
      <c r="M85" s="1"/>
    </row>
    <row r="86" spans="1:13" s="2" customFormat="1" ht="17.25" customHeight="1" x14ac:dyDescent="0.3">
      <c r="A86" s="26"/>
      <c r="B86" s="24"/>
      <c r="C86" s="25"/>
      <c r="D86" s="52">
        <v>2</v>
      </c>
      <c r="E86" s="53" t="s">
        <v>94</v>
      </c>
      <c r="F86" s="269"/>
      <c r="G86" s="54"/>
      <c r="H86" s="55">
        <v>2100000</v>
      </c>
      <c r="I86" s="56"/>
      <c r="J86" s="26"/>
      <c r="K86" s="26"/>
      <c r="L86" s="30"/>
      <c r="M86" s="1"/>
    </row>
    <row r="87" spans="1:13" s="2" customFormat="1" ht="17.25" customHeight="1" thickBot="1" x14ac:dyDescent="0.35">
      <c r="A87" s="26"/>
      <c r="B87" s="24"/>
      <c r="C87" s="25"/>
      <c r="D87" s="57">
        <v>3</v>
      </c>
      <c r="E87" s="58" t="s">
        <v>15</v>
      </c>
      <c r="F87" s="270"/>
      <c r="G87" s="59"/>
      <c r="H87" s="60">
        <v>2000000</v>
      </c>
      <c r="I87" s="61"/>
      <c r="J87" s="26"/>
      <c r="K87" s="26"/>
      <c r="L87" s="30"/>
      <c r="M87" s="1"/>
    </row>
    <row r="88" spans="1:13" s="2" customFormat="1" ht="17.25" customHeight="1" x14ac:dyDescent="0.3">
      <c r="A88" s="26"/>
      <c r="B88" s="24"/>
      <c r="C88" s="25"/>
      <c r="D88" s="57">
        <v>4</v>
      </c>
      <c r="E88" s="58" t="s">
        <v>16</v>
      </c>
      <c r="F88" s="270"/>
      <c r="G88" s="59"/>
      <c r="H88" s="62">
        <f>+H86-H87</f>
        <v>100000</v>
      </c>
      <c r="I88" s="61"/>
      <c r="J88" s="26"/>
      <c r="K88" s="26"/>
      <c r="L88" s="30"/>
      <c r="M88" s="1"/>
    </row>
    <row r="89" spans="1:13" s="2" customFormat="1" ht="17.25" customHeight="1" thickBot="1" x14ac:dyDescent="0.35">
      <c r="A89" s="26"/>
      <c r="B89" s="24"/>
      <c r="C89" s="25"/>
      <c r="D89" s="57">
        <v>5</v>
      </c>
      <c r="E89" s="58" t="s">
        <v>95</v>
      </c>
      <c r="F89" s="270"/>
      <c r="G89" s="59"/>
      <c r="H89" s="60">
        <v>500000</v>
      </c>
      <c r="I89" s="61"/>
      <c r="J89" s="26"/>
      <c r="K89" s="26"/>
      <c r="L89" s="30"/>
      <c r="M89" s="1"/>
    </row>
    <row r="90" spans="1:13" s="2" customFormat="1" ht="17.25" customHeight="1" x14ac:dyDescent="0.3">
      <c r="A90" s="26"/>
      <c r="B90" s="24"/>
      <c r="C90" s="25"/>
      <c r="D90" s="57">
        <v>6</v>
      </c>
      <c r="E90" s="63" t="s">
        <v>96</v>
      </c>
      <c r="F90" s="271"/>
      <c r="G90" s="64"/>
      <c r="H90" s="65">
        <f>+H89-H88</f>
        <v>400000</v>
      </c>
      <c r="I90" s="66"/>
      <c r="J90" s="26"/>
      <c r="K90" s="26"/>
      <c r="L90" s="30"/>
      <c r="M90" s="1"/>
    </row>
    <row r="91" spans="1:13" s="2" customFormat="1" ht="17.25" customHeight="1" thickBot="1" x14ac:dyDescent="0.35">
      <c r="A91" s="26"/>
      <c r="B91" s="24"/>
      <c r="C91" s="25"/>
      <c r="D91" s="57">
        <v>7</v>
      </c>
      <c r="E91" s="58" t="s">
        <v>94</v>
      </c>
      <c r="F91" s="270"/>
      <c r="G91" s="59"/>
      <c r="H91" s="67">
        <f>+H86</f>
        <v>2100000</v>
      </c>
      <c r="I91" s="61"/>
      <c r="J91" s="26"/>
      <c r="K91" s="26"/>
      <c r="L91" s="30"/>
      <c r="M91" s="1"/>
    </row>
    <row r="92" spans="1:13" s="2" customFormat="1" ht="17.25" customHeight="1" x14ac:dyDescent="0.3">
      <c r="A92" s="26"/>
      <c r="B92" s="24"/>
      <c r="C92" s="25"/>
      <c r="D92" s="57">
        <v>8</v>
      </c>
      <c r="E92" s="58" t="s">
        <v>173</v>
      </c>
      <c r="F92" s="270"/>
      <c r="G92" s="59"/>
      <c r="H92" s="68">
        <f>+H91-H90</f>
        <v>1700000</v>
      </c>
      <c r="I92" s="61"/>
      <c r="J92" s="26"/>
      <c r="K92" s="26"/>
      <c r="L92" s="30"/>
      <c r="M92" s="1"/>
    </row>
    <row r="93" spans="1:13" s="2" customFormat="1" ht="17.25" customHeight="1" thickBot="1" x14ac:dyDescent="0.35">
      <c r="A93" s="26"/>
      <c r="B93" s="24"/>
      <c r="C93" s="25"/>
      <c r="D93" s="57">
        <v>9</v>
      </c>
      <c r="E93" s="58" t="s">
        <v>98</v>
      </c>
      <c r="F93" s="270"/>
      <c r="G93" s="59"/>
      <c r="H93" s="69">
        <v>0.5</v>
      </c>
      <c r="I93" s="61"/>
      <c r="J93" s="26"/>
      <c r="K93" s="26"/>
      <c r="L93" s="30"/>
      <c r="M93" s="1"/>
    </row>
    <row r="94" spans="1:13" s="2" customFormat="1" ht="17.25" customHeight="1" x14ac:dyDescent="0.3">
      <c r="A94" s="26"/>
      <c r="B94" s="24"/>
      <c r="C94" s="25"/>
      <c r="D94" s="57">
        <v>10</v>
      </c>
      <c r="E94" s="63" t="s">
        <v>99</v>
      </c>
      <c r="F94" s="271"/>
      <c r="G94" s="64"/>
      <c r="H94" s="70">
        <f>+H93*H92</f>
        <v>850000</v>
      </c>
      <c r="I94" s="71"/>
      <c r="J94" s="26"/>
      <c r="K94" s="26"/>
      <c r="L94" s="30"/>
      <c r="M94" s="1"/>
    </row>
    <row r="95" spans="1:13" s="2" customFormat="1" ht="17.25" customHeight="1" x14ac:dyDescent="0.3">
      <c r="A95" s="26"/>
      <c r="B95" s="24"/>
      <c r="C95" s="25"/>
      <c r="D95" s="57">
        <v>11</v>
      </c>
      <c r="E95" s="58" t="s">
        <v>173</v>
      </c>
      <c r="F95" s="270"/>
      <c r="G95" s="59"/>
      <c r="H95" s="72">
        <f>+H92-H94</f>
        <v>850000</v>
      </c>
      <c r="I95" s="61"/>
      <c r="J95" s="26"/>
      <c r="K95" s="26"/>
      <c r="L95" s="30"/>
      <c r="M95" s="1"/>
    </row>
    <row r="96" spans="1:13" s="2" customFormat="1" ht="17.25" customHeight="1" thickBot="1" x14ac:dyDescent="0.35">
      <c r="A96" s="26"/>
      <c r="B96" s="24"/>
      <c r="C96" s="25"/>
      <c r="D96" s="57">
        <v>12</v>
      </c>
      <c r="E96" s="58" t="s">
        <v>174</v>
      </c>
      <c r="F96" s="270"/>
      <c r="G96" s="59"/>
      <c r="H96" s="73">
        <v>0.1429</v>
      </c>
      <c r="I96" s="61"/>
      <c r="J96" s="26"/>
      <c r="K96" s="26"/>
      <c r="L96" s="30"/>
      <c r="M96" s="1"/>
    </row>
    <row r="97" spans="1:13" s="2" customFormat="1" ht="17.25" customHeight="1" thickBot="1" x14ac:dyDescent="0.35">
      <c r="A97" s="26"/>
      <c r="B97" s="24"/>
      <c r="C97" s="25"/>
      <c r="D97" s="57">
        <v>13</v>
      </c>
      <c r="E97" s="63" t="s">
        <v>62</v>
      </c>
      <c r="F97" s="271"/>
      <c r="G97" s="64"/>
      <c r="H97" s="74"/>
      <c r="I97" s="75"/>
      <c r="J97" s="26"/>
      <c r="K97" s="26"/>
      <c r="L97" s="30"/>
      <c r="M97" s="1"/>
    </row>
    <row r="98" spans="1:13" s="2" customFormat="1" ht="17.25" customHeight="1" thickBot="1" x14ac:dyDescent="0.25">
      <c r="A98" s="26"/>
      <c r="B98" s="24"/>
      <c r="C98" s="25"/>
      <c r="D98" s="76">
        <v>14</v>
      </c>
      <c r="E98" s="77" t="s">
        <v>101</v>
      </c>
      <c r="F98" s="272"/>
      <c r="G98" s="78"/>
      <c r="H98" s="79"/>
      <c r="I98" s="363"/>
      <c r="J98" s="26"/>
      <c r="K98" s="26"/>
      <c r="L98" s="30"/>
      <c r="M98" s="1"/>
    </row>
    <row r="99" spans="1:13" s="2" customFormat="1" ht="17.25" customHeight="1" thickBot="1" x14ac:dyDescent="0.25">
      <c r="A99" s="26"/>
      <c r="B99" s="24"/>
      <c r="C99" s="25"/>
      <c r="D99" s="76">
        <v>15</v>
      </c>
      <c r="E99" s="77" t="s">
        <v>161</v>
      </c>
      <c r="F99" s="272"/>
      <c r="G99" s="78"/>
      <c r="H99" s="79"/>
      <c r="I99" s="363"/>
      <c r="J99" s="26"/>
      <c r="K99" s="26"/>
      <c r="L99" s="30"/>
      <c r="M99" s="1"/>
    </row>
    <row r="100" spans="1:13" s="2" customFormat="1" ht="8.25" customHeight="1" thickBot="1" x14ac:dyDescent="0.25">
      <c r="A100" s="26"/>
      <c r="B100" s="24"/>
      <c r="C100" s="25"/>
      <c r="D100" s="319"/>
      <c r="E100" s="412"/>
      <c r="F100" s="412"/>
      <c r="G100" s="412"/>
      <c r="H100" s="412"/>
      <c r="I100" s="412"/>
      <c r="J100" s="412"/>
      <c r="K100" s="412"/>
      <c r="L100" s="30"/>
      <c r="M100" s="1"/>
    </row>
    <row r="101" spans="1:13" s="2" customFormat="1" ht="4.5" customHeight="1" x14ac:dyDescent="0.2">
      <c r="A101" s="26"/>
      <c r="B101" s="395"/>
      <c r="C101" s="396"/>
      <c r="D101" s="397"/>
      <c r="E101" s="397"/>
      <c r="F101" s="397"/>
      <c r="G101" s="398"/>
      <c r="H101" s="399"/>
      <c r="I101" s="414"/>
      <c r="J101" s="401"/>
      <c r="K101" s="401"/>
      <c r="L101" s="401"/>
      <c r="M101" s="1"/>
    </row>
    <row r="102" spans="1:13" s="2" customFormat="1" ht="6.75" customHeight="1" thickBot="1" x14ac:dyDescent="0.25">
      <c r="A102" s="26"/>
      <c r="B102" s="393"/>
      <c r="C102" s="402"/>
      <c r="D102" s="403"/>
      <c r="E102" s="403"/>
      <c r="F102" s="403"/>
      <c r="G102" s="404"/>
      <c r="H102" s="405"/>
      <c r="I102" s="364"/>
      <c r="J102" s="407"/>
      <c r="K102" s="407"/>
      <c r="L102" s="407"/>
      <c r="M102" s="1"/>
    </row>
    <row r="103" spans="1:13" s="2" customFormat="1" ht="22.5" customHeight="1" thickBot="1" x14ac:dyDescent="0.25">
      <c r="A103" s="26"/>
      <c r="B103" s="312">
        <v>6</v>
      </c>
      <c r="C103" s="306" t="s">
        <v>270</v>
      </c>
      <c r="D103" s="313"/>
      <c r="E103" s="313"/>
      <c r="F103" s="313"/>
      <c r="G103" s="314"/>
      <c r="H103" s="315"/>
      <c r="I103" s="316"/>
      <c r="J103" s="313"/>
      <c r="K103" s="313"/>
      <c r="L103" s="313"/>
      <c r="M103" s="1"/>
    </row>
    <row r="104" spans="1:13" s="2" customFormat="1" ht="17.25" customHeight="1" x14ac:dyDescent="0.2">
      <c r="A104" s="26"/>
      <c r="B104" s="24"/>
      <c r="C104" s="375" t="s">
        <v>197</v>
      </c>
      <c r="D104" s="376"/>
      <c r="E104" s="376"/>
      <c r="F104" s="376"/>
      <c r="G104" s="377"/>
      <c r="H104" s="378"/>
      <c r="I104" s="379"/>
      <c r="J104" s="376"/>
      <c r="K104" s="376"/>
      <c r="L104" s="380"/>
      <c r="M104" s="1"/>
    </row>
    <row r="105" spans="1:13" s="2" customFormat="1" ht="17.25" customHeight="1" thickBot="1" x14ac:dyDescent="0.25">
      <c r="A105" s="26"/>
      <c r="B105" s="24"/>
      <c r="C105" s="381" t="s">
        <v>202</v>
      </c>
      <c r="D105" s="382"/>
      <c r="E105" s="382"/>
      <c r="F105" s="382"/>
      <c r="G105" s="383"/>
      <c r="H105" s="384"/>
      <c r="I105" s="385"/>
      <c r="J105" s="382"/>
      <c r="K105" s="382"/>
      <c r="L105" s="386"/>
      <c r="M105" s="1"/>
    </row>
    <row r="106" spans="1:13" s="2" customFormat="1" ht="16.5" customHeight="1" x14ac:dyDescent="0.2">
      <c r="A106" s="26"/>
      <c r="B106" s="24"/>
      <c r="C106" s="146" t="s">
        <v>253</v>
      </c>
      <c r="D106" s="26"/>
      <c r="E106" s="26"/>
      <c r="F106" s="26"/>
      <c r="G106" s="27"/>
      <c r="H106" s="28"/>
      <c r="I106" s="29"/>
      <c r="J106" s="30"/>
      <c r="K106" s="30"/>
      <c r="L106" s="30"/>
      <c r="M106" s="1"/>
    </row>
    <row r="107" spans="1:13" s="2" customFormat="1" ht="16.5" customHeight="1" x14ac:dyDescent="0.2">
      <c r="A107" s="26"/>
      <c r="B107" s="24"/>
      <c r="C107" s="146" t="s">
        <v>255</v>
      </c>
      <c r="D107" s="26"/>
      <c r="E107" s="26"/>
      <c r="F107" s="26"/>
      <c r="G107" s="27"/>
      <c r="H107" s="28"/>
      <c r="I107" s="29"/>
      <c r="J107" s="30"/>
      <c r="K107" s="30"/>
      <c r="L107" s="30"/>
      <c r="M107" s="1"/>
    </row>
    <row r="108" spans="1:13" s="2" customFormat="1" ht="16.5" customHeight="1" x14ac:dyDescent="0.2">
      <c r="A108" s="26"/>
      <c r="B108" s="24"/>
      <c r="C108" s="146" t="s">
        <v>184</v>
      </c>
      <c r="D108" s="26"/>
      <c r="E108" s="26"/>
      <c r="F108" s="26"/>
      <c r="G108" s="27"/>
      <c r="H108" s="28"/>
      <c r="I108" s="29"/>
      <c r="J108" s="30"/>
      <c r="K108" s="30"/>
      <c r="L108" s="30"/>
      <c r="M108" s="1"/>
    </row>
    <row r="109" spans="1:13" s="2" customFormat="1" ht="16.5" customHeight="1" x14ac:dyDescent="0.2">
      <c r="A109" s="26"/>
      <c r="B109" s="24"/>
      <c r="C109" s="146" t="s">
        <v>286</v>
      </c>
      <c r="D109" s="26"/>
      <c r="E109" s="26"/>
      <c r="F109" s="26"/>
      <c r="G109" s="27"/>
      <c r="H109" s="28"/>
      <c r="I109" s="29"/>
      <c r="J109" s="30"/>
      <c r="K109" s="30"/>
      <c r="L109" s="30"/>
      <c r="M109" s="1"/>
    </row>
    <row r="110" spans="1:13" s="2" customFormat="1" ht="16.5" customHeight="1" x14ac:dyDescent="0.2">
      <c r="A110" s="26"/>
      <c r="B110" s="24"/>
      <c r="C110" s="146" t="s">
        <v>191</v>
      </c>
      <c r="D110" s="26"/>
      <c r="E110" s="26"/>
      <c r="F110" s="26"/>
      <c r="G110" s="27"/>
      <c r="H110" s="28"/>
      <c r="I110" s="29"/>
      <c r="J110" s="30"/>
      <c r="K110" s="30"/>
      <c r="L110" s="30"/>
      <c r="M110" s="1"/>
    </row>
    <row r="111" spans="1:13" s="2" customFormat="1" ht="16.5" customHeight="1" x14ac:dyDescent="0.2">
      <c r="A111" s="26"/>
      <c r="B111" s="24"/>
      <c r="C111" s="550" t="s">
        <v>196</v>
      </c>
      <c r="D111" s="371"/>
      <c r="E111" s="371"/>
      <c r="F111" s="371"/>
      <c r="G111" s="372"/>
      <c r="H111" s="373"/>
      <c r="I111" s="29"/>
      <c r="J111" s="30"/>
      <c r="K111" s="30"/>
      <c r="L111" s="30"/>
      <c r="M111" s="1"/>
    </row>
    <row r="112" spans="1:13" s="2" customFormat="1" ht="16.5" customHeight="1" x14ac:dyDescent="0.2">
      <c r="A112" s="26"/>
      <c r="B112" s="24"/>
      <c r="C112" s="580" t="s">
        <v>287</v>
      </c>
      <c r="D112" s="371"/>
      <c r="E112" s="371"/>
      <c r="F112" s="371"/>
      <c r="G112" s="372"/>
      <c r="H112" s="373"/>
      <c r="I112" s="581"/>
      <c r="J112" s="582"/>
      <c r="K112" s="582"/>
      <c r="L112" s="582"/>
      <c r="M112" s="1"/>
    </row>
    <row r="113" spans="1:13" s="2" customFormat="1" ht="17.25" customHeight="1" x14ac:dyDescent="0.2">
      <c r="A113" s="26"/>
      <c r="B113" s="24"/>
      <c r="C113" s="369" t="s">
        <v>6</v>
      </c>
      <c r="D113" s="26"/>
      <c r="E113" s="367"/>
      <c r="F113" s="367" t="s">
        <v>192</v>
      </c>
      <c r="G113" s="387" t="s">
        <v>23</v>
      </c>
      <c r="H113" s="415" t="s">
        <v>211</v>
      </c>
      <c r="I113" s="370" t="s">
        <v>193</v>
      </c>
      <c r="J113" s="368" t="s">
        <v>44</v>
      </c>
      <c r="K113" s="368"/>
      <c r="L113" s="366"/>
      <c r="M113" s="1"/>
    </row>
    <row r="114" spans="1:13" s="2" customFormat="1" ht="18.75" customHeight="1" thickBot="1" x14ac:dyDescent="0.25">
      <c r="A114" s="26"/>
      <c r="B114" s="24"/>
      <c r="C114" s="80" t="s">
        <v>185</v>
      </c>
      <c r="D114" s="80"/>
      <c r="E114" s="80"/>
      <c r="F114" s="591" t="s">
        <v>187</v>
      </c>
      <c r="G114" s="588">
        <v>600000</v>
      </c>
      <c r="H114" s="416">
        <v>0.5</v>
      </c>
      <c r="I114" s="583"/>
      <c r="J114" s="584"/>
      <c r="K114" s="374" t="s">
        <v>189</v>
      </c>
      <c r="L114" s="26"/>
      <c r="M114" s="1"/>
    </row>
    <row r="115" spans="1:13" s="2" customFormat="1" ht="18.75" customHeight="1" thickBot="1" x14ac:dyDescent="0.25">
      <c r="A115" s="26"/>
      <c r="B115" s="24"/>
      <c r="C115" s="80" t="s">
        <v>186</v>
      </c>
      <c r="D115" s="80"/>
      <c r="E115" s="80"/>
      <c r="F115" s="592" t="s">
        <v>188</v>
      </c>
      <c r="G115" s="589">
        <v>600000</v>
      </c>
      <c r="H115" s="417">
        <v>0.5</v>
      </c>
      <c r="I115" s="585"/>
      <c r="J115" s="586"/>
      <c r="K115" s="374" t="s">
        <v>190</v>
      </c>
      <c r="L115" s="26"/>
      <c r="M115" s="1"/>
    </row>
    <row r="116" spans="1:13" s="2" customFormat="1" ht="18.75" customHeight="1" thickBot="1" x14ac:dyDescent="0.25">
      <c r="A116" s="26"/>
      <c r="B116" s="24"/>
      <c r="C116" s="80" t="s">
        <v>212</v>
      </c>
      <c r="D116" s="80"/>
      <c r="E116" s="80"/>
      <c r="F116" s="80"/>
      <c r="G116" s="589">
        <f>SUM(G114:G115)</f>
        <v>1200000</v>
      </c>
      <c r="H116" s="590">
        <f>SUM(H114:H115)</f>
        <v>1</v>
      </c>
      <c r="I116" s="305"/>
      <c r="J116" s="587"/>
      <c r="K116" s="368"/>
      <c r="L116" s="30"/>
      <c r="M116" s="1"/>
    </row>
    <row r="117" spans="1:13" s="2" customFormat="1" ht="8.25" customHeight="1" x14ac:dyDescent="0.2">
      <c r="A117" s="26"/>
      <c r="B117" s="24"/>
      <c r="C117" s="25"/>
      <c r="D117" s="26"/>
      <c r="E117" s="26"/>
      <c r="F117" s="26"/>
      <c r="G117" s="27"/>
      <c r="H117" s="28"/>
      <c r="I117" s="29"/>
      <c r="J117" s="30"/>
      <c r="K117" s="30"/>
      <c r="L117" s="30"/>
      <c r="M117" s="1"/>
    </row>
    <row r="118" spans="1:13" s="2" customFormat="1" ht="16.5" customHeight="1" x14ac:dyDescent="0.2">
      <c r="A118" s="26"/>
      <c r="C118" s="305" t="s">
        <v>288</v>
      </c>
      <c r="E118" s="26"/>
      <c r="F118" s="26"/>
      <c r="G118" s="27"/>
      <c r="H118" s="28"/>
      <c r="I118" s="29"/>
      <c r="J118" s="30"/>
      <c r="K118" s="30"/>
      <c r="L118" s="30"/>
      <c r="M118" s="1"/>
    </row>
    <row r="119" spans="1:13" s="2" customFormat="1" ht="16.5" customHeight="1" x14ac:dyDescent="0.2">
      <c r="A119" s="26"/>
      <c r="C119" s="305" t="s">
        <v>289</v>
      </c>
      <c r="E119" s="26"/>
      <c r="F119" s="26"/>
      <c r="G119" s="27"/>
      <c r="H119" s="28"/>
      <c r="I119" s="29"/>
      <c r="J119" s="30"/>
      <c r="K119" s="30"/>
      <c r="L119" s="30"/>
      <c r="M119" s="1"/>
    </row>
    <row r="120" spans="1:13" s="2" customFormat="1" ht="16.5" customHeight="1" x14ac:dyDescent="0.2">
      <c r="A120" s="26"/>
      <c r="C120" s="627" t="s">
        <v>271</v>
      </c>
      <c r="D120" s="628"/>
      <c r="E120" s="629"/>
      <c r="F120" s="629"/>
      <c r="G120" s="630"/>
      <c r="H120" s="631"/>
      <c r="I120" s="632"/>
      <c r="J120" s="633"/>
      <c r="K120" s="30"/>
      <c r="L120" s="30"/>
      <c r="M120" s="1"/>
    </row>
    <row r="121" spans="1:13" s="2" customFormat="1" ht="16.5" customHeight="1" x14ac:dyDescent="0.2">
      <c r="A121" s="26"/>
      <c r="C121" s="640" t="s">
        <v>278</v>
      </c>
      <c r="E121" s="26"/>
      <c r="F121" s="26"/>
      <c r="G121" s="27"/>
      <c r="H121" s="28"/>
      <c r="I121" s="29"/>
      <c r="J121" s="30"/>
      <c r="K121" s="30"/>
      <c r="L121" s="30"/>
      <c r="M121" s="1"/>
    </row>
    <row r="122" spans="1:13" s="2" customFormat="1" ht="16.5" customHeight="1" thickBot="1" x14ac:dyDescent="0.25">
      <c r="A122" s="26"/>
      <c r="C122" s="641" t="s">
        <v>272</v>
      </c>
      <c r="D122" s="551"/>
      <c r="E122" s="552"/>
      <c r="F122" s="552"/>
      <c r="G122" s="27"/>
      <c r="H122" s="28"/>
      <c r="I122" s="29"/>
      <c r="J122" s="30"/>
      <c r="K122" s="30"/>
      <c r="L122" s="30"/>
      <c r="M122" s="1"/>
    </row>
    <row r="123" spans="1:13" s="2" customFormat="1" ht="16.5" customHeight="1" x14ac:dyDescent="0.2">
      <c r="A123" s="26"/>
      <c r="C123" s="640" t="s">
        <v>194</v>
      </c>
      <c r="E123" s="26"/>
      <c r="F123" s="26"/>
      <c r="G123" s="27"/>
      <c r="H123" s="28"/>
      <c r="I123" s="29"/>
      <c r="J123" s="30"/>
      <c r="K123" s="30"/>
      <c r="L123" s="30"/>
      <c r="M123" s="1"/>
    </row>
    <row r="124" spans="1:13" s="2" customFormat="1" ht="16.5" customHeight="1" x14ac:dyDescent="0.2">
      <c r="A124" s="26"/>
      <c r="C124" s="640" t="s">
        <v>195</v>
      </c>
      <c r="E124" s="26"/>
      <c r="F124" s="26"/>
      <c r="G124" s="27"/>
      <c r="H124" s="28"/>
      <c r="I124" s="29"/>
      <c r="J124" s="30"/>
      <c r="K124" s="30"/>
      <c r="L124" s="30"/>
      <c r="M124" s="1"/>
    </row>
    <row r="125" spans="1:13" s="2" customFormat="1" ht="16.5" customHeight="1" x14ac:dyDescent="0.2">
      <c r="A125" s="26"/>
      <c r="C125" s="640" t="s">
        <v>290</v>
      </c>
      <c r="E125" s="26"/>
      <c r="F125" s="26"/>
      <c r="G125" s="27"/>
      <c r="H125" s="28"/>
      <c r="I125" s="29"/>
      <c r="J125" s="30"/>
      <c r="K125" s="30"/>
      <c r="L125" s="30"/>
      <c r="M125" s="1"/>
    </row>
    <row r="126" spans="1:13" s="2" customFormat="1" ht="16.5" customHeight="1" x14ac:dyDescent="0.2">
      <c r="A126" s="26"/>
      <c r="C126" s="640" t="s">
        <v>291</v>
      </c>
      <c r="E126" s="26"/>
      <c r="F126" s="26"/>
      <c r="G126" s="27"/>
      <c r="H126" s="28"/>
      <c r="I126" s="29"/>
      <c r="J126" s="30"/>
      <c r="K126" s="30"/>
      <c r="L126" s="30"/>
      <c r="M126" s="1"/>
    </row>
    <row r="127" spans="1:13" s="2" customFormat="1" ht="12" customHeight="1" thickBot="1" x14ac:dyDescent="0.25">
      <c r="A127" s="26"/>
      <c r="B127" s="24"/>
      <c r="C127" s="25"/>
      <c r="D127" s="26"/>
      <c r="E127" s="26"/>
      <c r="F127" s="26"/>
      <c r="G127" s="27"/>
      <c r="H127" s="28"/>
      <c r="I127" s="29"/>
      <c r="J127" s="30"/>
      <c r="K127" s="30"/>
      <c r="L127" s="30"/>
      <c r="M127" s="1"/>
    </row>
    <row r="128" spans="1:13" s="440" customFormat="1" ht="22.5" customHeight="1" x14ac:dyDescent="0.2">
      <c r="A128" s="435"/>
      <c r="B128" s="454">
        <v>7</v>
      </c>
      <c r="C128" s="455" t="s">
        <v>155</v>
      </c>
      <c r="D128" s="456"/>
      <c r="E128" s="456"/>
      <c r="F128" s="456"/>
      <c r="G128" s="457"/>
      <c r="H128" s="458"/>
      <c r="I128" s="459"/>
      <c r="J128" s="456"/>
      <c r="K128" s="456"/>
      <c r="L128" s="456"/>
      <c r="M128" s="439"/>
    </row>
    <row r="129" spans="1:14" s="440" customFormat="1" ht="22.5" customHeight="1" thickBot="1" x14ac:dyDescent="0.25">
      <c r="A129" s="435"/>
      <c r="B129" s="434"/>
      <c r="C129" s="146" t="s">
        <v>261</v>
      </c>
      <c r="D129" s="435"/>
      <c r="E129" s="435"/>
      <c r="F129" s="435"/>
      <c r="G129" s="436"/>
      <c r="H129" s="437"/>
      <c r="I129" s="438"/>
      <c r="J129" s="435"/>
      <c r="K129" s="435"/>
      <c r="L129" s="435"/>
      <c r="M129" s="439"/>
    </row>
    <row r="130" spans="1:14" s="2" customFormat="1" ht="21" customHeight="1" x14ac:dyDescent="0.2">
      <c r="A130" s="26"/>
      <c r="B130" s="31"/>
      <c r="C130" s="31"/>
      <c r="D130" s="31"/>
      <c r="E130" s="175" t="s">
        <v>309</v>
      </c>
      <c r="F130" s="289"/>
      <c r="G130" s="645" t="s">
        <v>297</v>
      </c>
      <c r="H130" s="324" t="s">
        <v>214</v>
      </c>
      <c r="I130" s="80"/>
      <c r="J130" s="80"/>
      <c r="K130" s="80"/>
      <c r="L130" s="80"/>
      <c r="M130" s="6"/>
      <c r="N130" s="1"/>
    </row>
    <row r="131" spans="1:14" s="2" customFormat="1" ht="21" customHeight="1" x14ac:dyDescent="0.2">
      <c r="A131" s="26"/>
      <c r="B131" s="31"/>
      <c r="C131" s="31"/>
      <c r="D131" s="31"/>
      <c r="E131" s="40" t="s">
        <v>6</v>
      </c>
      <c r="F131" s="263"/>
      <c r="G131" s="84"/>
      <c r="H131" s="37" t="s">
        <v>75</v>
      </c>
      <c r="I131" s="80"/>
      <c r="J131" s="80"/>
      <c r="K131" s="80"/>
      <c r="L131" s="80"/>
      <c r="M131" s="6"/>
      <c r="N131" s="1"/>
    </row>
    <row r="132" spans="1:14" s="2" customFormat="1" ht="21" customHeight="1" x14ac:dyDescent="0.2">
      <c r="A132" s="26"/>
      <c r="B132" s="31"/>
      <c r="C132" s="31"/>
      <c r="D132" s="31"/>
      <c r="E132" s="40" t="s">
        <v>36</v>
      </c>
      <c r="F132" s="263"/>
      <c r="G132" s="84"/>
      <c r="H132" s="38">
        <v>5</v>
      </c>
      <c r="I132" s="80"/>
      <c r="J132" s="80"/>
      <c r="K132" s="80"/>
      <c r="L132" s="80"/>
      <c r="M132" s="6"/>
      <c r="N132" s="1"/>
    </row>
    <row r="133" spans="1:14" s="2" customFormat="1" ht="21" customHeight="1" thickBot="1" x14ac:dyDescent="0.25">
      <c r="A133" s="26"/>
      <c r="B133" s="31"/>
      <c r="C133" s="31"/>
      <c r="D133" s="31"/>
      <c r="E133" s="444" t="s">
        <v>38</v>
      </c>
      <c r="F133" s="445"/>
      <c r="G133" s="119"/>
      <c r="H133" s="446" t="s">
        <v>72</v>
      </c>
      <c r="I133" s="80"/>
      <c r="J133" s="80"/>
      <c r="K133" s="80"/>
      <c r="L133" s="80"/>
      <c r="M133" s="6"/>
      <c r="N133" s="1"/>
    </row>
    <row r="134" spans="1:14" s="2" customFormat="1" ht="21" customHeight="1" x14ac:dyDescent="0.2">
      <c r="A134" s="26"/>
      <c r="B134" s="31"/>
      <c r="C134" s="31"/>
      <c r="D134" s="31"/>
      <c r="E134" s="441" t="s">
        <v>76</v>
      </c>
      <c r="F134" s="442"/>
      <c r="G134" s="443"/>
      <c r="H134" s="260">
        <v>60000</v>
      </c>
      <c r="I134" s="80"/>
      <c r="J134" s="80"/>
      <c r="K134" s="80"/>
      <c r="L134" s="80"/>
      <c r="M134" s="6"/>
      <c r="N134" s="1"/>
    </row>
    <row r="135" spans="1:14" s="2" customFormat="1" ht="21" customHeight="1" x14ac:dyDescent="0.2">
      <c r="A135" s="26"/>
      <c r="B135" s="31"/>
      <c r="C135" s="31"/>
      <c r="D135" s="31"/>
      <c r="E135" s="40" t="s">
        <v>77</v>
      </c>
      <c r="F135" s="263"/>
      <c r="G135" s="84"/>
      <c r="H135" s="199">
        <v>1</v>
      </c>
      <c r="I135" s="80"/>
      <c r="J135" s="80"/>
      <c r="K135" s="80"/>
      <c r="L135" s="80"/>
      <c r="M135" s="6"/>
      <c r="N135" s="1"/>
    </row>
    <row r="136" spans="1:14" s="2" customFormat="1" ht="21" customHeight="1" x14ac:dyDescent="0.2">
      <c r="A136" s="26"/>
      <c r="B136" s="31"/>
      <c r="C136" s="31"/>
      <c r="D136" s="31"/>
      <c r="E136" s="40" t="s">
        <v>78</v>
      </c>
      <c r="F136" s="263"/>
      <c r="G136" s="84"/>
      <c r="H136" s="39">
        <f>+H135*H134</f>
        <v>60000</v>
      </c>
      <c r="I136" s="80"/>
      <c r="J136" s="80"/>
      <c r="K136" s="80"/>
      <c r="L136" s="80"/>
      <c r="M136" s="6"/>
      <c r="N136" s="1"/>
    </row>
    <row r="137" spans="1:14" s="2" customFormat="1" ht="21" customHeight="1" x14ac:dyDescent="0.2">
      <c r="A137" s="26"/>
      <c r="B137" s="80"/>
      <c r="C137" s="80"/>
      <c r="D137" s="80"/>
      <c r="E137" s="40" t="s">
        <v>79</v>
      </c>
      <c r="F137" s="263"/>
      <c r="G137" s="84"/>
      <c r="H137" s="199">
        <v>0.2</v>
      </c>
      <c r="I137" s="86" t="s">
        <v>217</v>
      </c>
      <c r="J137" s="80"/>
      <c r="K137" s="80"/>
      <c r="L137" s="80"/>
      <c r="M137" s="6"/>
      <c r="N137" s="1"/>
    </row>
    <row r="138" spans="1:14" s="2" customFormat="1" ht="21" customHeight="1" x14ac:dyDescent="0.2">
      <c r="A138" s="26"/>
      <c r="B138" s="80"/>
      <c r="C138" s="80"/>
      <c r="D138" s="80"/>
      <c r="E138" s="200" t="s">
        <v>80</v>
      </c>
      <c r="F138" s="292"/>
      <c r="G138" s="201"/>
      <c r="H138" s="202">
        <f>+H137*H136</f>
        <v>12000</v>
      </c>
      <c r="I138" s="80"/>
      <c r="J138" s="80"/>
      <c r="K138" s="80"/>
      <c r="L138" s="80"/>
      <c r="M138" s="6"/>
      <c r="N138" s="1"/>
    </row>
    <row r="139" spans="1:14" s="2" customFormat="1" ht="21" customHeight="1" x14ac:dyDescent="0.2">
      <c r="A139" s="26"/>
      <c r="B139" s="80"/>
      <c r="C139" s="80"/>
      <c r="D139" s="80"/>
      <c r="E139" s="40" t="s">
        <v>81</v>
      </c>
      <c r="F139" s="263"/>
      <c r="G139" s="84"/>
      <c r="H139" s="39">
        <v>3160</v>
      </c>
      <c r="I139" s="86" t="s">
        <v>151</v>
      </c>
      <c r="J139" s="80"/>
      <c r="K139" s="80"/>
      <c r="L139" s="80"/>
      <c r="M139" s="6"/>
      <c r="N139" s="1"/>
    </row>
    <row r="140" spans="1:14" s="2" customFormat="1" ht="21" customHeight="1" x14ac:dyDescent="0.2">
      <c r="A140" s="26"/>
      <c r="B140" s="80"/>
      <c r="C140" s="80"/>
      <c r="D140" s="80"/>
      <c r="E140" s="40" t="s">
        <v>77</v>
      </c>
      <c r="F140" s="263"/>
      <c r="G140" s="84"/>
      <c r="H140" s="114">
        <v>1</v>
      </c>
      <c r="I140" s="80"/>
      <c r="J140" s="80"/>
      <c r="K140" s="80"/>
      <c r="L140" s="80"/>
      <c r="M140" s="6"/>
      <c r="N140" s="1"/>
    </row>
    <row r="141" spans="1:14" s="2" customFormat="1" ht="21" customHeight="1" thickBot="1" x14ac:dyDescent="0.25">
      <c r="A141" s="26"/>
      <c r="B141" s="80"/>
      <c r="C141" s="80"/>
      <c r="D141" s="80"/>
      <c r="E141" s="203" t="s">
        <v>44</v>
      </c>
      <c r="F141" s="293"/>
      <c r="G141" s="85"/>
      <c r="H141" s="204"/>
      <c r="I141" s="80"/>
      <c r="J141" s="80"/>
      <c r="K141" s="80"/>
      <c r="L141" s="80"/>
      <c r="M141" s="6"/>
      <c r="N141" s="1"/>
    </row>
    <row r="142" spans="1:14" s="2" customFormat="1" ht="21" customHeight="1" thickBot="1" x14ac:dyDescent="0.25">
      <c r="A142" s="26"/>
      <c r="B142" s="80"/>
      <c r="C142" s="80"/>
      <c r="D142" s="80"/>
      <c r="E142" s="203" t="s">
        <v>215</v>
      </c>
      <c r="F142" s="293"/>
      <c r="G142" s="85"/>
      <c r="H142" s="204"/>
      <c r="I142" s="80"/>
      <c r="J142" s="80"/>
      <c r="K142" s="80"/>
      <c r="L142" s="80"/>
      <c r="M142" s="6"/>
      <c r="N142" s="1"/>
    </row>
    <row r="143" spans="1:14" s="2" customFormat="1" ht="21" customHeight="1" thickBot="1" x14ac:dyDescent="0.25">
      <c r="A143" s="26"/>
      <c r="B143" s="80"/>
      <c r="C143" s="80"/>
      <c r="D143" s="80"/>
      <c r="E143" s="203" t="s">
        <v>8</v>
      </c>
      <c r="F143" s="293"/>
      <c r="G143" s="85"/>
      <c r="H143" s="204"/>
      <c r="I143" s="80"/>
      <c r="J143" s="80"/>
      <c r="K143" s="80"/>
      <c r="L143" s="80"/>
      <c r="M143" s="6"/>
      <c r="N143" s="1"/>
    </row>
    <row r="144" spans="1:14" s="2" customFormat="1" ht="17.100000000000001" customHeight="1" x14ac:dyDescent="0.2">
      <c r="A144" s="26"/>
      <c r="B144" s="80"/>
      <c r="C144" s="80"/>
      <c r="D144" s="80"/>
      <c r="E144" s="146" t="s">
        <v>216</v>
      </c>
      <c r="F144" s="146"/>
      <c r="G144" s="87"/>
      <c r="H144" s="88"/>
      <c r="I144" s="80"/>
      <c r="J144" s="80"/>
      <c r="K144" s="80"/>
      <c r="L144" s="80"/>
      <c r="M144" s="6"/>
      <c r="N144" s="1"/>
    </row>
    <row r="145" spans="1:21" s="449" customFormat="1" ht="22.5" customHeight="1" thickBot="1" x14ac:dyDescent="0.25">
      <c r="A145" s="305"/>
      <c r="B145" s="24"/>
      <c r="C145" s="25"/>
      <c r="D145" s="305"/>
      <c r="E145" s="447"/>
      <c r="F145" s="305" t="s">
        <v>292</v>
      </c>
      <c r="G145" s="27"/>
      <c r="H145" s="28"/>
      <c r="I145" s="365"/>
      <c r="J145" s="28"/>
      <c r="K145" s="28"/>
      <c r="L145" s="28"/>
      <c r="M145" s="448"/>
    </row>
    <row r="146" spans="1:21" s="449" customFormat="1" ht="8.25" customHeight="1" thickBot="1" x14ac:dyDescent="0.25">
      <c r="A146" s="305"/>
      <c r="B146" s="24"/>
      <c r="C146" s="24"/>
      <c r="D146" s="24"/>
      <c r="E146" s="24"/>
      <c r="F146" s="24"/>
      <c r="G146" s="27"/>
      <c r="H146" s="28"/>
      <c r="I146" s="365"/>
      <c r="J146" s="28"/>
      <c r="K146" s="28"/>
      <c r="L146" s="28"/>
      <c r="M146" s="448"/>
    </row>
    <row r="147" spans="1:21" s="2" customFormat="1" ht="9.75" customHeight="1" x14ac:dyDescent="0.2">
      <c r="A147" s="26"/>
      <c r="B147" s="395"/>
      <c r="C147" s="396"/>
      <c r="D147" s="397"/>
      <c r="E147" s="397"/>
      <c r="F147" s="397"/>
      <c r="G147" s="398"/>
      <c r="H147" s="399"/>
      <c r="I147" s="414"/>
      <c r="J147" s="401"/>
      <c r="K147" s="401"/>
      <c r="L147" s="401"/>
      <c r="M147" s="1"/>
    </row>
    <row r="148" spans="1:21" s="2" customFormat="1" ht="7.5" customHeight="1" thickBot="1" x14ac:dyDescent="0.25">
      <c r="A148" s="26"/>
      <c r="B148" s="393"/>
      <c r="C148" s="402"/>
      <c r="D148" s="403"/>
      <c r="E148" s="403"/>
      <c r="F148" s="403"/>
      <c r="G148" s="404"/>
      <c r="H148" s="405"/>
      <c r="I148" s="364"/>
      <c r="J148" s="407"/>
      <c r="K148" s="407"/>
      <c r="L148" s="407"/>
      <c r="M148" s="1"/>
    </row>
    <row r="149" spans="1:21" s="2" customFormat="1" ht="20.100000000000001" customHeight="1" x14ac:dyDescent="0.2">
      <c r="A149" s="26"/>
      <c r="B149" s="522" t="s">
        <v>294</v>
      </c>
      <c r="C149" s="450"/>
      <c r="D149" s="334"/>
      <c r="E149" s="334"/>
      <c r="F149" s="334"/>
      <c r="G149" s="419"/>
      <c r="H149" s="420"/>
      <c r="I149" s="421"/>
      <c r="J149" s="422"/>
      <c r="K149" s="422"/>
      <c r="L149" s="422"/>
      <c r="M149" s="1"/>
    </row>
    <row r="150" spans="1:21" s="2" customFormat="1" ht="20.100000000000001" customHeight="1" x14ac:dyDescent="0.2">
      <c r="A150" s="26"/>
      <c r="B150" s="522" t="s">
        <v>293</v>
      </c>
      <c r="C150" s="450"/>
      <c r="D150" s="334"/>
      <c r="E150" s="334"/>
      <c r="F150" s="334"/>
      <c r="G150" s="419"/>
      <c r="H150" s="420"/>
      <c r="I150" s="421"/>
      <c r="J150" s="422"/>
      <c r="K150" s="422"/>
      <c r="L150" s="422"/>
      <c r="M150" s="1"/>
    </row>
    <row r="151" spans="1:21" s="2" customFormat="1" ht="20.100000000000001" customHeight="1" x14ac:dyDescent="0.2">
      <c r="A151" s="26"/>
      <c r="B151" s="522" t="s">
        <v>218</v>
      </c>
      <c r="C151" s="450"/>
      <c r="D151" s="334"/>
      <c r="E151" s="334"/>
      <c r="F151" s="334"/>
      <c r="G151" s="419"/>
      <c r="H151" s="420"/>
      <c r="I151" s="421"/>
      <c r="J151" s="422"/>
      <c r="K151" s="422"/>
      <c r="L151" s="422"/>
      <c r="M151" s="1"/>
    </row>
    <row r="152" spans="1:21" s="2" customFormat="1" ht="20.100000000000001" customHeight="1" x14ac:dyDescent="0.2">
      <c r="A152" s="26"/>
      <c r="B152" s="522" t="s">
        <v>305</v>
      </c>
      <c r="C152" s="450"/>
      <c r="D152" s="334"/>
      <c r="E152" s="334"/>
      <c r="F152" s="334"/>
      <c r="G152" s="419"/>
      <c r="H152" s="420"/>
      <c r="I152" s="421"/>
      <c r="J152" s="422"/>
      <c r="K152" s="422"/>
      <c r="L152" s="422"/>
      <c r="M152" s="1"/>
    </row>
    <row r="153" spans="1:21" s="2" customFormat="1" ht="20.100000000000001" customHeight="1" x14ac:dyDescent="0.2">
      <c r="A153" s="26"/>
      <c r="B153" s="522" t="s">
        <v>273</v>
      </c>
      <c r="C153" s="450"/>
      <c r="D153" s="334"/>
      <c r="E153" s="334"/>
      <c r="F153" s="334"/>
      <c r="G153" s="419"/>
      <c r="H153" s="420"/>
      <c r="I153" s="421"/>
      <c r="J153" s="422"/>
      <c r="K153" s="422"/>
      <c r="L153" s="422"/>
      <c r="M153" s="1"/>
    </row>
    <row r="154" spans="1:21" s="2" customFormat="1" ht="20.100000000000001" customHeight="1" x14ac:dyDescent="0.2">
      <c r="A154" s="26"/>
      <c r="B154" s="522" t="s">
        <v>266</v>
      </c>
      <c r="C154" s="450"/>
      <c r="D154" s="334"/>
      <c r="E154" s="334"/>
      <c r="F154" s="334"/>
      <c r="G154" s="419"/>
      <c r="H154" s="420"/>
      <c r="I154" s="421"/>
      <c r="J154" s="422"/>
      <c r="K154" s="422"/>
      <c r="L154" s="422"/>
      <c r="M154" s="1"/>
    </row>
    <row r="155" spans="1:21" s="2" customFormat="1" ht="20.100000000000001" customHeight="1" thickBot="1" x14ac:dyDescent="0.25">
      <c r="A155" s="26"/>
      <c r="B155" s="522" t="s">
        <v>274</v>
      </c>
      <c r="C155" s="450"/>
      <c r="D155" s="334"/>
      <c r="E155" s="334"/>
      <c r="F155" s="334"/>
      <c r="G155" s="419"/>
      <c r="H155" s="420"/>
      <c r="I155" s="421"/>
      <c r="J155" s="422"/>
      <c r="K155" s="422"/>
      <c r="L155" s="422"/>
      <c r="M155" s="1"/>
      <c r="S155" s="80"/>
      <c r="T155" s="80"/>
      <c r="U155" s="6"/>
    </row>
    <row r="156" spans="1:21" s="2" customFormat="1" ht="22.5" customHeight="1" x14ac:dyDescent="0.2">
      <c r="A156" s="26"/>
      <c r="B156" s="454">
        <v>8</v>
      </c>
      <c r="C156" s="455" t="s">
        <v>156</v>
      </c>
      <c r="D156" s="456"/>
      <c r="E156" s="456"/>
      <c r="F156" s="456"/>
      <c r="G156" s="398"/>
      <c r="H156" s="399"/>
      <c r="I156" s="414"/>
      <c r="J156" s="401"/>
      <c r="K156" s="401"/>
      <c r="L156" s="401"/>
      <c r="M156" s="1"/>
      <c r="S156" s="80"/>
      <c r="T156" s="80"/>
      <c r="U156" s="6"/>
    </row>
    <row r="157" spans="1:21" s="2" customFormat="1" ht="18" customHeight="1" x14ac:dyDescent="0.2">
      <c r="A157" s="26"/>
      <c r="B157" s="24"/>
      <c r="C157" s="546" t="s">
        <v>256</v>
      </c>
      <c r="D157" s="305"/>
      <c r="E157" s="305"/>
      <c r="F157" s="305"/>
      <c r="G157" s="308"/>
      <c r="H157" s="305"/>
      <c r="I157" s="547"/>
      <c r="J157" s="305"/>
      <c r="K157" s="30"/>
      <c r="L157" s="30"/>
      <c r="M157" s="1"/>
      <c r="S157" s="80"/>
      <c r="T157" s="80"/>
      <c r="U157" s="6"/>
    </row>
    <row r="158" spans="1:21" s="2" customFormat="1" ht="18" customHeight="1" x14ac:dyDescent="0.2">
      <c r="A158" s="26"/>
      <c r="B158" s="24"/>
      <c r="C158" s="546" t="s">
        <v>267</v>
      </c>
      <c r="D158" s="305"/>
      <c r="E158" s="305"/>
      <c r="F158" s="305"/>
      <c r="G158" s="308"/>
      <c r="H158" s="305"/>
      <c r="I158" s="547"/>
      <c r="J158" s="305"/>
      <c r="K158" s="30"/>
      <c r="L158" s="30"/>
      <c r="M158" s="1"/>
      <c r="S158" s="80"/>
      <c r="T158" s="80" t="s">
        <v>37</v>
      </c>
      <c r="U158" s="6"/>
    </row>
    <row r="159" spans="1:21" s="2" customFormat="1" ht="18" customHeight="1" x14ac:dyDescent="0.2">
      <c r="A159" s="26"/>
      <c r="B159" s="24"/>
      <c r="C159" s="546" t="s">
        <v>219</v>
      </c>
      <c r="D159" s="305"/>
      <c r="E159" s="305"/>
      <c r="F159" s="305"/>
      <c r="G159" s="308"/>
      <c r="H159" s="305"/>
      <c r="I159" s="547"/>
      <c r="J159" s="305"/>
      <c r="K159" s="30"/>
      <c r="L159" s="30"/>
      <c r="M159" s="1"/>
      <c r="S159" s="80"/>
      <c r="T159" s="80">
        <v>100000</v>
      </c>
      <c r="U159" s="6"/>
    </row>
    <row r="160" spans="1:21" s="2" customFormat="1" ht="6.75" customHeight="1" thickBot="1" x14ac:dyDescent="0.25">
      <c r="A160" s="26"/>
      <c r="B160" s="24"/>
      <c r="C160" s="546"/>
      <c r="D160" s="305"/>
      <c r="E160" s="305"/>
      <c r="F160" s="305"/>
      <c r="G160" s="308"/>
      <c r="H160" s="305"/>
      <c r="I160" s="547"/>
      <c r="J160" s="305"/>
      <c r="K160" s="30"/>
      <c r="L160" s="30"/>
      <c r="M160" s="1"/>
      <c r="S160" s="80"/>
      <c r="T160" s="80"/>
      <c r="U160" s="6"/>
    </row>
    <row r="161" spans="1:22" s="2" customFormat="1" ht="18.75" customHeight="1" x14ac:dyDescent="0.2">
      <c r="A161" s="26"/>
      <c r="B161" s="24"/>
      <c r="C161" s="26"/>
      <c r="D161" s="175" t="s">
        <v>33</v>
      </c>
      <c r="E161" s="289"/>
      <c r="F161" s="33"/>
      <c r="G161" s="644" t="s">
        <v>297</v>
      </c>
      <c r="H161" s="490" t="s">
        <v>34</v>
      </c>
      <c r="I161" s="464"/>
      <c r="J161" s="29"/>
      <c r="K161" s="29"/>
      <c r="L161" s="30"/>
      <c r="M161" s="30"/>
      <c r="N161" s="1"/>
      <c r="T161" s="80"/>
      <c r="U161" s="80">
        <v>39</v>
      </c>
      <c r="V161" s="6"/>
    </row>
    <row r="162" spans="1:22" s="2" customFormat="1" ht="18.75" customHeight="1" x14ac:dyDescent="0.2">
      <c r="A162" s="26"/>
      <c r="B162" s="24"/>
      <c r="C162" s="26"/>
      <c r="D162" s="40" t="s">
        <v>6</v>
      </c>
      <c r="E162" s="263"/>
      <c r="F162" s="36"/>
      <c r="G162" s="36"/>
      <c r="H162" s="491" t="s">
        <v>3</v>
      </c>
      <c r="I162" s="465"/>
      <c r="J162" s="29"/>
      <c r="K162" s="29"/>
      <c r="L162" s="30"/>
      <c r="M162" s="30"/>
      <c r="N162" s="1"/>
      <c r="T162" s="80"/>
      <c r="U162" s="80">
        <f>+T159/U161</f>
        <v>2564.102564102564</v>
      </c>
      <c r="V162" s="6">
        <f>+U162/T159</f>
        <v>2.564102564102564E-2</v>
      </c>
    </row>
    <row r="163" spans="1:22" s="2" customFormat="1" ht="18.75" customHeight="1" x14ac:dyDescent="0.2">
      <c r="A163" s="26"/>
      <c r="B163" s="24"/>
      <c r="C163" s="26"/>
      <c r="D163" s="40" t="s">
        <v>13</v>
      </c>
      <c r="E163" s="263"/>
      <c r="F163" s="36"/>
      <c r="G163" s="36"/>
      <c r="H163" s="491" t="s">
        <v>35</v>
      </c>
      <c r="I163" s="465"/>
      <c r="J163" s="29"/>
      <c r="K163" s="29"/>
      <c r="L163" s="30"/>
      <c r="M163" s="30"/>
      <c r="N163" s="1"/>
      <c r="T163" s="80"/>
      <c r="U163" s="80">
        <v>4.5</v>
      </c>
      <c r="V163" s="6"/>
    </row>
    <row r="164" spans="1:22" s="2" customFormat="1" ht="18.75" customHeight="1" x14ac:dyDescent="0.2">
      <c r="A164" s="26"/>
      <c r="B164" s="24"/>
      <c r="C164" s="26"/>
      <c r="D164" s="40" t="s">
        <v>295</v>
      </c>
      <c r="E164" s="263"/>
      <c r="F164" s="36"/>
      <c r="G164" s="36"/>
      <c r="H164" s="492">
        <v>39</v>
      </c>
      <c r="I164" s="465"/>
      <c r="J164" s="29"/>
      <c r="K164" s="29"/>
      <c r="L164" s="30"/>
      <c r="M164" s="30"/>
      <c r="N164" s="1"/>
      <c r="T164" s="80"/>
      <c r="U164" s="80">
        <v>12</v>
      </c>
      <c r="V164" s="6"/>
    </row>
    <row r="165" spans="1:22" s="2" customFormat="1" ht="18.75" customHeight="1" thickBot="1" x14ac:dyDescent="0.25">
      <c r="A165" s="26"/>
      <c r="B165" s="24"/>
      <c r="C165" s="26"/>
      <c r="D165" s="444" t="s">
        <v>38</v>
      </c>
      <c r="E165" s="445"/>
      <c r="F165" s="48"/>
      <c r="G165" s="48"/>
      <c r="H165" s="493" t="s">
        <v>39</v>
      </c>
      <c r="I165" s="466"/>
      <c r="J165" s="664" t="s">
        <v>231</v>
      </c>
      <c r="K165" s="665"/>
      <c r="L165" s="666"/>
      <c r="M165" s="30"/>
      <c r="N165" s="1"/>
      <c r="T165" s="80"/>
      <c r="U165" s="80">
        <f>+U163/U164</f>
        <v>0.375</v>
      </c>
      <c r="V165" s="6"/>
    </row>
    <row r="166" spans="1:22" s="2" customFormat="1" ht="18.75" customHeight="1" x14ac:dyDescent="0.2">
      <c r="A166" s="26"/>
      <c r="B166" s="24"/>
      <c r="C166" s="26"/>
      <c r="D166" s="441" t="s">
        <v>40</v>
      </c>
      <c r="E166" s="442"/>
      <c r="F166" s="463"/>
      <c r="G166" s="463"/>
      <c r="H166" s="494">
        <v>500000</v>
      </c>
      <c r="I166" s="467"/>
      <c r="J166" s="484" t="s">
        <v>232</v>
      </c>
      <c r="K166" s="473"/>
      <c r="L166" s="471">
        <v>1</v>
      </c>
      <c r="M166" s="30"/>
      <c r="N166" s="1"/>
      <c r="O166" s="187"/>
      <c r="P166" s="187"/>
      <c r="Q166" s="129"/>
      <c r="R166" s="80"/>
      <c r="S166" s="80"/>
      <c r="T166" s="80"/>
      <c r="U166" s="80">
        <f>+U165*U162</f>
        <v>961.53846153846143</v>
      </c>
      <c r="V166" s="6"/>
    </row>
    <row r="167" spans="1:22" s="2" customFormat="1" ht="18.75" customHeight="1" thickBot="1" x14ac:dyDescent="0.25">
      <c r="A167" s="26"/>
      <c r="B167" s="24"/>
      <c r="C167" s="26"/>
      <c r="D167" s="40" t="s">
        <v>41</v>
      </c>
      <c r="E167" s="263"/>
      <c r="F167" s="36"/>
      <c r="G167" s="36"/>
      <c r="H167" s="523">
        <v>-100000</v>
      </c>
      <c r="I167" s="465"/>
      <c r="J167" s="472" t="s">
        <v>228</v>
      </c>
      <c r="K167" s="472"/>
      <c r="L167" s="407">
        <v>39</v>
      </c>
      <c r="M167" s="30"/>
      <c r="N167" s="1"/>
      <c r="O167" s="187"/>
      <c r="P167" s="187"/>
      <c r="Q167" s="129"/>
      <c r="R167" s="80"/>
      <c r="S167" s="80"/>
      <c r="T167" s="80"/>
      <c r="U167" s="80"/>
      <c r="V167" s="6"/>
    </row>
    <row r="168" spans="1:22" s="2" customFormat="1" ht="18.75" customHeight="1" x14ac:dyDescent="0.2">
      <c r="A168" s="26"/>
      <c r="B168" s="24"/>
      <c r="C168" s="26"/>
      <c r="D168" s="40" t="s">
        <v>42</v>
      </c>
      <c r="E168" s="263"/>
      <c r="F168" s="36"/>
      <c r="G168" s="36"/>
      <c r="H168" s="494">
        <f>SUM(H166:H167)</f>
        <v>400000</v>
      </c>
      <c r="I168" s="465"/>
      <c r="J168" s="643" t="s">
        <v>307</v>
      </c>
      <c r="K168" s="655">
        <f>+L166/L167</f>
        <v>2.564102564102564E-2</v>
      </c>
      <c r="L168" s="667"/>
      <c r="M168" s="30"/>
      <c r="N168" s="1"/>
      <c r="O168" s="187"/>
      <c r="P168" s="187"/>
      <c r="Q168" s="129"/>
      <c r="R168" s="80"/>
      <c r="S168" s="80"/>
      <c r="T168" s="80"/>
      <c r="U168" s="80"/>
      <c r="V168" s="6"/>
    </row>
    <row r="169" spans="1:22" s="2" customFormat="1" ht="18.75" customHeight="1" thickBot="1" x14ac:dyDescent="0.25">
      <c r="A169" s="26"/>
      <c r="B169" s="24"/>
      <c r="C169" s="26"/>
      <c r="D169" s="40" t="s">
        <v>222</v>
      </c>
      <c r="E169" s="263"/>
      <c r="F169" s="36"/>
      <c r="G169" s="613">
        <v>0.96299999999999997</v>
      </c>
      <c r="H169" s="612"/>
      <c r="I169" s="468" t="s">
        <v>223</v>
      </c>
      <c r="J169" s="472" t="s">
        <v>306</v>
      </c>
      <c r="K169" s="472"/>
      <c r="L169" s="407">
        <v>12</v>
      </c>
      <c r="M169" s="30"/>
      <c r="N169" s="1"/>
      <c r="O169" s="187"/>
      <c r="P169" s="187"/>
      <c r="Q169" s="129"/>
      <c r="R169" s="80"/>
      <c r="S169" s="80"/>
      <c r="T169" s="80"/>
      <c r="U169" s="80"/>
      <c r="V169" s="6"/>
    </row>
    <row r="170" spans="1:22" s="2" customFormat="1" ht="18.75" customHeight="1" thickBot="1" x14ac:dyDescent="0.25">
      <c r="A170" s="26"/>
      <c r="B170" s="24"/>
      <c r="C170" s="26"/>
      <c r="D170" s="184" t="s">
        <v>225</v>
      </c>
      <c r="E170" s="290"/>
      <c r="F170" s="48"/>
      <c r="G170" s="48"/>
      <c r="H170" s="548"/>
      <c r="I170" s="469" t="s">
        <v>224</v>
      </c>
      <c r="J170" s="643" t="s">
        <v>308</v>
      </c>
      <c r="K170" s="472"/>
      <c r="L170" s="30">
        <f>+K168/L169</f>
        <v>2.1367521367521365E-3</v>
      </c>
      <c r="M170" s="30"/>
      <c r="N170" s="1"/>
      <c r="O170" s="187"/>
      <c r="P170" s="187"/>
      <c r="Q170" s="129"/>
      <c r="R170" s="80"/>
      <c r="S170" s="80"/>
      <c r="T170" s="80"/>
      <c r="U170" s="80"/>
      <c r="V170" s="6"/>
    </row>
    <row r="171" spans="1:22" s="2" customFormat="1" ht="18.75" customHeight="1" thickBot="1" x14ac:dyDescent="0.25">
      <c r="A171" s="26"/>
      <c r="B171" s="24"/>
      <c r="C171" s="25"/>
      <c r="D171" s="26"/>
      <c r="E171" s="26"/>
      <c r="F171" s="26"/>
      <c r="G171" s="27"/>
      <c r="H171" s="496"/>
      <c r="I171" s="29"/>
      <c r="J171" s="485" t="s">
        <v>230</v>
      </c>
      <c r="K171" s="374"/>
      <c r="L171" s="407">
        <v>4.5</v>
      </c>
      <c r="M171" s="1"/>
      <c r="N171" s="187"/>
      <c r="O171" s="187"/>
      <c r="P171" s="129"/>
      <c r="Q171" s="80"/>
      <c r="R171" s="80"/>
      <c r="S171" s="80"/>
      <c r="T171" s="80"/>
      <c r="U171" s="6"/>
    </row>
    <row r="172" spans="1:22" s="2" customFormat="1" ht="18.75" customHeight="1" thickBot="1" x14ac:dyDescent="0.25">
      <c r="A172" s="26"/>
      <c r="B172" s="24"/>
      <c r="C172" s="26"/>
      <c r="D172" s="175" t="s">
        <v>226</v>
      </c>
      <c r="E172" s="289"/>
      <c r="F172" s="33"/>
      <c r="G172" s="614">
        <v>1.605</v>
      </c>
      <c r="H172" s="653"/>
      <c r="I172" s="470" t="s">
        <v>223</v>
      </c>
      <c r="J172" s="29"/>
      <c r="K172" s="656">
        <f>+L171*L170</f>
        <v>9.6153846153846142E-3</v>
      </c>
      <c r="L172" s="657"/>
      <c r="M172" s="30"/>
      <c r="N172" s="1"/>
      <c r="O172" s="187"/>
      <c r="P172" s="187"/>
      <c r="Q172" s="129"/>
      <c r="R172" s="80"/>
      <c r="S172" s="80"/>
      <c r="T172" s="80"/>
      <c r="U172" s="80"/>
      <c r="V172" s="6"/>
    </row>
    <row r="173" spans="1:22" s="2" customFormat="1" ht="18.75" customHeight="1" thickBot="1" x14ac:dyDescent="0.25">
      <c r="A173" s="26"/>
      <c r="B173" s="24"/>
      <c r="C173" s="26"/>
      <c r="D173" s="184" t="s">
        <v>227</v>
      </c>
      <c r="E173" s="290"/>
      <c r="F173" s="48"/>
      <c r="G173" s="48"/>
      <c r="H173" s="548"/>
      <c r="I173" s="469" t="s">
        <v>224</v>
      </c>
      <c r="J173" s="29"/>
      <c r="K173" s="658">
        <v>9.6153846153846142E-3</v>
      </c>
      <c r="L173" s="657"/>
      <c r="M173" s="30"/>
      <c r="N173" s="1"/>
      <c r="O173" s="187"/>
      <c r="P173" s="187"/>
      <c r="Q173" s="129"/>
      <c r="R173" s="80"/>
      <c r="S173" s="80"/>
      <c r="T173" s="80"/>
      <c r="U173" s="80"/>
      <c r="V173" s="6"/>
    </row>
    <row r="174" spans="1:22" s="2" customFormat="1" ht="7.5" customHeight="1" x14ac:dyDescent="0.2">
      <c r="A174" s="26"/>
      <c r="B174" s="24"/>
      <c r="C174" s="25"/>
      <c r="D174" s="26"/>
      <c r="E174" s="26"/>
      <c r="F174" s="26"/>
      <c r="G174" s="27"/>
      <c r="H174" s="28"/>
      <c r="I174" s="29"/>
      <c r="J174" s="30"/>
      <c r="K174" s="30"/>
      <c r="L174" s="26"/>
      <c r="M174" s="1"/>
      <c r="O174" s="451"/>
    </row>
    <row r="175" spans="1:22" s="2" customFormat="1" ht="6" customHeight="1" thickBot="1" x14ac:dyDescent="0.25">
      <c r="A175" s="26"/>
      <c r="B175" s="24"/>
      <c r="C175" s="25"/>
      <c r="D175" s="26"/>
      <c r="E175" s="26"/>
      <c r="F175" s="26"/>
      <c r="G175" s="27"/>
      <c r="H175" s="28"/>
      <c r="I175" s="29"/>
      <c r="J175" s="30"/>
      <c r="K175" s="30"/>
      <c r="L175" s="30"/>
      <c r="M175" s="1"/>
      <c r="O175" s="451"/>
    </row>
    <row r="176" spans="1:22" s="2" customFormat="1" ht="27.75" customHeight="1" x14ac:dyDescent="0.2">
      <c r="A176" s="453"/>
      <c r="B176" s="486">
        <v>9</v>
      </c>
      <c r="C176" s="487" t="s">
        <v>157</v>
      </c>
      <c r="D176" s="488"/>
      <c r="E176" s="488"/>
      <c r="F176" s="488"/>
      <c r="G176" s="489"/>
      <c r="H176" s="399"/>
      <c r="I176" s="414"/>
      <c r="J176" s="401"/>
      <c r="K176" s="401"/>
      <c r="L176" s="401"/>
      <c r="M176" s="1"/>
    </row>
    <row r="177" spans="1:15" s="2" customFormat="1" ht="18.75" customHeight="1" x14ac:dyDescent="0.2">
      <c r="A177" s="26"/>
      <c r="B177" s="24"/>
      <c r="C177" s="546" t="s">
        <v>262</v>
      </c>
      <c r="D177" s="26"/>
      <c r="E177" s="26"/>
      <c r="F177" s="26"/>
      <c r="G177" s="27"/>
      <c r="H177" s="28"/>
      <c r="I177" s="29"/>
      <c r="J177" s="30"/>
      <c r="K177" s="30"/>
      <c r="L177" s="30"/>
      <c r="M177" s="1"/>
      <c r="O177" s="451"/>
    </row>
    <row r="178" spans="1:15" s="2" customFormat="1" ht="18.75" customHeight="1" x14ac:dyDescent="0.2">
      <c r="A178" s="26"/>
      <c r="B178" s="24"/>
      <c r="C178" s="546" t="s">
        <v>267</v>
      </c>
      <c r="D178" s="26"/>
      <c r="E178" s="26"/>
      <c r="F178" s="26"/>
      <c r="G178" s="27"/>
      <c r="H178" s="28"/>
      <c r="I178" s="29"/>
      <c r="J178" s="30"/>
      <c r="K178" s="30"/>
      <c r="L178" s="30"/>
      <c r="M178" s="1"/>
    </row>
    <row r="179" spans="1:15" s="2" customFormat="1" ht="18.75" customHeight="1" thickBot="1" x14ac:dyDescent="0.25">
      <c r="A179" s="26"/>
      <c r="B179" s="24"/>
      <c r="C179" s="546" t="s">
        <v>220</v>
      </c>
      <c r="D179" s="26"/>
      <c r="E179" s="26"/>
      <c r="F179" s="26"/>
      <c r="G179" s="27"/>
      <c r="H179" s="28"/>
      <c r="I179" s="29"/>
      <c r="J179" s="30"/>
      <c r="K179" s="30"/>
      <c r="L179" s="30"/>
      <c r="M179" s="1"/>
    </row>
    <row r="180" spans="1:15" s="2" customFormat="1" ht="17.25" customHeight="1" x14ac:dyDescent="0.2">
      <c r="A180" s="26"/>
      <c r="B180" s="24"/>
      <c r="C180" s="25"/>
      <c r="D180" s="175" t="s">
        <v>298</v>
      </c>
      <c r="E180" s="289"/>
      <c r="F180" s="33"/>
      <c r="G180" s="644" t="s">
        <v>297</v>
      </c>
      <c r="H180" s="490" t="s">
        <v>34</v>
      </c>
      <c r="I180" s="464"/>
      <c r="J180" s="29"/>
      <c r="K180" s="29"/>
      <c r="L180" s="30"/>
      <c r="M180" s="1"/>
    </row>
    <row r="181" spans="1:15" s="2" customFormat="1" ht="17.25" customHeight="1" x14ac:dyDescent="0.2">
      <c r="A181" s="26"/>
      <c r="B181" s="24"/>
      <c r="C181" s="25"/>
      <c r="D181" s="40" t="s">
        <v>6</v>
      </c>
      <c r="E181" s="263"/>
      <c r="F181" s="36"/>
      <c r="G181" s="36"/>
      <c r="H181" s="491" t="s">
        <v>3</v>
      </c>
      <c r="I181" s="465"/>
      <c r="J181" s="29"/>
      <c r="K181" s="29"/>
      <c r="L181" s="30"/>
      <c r="M181" s="1"/>
    </row>
    <row r="182" spans="1:15" s="2" customFormat="1" ht="17.25" customHeight="1" x14ac:dyDescent="0.2">
      <c r="A182" s="26"/>
      <c r="B182" s="24"/>
      <c r="C182" s="25"/>
      <c r="D182" s="40" t="s">
        <v>13</v>
      </c>
      <c r="E182" s="263"/>
      <c r="F182" s="36"/>
      <c r="G182" s="36"/>
      <c r="H182" s="497" t="s">
        <v>46</v>
      </c>
      <c r="I182" s="465"/>
      <c r="J182" s="29"/>
      <c r="K182" s="29"/>
      <c r="L182" s="30"/>
      <c r="M182" s="1"/>
    </row>
    <row r="183" spans="1:15" s="2" customFormat="1" ht="17.25" customHeight="1" x14ac:dyDescent="0.2">
      <c r="A183" s="26"/>
      <c r="B183" s="24"/>
      <c r="C183" s="25"/>
      <c r="D183" s="40" t="s">
        <v>296</v>
      </c>
      <c r="E183" s="263"/>
      <c r="F183" s="36"/>
      <c r="G183" s="36"/>
      <c r="H183" s="492">
        <v>27.5</v>
      </c>
      <c r="I183" s="465"/>
      <c r="J183" s="29"/>
      <c r="K183" s="29"/>
      <c r="L183" s="30"/>
      <c r="M183" s="1"/>
    </row>
    <row r="184" spans="1:15" s="2" customFormat="1" ht="17.25" customHeight="1" thickBot="1" x14ac:dyDescent="0.25">
      <c r="A184" s="26"/>
      <c r="B184" s="24"/>
      <c r="C184" s="25"/>
      <c r="D184" s="444" t="s">
        <v>38</v>
      </c>
      <c r="E184" s="445"/>
      <c r="F184" s="48"/>
      <c r="G184" s="48"/>
      <c r="H184" s="493" t="s">
        <v>39</v>
      </c>
      <c r="I184" s="466"/>
      <c r="J184" s="668" t="s">
        <v>231</v>
      </c>
      <c r="K184" s="669"/>
      <c r="L184" s="669"/>
      <c r="M184" s="1"/>
    </row>
    <row r="185" spans="1:15" s="2" customFormat="1" ht="17.25" customHeight="1" x14ac:dyDescent="0.2">
      <c r="A185" s="26"/>
      <c r="B185" s="24"/>
      <c r="C185" s="25"/>
      <c r="D185" s="441" t="s">
        <v>40</v>
      </c>
      <c r="E185" s="442"/>
      <c r="F185" s="463"/>
      <c r="G185" s="463"/>
      <c r="H185" s="494">
        <v>500000</v>
      </c>
      <c r="I185" s="467"/>
      <c r="J185" s="484" t="s">
        <v>232</v>
      </c>
      <c r="K185" s="473"/>
      <c r="L185" s="471">
        <v>1</v>
      </c>
      <c r="M185" s="1"/>
    </row>
    <row r="186" spans="1:15" s="2" customFormat="1" ht="17.25" customHeight="1" thickBot="1" x14ac:dyDescent="0.25">
      <c r="A186" s="26"/>
      <c r="B186" s="24"/>
      <c r="C186" s="25"/>
      <c r="D186" s="40" t="s">
        <v>41</v>
      </c>
      <c r="E186" s="263"/>
      <c r="F186" s="36"/>
      <c r="G186" s="36"/>
      <c r="H186" s="523">
        <v>-100000</v>
      </c>
      <c r="I186" s="465"/>
      <c r="J186" s="472" t="s">
        <v>233</v>
      </c>
      <c r="K186" s="472"/>
      <c r="L186" s="407">
        <v>27.5</v>
      </c>
      <c r="M186" s="1"/>
    </row>
    <row r="187" spans="1:15" s="2" customFormat="1" ht="17.25" customHeight="1" x14ac:dyDescent="0.2">
      <c r="A187" s="26"/>
      <c r="B187" s="24"/>
      <c r="C187" s="25"/>
      <c r="D187" s="40" t="s">
        <v>42</v>
      </c>
      <c r="E187" s="263"/>
      <c r="F187" s="36"/>
      <c r="G187" s="36"/>
      <c r="H187" s="494">
        <f>SUM(H185:H186)</f>
        <v>400000</v>
      </c>
      <c r="I187" s="465"/>
      <c r="J187" s="643" t="s">
        <v>307</v>
      </c>
      <c r="K187" s="655">
        <f>+L185/L186</f>
        <v>3.6363636363636362E-2</v>
      </c>
      <c r="L187" s="655"/>
      <c r="M187" s="1"/>
    </row>
    <row r="188" spans="1:15" s="2" customFormat="1" ht="17.25" customHeight="1" thickBot="1" x14ac:dyDescent="0.25">
      <c r="A188" s="26"/>
      <c r="B188" s="24"/>
      <c r="C188" s="25"/>
      <c r="D188" s="40" t="s">
        <v>222</v>
      </c>
      <c r="E188" s="263"/>
      <c r="F188" s="36"/>
      <c r="G188" s="613">
        <v>1.3640000000000001</v>
      </c>
      <c r="H188" s="612"/>
      <c r="I188" s="468" t="s">
        <v>234</v>
      </c>
      <c r="J188" s="472" t="s">
        <v>229</v>
      </c>
      <c r="K188" s="472"/>
      <c r="L188" s="407">
        <v>12</v>
      </c>
      <c r="M188" s="1"/>
    </row>
    <row r="189" spans="1:15" s="2" customFormat="1" ht="17.25" customHeight="1" thickBot="1" x14ac:dyDescent="0.25">
      <c r="A189" s="26"/>
      <c r="B189" s="24"/>
      <c r="C189" s="25"/>
      <c r="D189" s="184" t="s">
        <v>225</v>
      </c>
      <c r="E189" s="290"/>
      <c r="F189" s="48"/>
      <c r="G189" s="48"/>
      <c r="H189" s="548"/>
      <c r="I189" s="469" t="s">
        <v>240</v>
      </c>
      <c r="J189" s="643" t="s">
        <v>308</v>
      </c>
      <c r="K189" s="472"/>
      <c r="L189" s="30">
        <f>+K187/L188</f>
        <v>3.0303030303030303E-3</v>
      </c>
      <c r="M189" s="1"/>
    </row>
    <row r="190" spans="1:15" s="2" customFormat="1" ht="14.25" customHeight="1" thickBot="1" x14ac:dyDescent="0.25">
      <c r="A190" s="26"/>
      <c r="B190" s="24"/>
      <c r="C190" s="25"/>
      <c r="D190" s="26"/>
      <c r="E190" s="26"/>
      <c r="F190" s="26"/>
      <c r="G190" s="27"/>
      <c r="H190" s="496"/>
      <c r="I190" s="29"/>
      <c r="J190" s="485" t="s">
        <v>230</v>
      </c>
      <c r="K190" s="374"/>
      <c r="L190" s="407">
        <v>4.5</v>
      </c>
      <c r="M190" s="1"/>
    </row>
    <row r="191" spans="1:15" s="2" customFormat="1" ht="17.25" customHeight="1" x14ac:dyDescent="0.2">
      <c r="A191" s="26"/>
      <c r="B191" s="24"/>
      <c r="C191" s="25"/>
      <c r="D191" s="175" t="s">
        <v>226</v>
      </c>
      <c r="E191" s="289"/>
      <c r="F191" s="33"/>
      <c r="G191" s="614">
        <v>3.6360000000000001</v>
      </c>
      <c r="H191" s="615"/>
      <c r="I191" s="470" t="s">
        <v>234</v>
      </c>
      <c r="J191" s="29"/>
      <c r="K191" s="656">
        <f>+L190*L189</f>
        <v>1.3636363636363636E-2</v>
      </c>
      <c r="L191" s="657"/>
      <c r="M191" s="1"/>
    </row>
    <row r="192" spans="1:15" s="2" customFormat="1" ht="17.25" customHeight="1" thickBot="1" x14ac:dyDescent="0.25">
      <c r="A192" s="26"/>
      <c r="B192" s="24"/>
      <c r="C192" s="25"/>
      <c r="D192" s="184" t="s">
        <v>227</v>
      </c>
      <c r="E192" s="290"/>
      <c r="F192" s="48"/>
      <c r="G192" s="48"/>
      <c r="H192" s="495"/>
      <c r="I192" s="469" t="s">
        <v>240</v>
      </c>
      <c r="J192" s="29"/>
      <c r="K192" s="658">
        <v>1.3636363636363636E-2</v>
      </c>
      <c r="L192" s="658"/>
      <c r="M192" s="1"/>
    </row>
    <row r="193" spans="1:15" s="2" customFormat="1" ht="13.5" customHeight="1" x14ac:dyDescent="0.2">
      <c r="A193" s="26"/>
      <c r="B193" s="24"/>
      <c r="C193" s="503">
        <v>1</v>
      </c>
      <c r="D193" s="659" t="s">
        <v>241</v>
      </c>
      <c r="E193" s="660"/>
      <c r="F193" s="504">
        <v>27.5</v>
      </c>
      <c r="G193" s="505" t="s">
        <v>242</v>
      </c>
      <c r="H193" s="506"/>
      <c r="I193" s="26"/>
      <c r="J193" s="25"/>
      <c r="K193" s="25"/>
      <c r="L193" s="25"/>
      <c r="M193" s="1"/>
    </row>
    <row r="194" spans="1:15" s="2" customFormat="1" ht="7.5" customHeight="1" thickBot="1" x14ac:dyDescent="0.25">
      <c r="A194" s="26"/>
      <c r="B194" s="24"/>
      <c r="C194" s="24"/>
      <c r="D194" s="24"/>
      <c r="E194" s="24"/>
      <c r="F194" s="24"/>
      <c r="G194" s="24"/>
      <c r="H194" s="24"/>
      <c r="I194" s="24"/>
      <c r="J194" s="24"/>
      <c r="K194" s="25"/>
      <c r="L194" s="25"/>
      <c r="M194" s="1"/>
    </row>
    <row r="195" spans="1:15" s="2" customFormat="1" ht="5.25" customHeight="1" x14ac:dyDescent="0.2">
      <c r="A195" s="26"/>
      <c r="B195" s="395"/>
      <c r="C195" s="396"/>
      <c r="D195" s="397"/>
      <c r="E195" s="397"/>
      <c r="F195" s="397"/>
      <c r="G195" s="397"/>
      <c r="H195" s="398"/>
      <c r="I195" s="414"/>
      <c r="J195" s="401"/>
      <c r="K195" s="401"/>
      <c r="L195" s="401"/>
      <c r="M195" s="1"/>
    </row>
    <row r="196" spans="1:15" s="2" customFormat="1" ht="6" customHeight="1" thickBot="1" x14ac:dyDescent="0.25">
      <c r="A196" s="26"/>
      <c r="B196" s="393"/>
      <c r="C196" s="402"/>
      <c r="D196" s="403"/>
      <c r="E196" s="403"/>
      <c r="F196" s="403"/>
      <c r="G196" s="404"/>
      <c r="H196" s="405"/>
      <c r="I196" s="364"/>
      <c r="J196" s="407"/>
      <c r="K196" s="407"/>
      <c r="L196" s="407"/>
      <c r="M196" s="1"/>
    </row>
    <row r="197" spans="1:15" s="2" customFormat="1" ht="4.5" customHeight="1" x14ac:dyDescent="0.2">
      <c r="A197" s="26"/>
      <c r="B197" s="24"/>
      <c r="C197" s="25"/>
      <c r="D197" s="26"/>
      <c r="E197" s="26"/>
      <c r="F197" s="26"/>
      <c r="G197" s="27"/>
      <c r="H197" s="28"/>
      <c r="I197" s="29"/>
      <c r="J197" s="30"/>
      <c r="K197" s="30"/>
      <c r="L197" s="30"/>
      <c r="M197" s="1"/>
    </row>
    <row r="198" spans="1:15" s="2" customFormat="1" ht="22.5" customHeight="1" x14ac:dyDescent="0.2">
      <c r="A198" s="26"/>
      <c r="B198" s="430">
        <v>10</v>
      </c>
      <c r="C198" s="307" t="s">
        <v>158</v>
      </c>
      <c r="D198" s="431"/>
      <c r="E198" s="431"/>
      <c r="F198" s="431"/>
      <c r="G198" s="432"/>
      <c r="H198" s="433"/>
      <c r="I198" s="29"/>
      <c r="J198" s="30"/>
      <c r="K198" s="30"/>
      <c r="L198" s="30"/>
      <c r="M198" s="1"/>
    </row>
    <row r="199" spans="1:15" s="2" customFormat="1" ht="15.75" customHeight="1" x14ac:dyDescent="0.2">
      <c r="A199" s="26"/>
      <c r="B199" s="24"/>
      <c r="C199" s="546" t="s">
        <v>243</v>
      </c>
      <c r="D199" s="26"/>
      <c r="E199" s="26"/>
      <c r="F199" s="26"/>
      <c r="G199" s="27"/>
      <c r="H199" s="28"/>
      <c r="I199" s="29"/>
      <c r="J199" s="30"/>
      <c r="K199" s="30"/>
      <c r="L199" s="30"/>
      <c r="M199" s="1"/>
    </row>
    <row r="200" spans="1:15" s="2" customFormat="1" ht="15.75" customHeight="1" x14ac:dyDescent="0.2">
      <c r="A200" s="26"/>
      <c r="B200" s="24"/>
      <c r="C200" s="546" t="s">
        <v>300</v>
      </c>
      <c r="D200" s="26"/>
      <c r="E200" s="26"/>
      <c r="F200" s="26"/>
      <c r="G200" s="27"/>
      <c r="H200" s="28"/>
      <c r="I200" s="29"/>
      <c r="J200" s="30"/>
      <c r="K200" s="30"/>
      <c r="L200" s="30"/>
      <c r="M200" s="1"/>
    </row>
    <row r="201" spans="1:15" s="2" customFormat="1" ht="15.75" customHeight="1" x14ac:dyDescent="0.2">
      <c r="A201" s="26"/>
      <c r="B201" s="24"/>
      <c r="C201" s="546" t="s">
        <v>299</v>
      </c>
      <c r="D201" s="26"/>
      <c r="E201" s="26"/>
      <c r="F201" s="26"/>
      <c r="G201" s="27"/>
      <c r="H201" s="28"/>
      <c r="I201" s="29"/>
      <c r="J201" s="30"/>
      <c r="K201" s="30"/>
      <c r="L201" s="30"/>
      <c r="M201" s="1"/>
    </row>
    <row r="202" spans="1:15" s="2" customFormat="1" ht="15.75" customHeight="1" x14ac:dyDescent="0.2">
      <c r="A202" s="26"/>
      <c r="B202" s="24"/>
      <c r="C202" s="546" t="s">
        <v>301</v>
      </c>
      <c r="D202" s="26"/>
      <c r="E202" s="26"/>
      <c r="F202" s="26"/>
      <c r="G202" s="27"/>
      <c r="H202" s="28"/>
      <c r="I202" s="29"/>
      <c r="J202" s="30"/>
      <c r="K202" s="30"/>
      <c r="L202" s="30"/>
      <c r="M202" s="1"/>
    </row>
    <row r="203" spans="1:15" s="2" customFormat="1" ht="12" customHeight="1" thickBot="1" x14ac:dyDescent="0.25">
      <c r="A203" s="26"/>
      <c r="B203" s="24"/>
      <c r="C203" s="546"/>
      <c r="D203" s="26"/>
      <c r="E203" s="26"/>
      <c r="F203" s="26"/>
      <c r="G203" s="27"/>
      <c r="H203" s="28"/>
      <c r="I203" s="29"/>
      <c r="J203" s="30"/>
      <c r="K203" s="30"/>
      <c r="L203" s="30"/>
      <c r="M203" s="1"/>
    </row>
    <row r="204" spans="1:15" s="2" customFormat="1" ht="19.5" customHeight="1" x14ac:dyDescent="0.2">
      <c r="A204" s="26"/>
      <c r="B204" s="24"/>
      <c r="C204" s="513" t="s">
        <v>302</v>
      </c>
      <c r="D204" s="297"/>
      <c r="E204" s="83"/>
      <c r="F204" s="33"/>
      <c r="G204" s="83"/>
      <c r="H204" s="219">
        <v>30000</v>
      </c>
      <c r="I204" s="27"/>
      <c r="J204" s="28"/>
      <c r="K204" s="29"/>
      <c r="L204" s="30"/>
      <c r="M204" s="30"/>
      <c r="N204" s="30"/>
      <c r="O204" s="1"/>
    </row>
    <row r="205" spans="1:15" s="2" customFormat="1" ht="19.5" customHeight="1" thickBot="1" x14ac:dyDescent="0.35">
      <c r="A205" s="26"/>
      <c r="B205" s="24"/>
      <c r="C205" s="220" t="s">
        <v>245</v>
      </c>
      <c r="D205" s="298"/>
      <c r="E205" s="84"/>
      <c r="F205" s="36"/>
      <c r="G205" s="84"/>
      <c r="H205" s="616"/>
      <c r="I205" s="27" t="s">
        <v>304</v>
      </c>
      <c r="J205" s="28"/>
      <c r="K205" s="29"/>
      <c r="L205" s="30"/>
      <c r="M205" s="30"/>
      <c r="O205" s="1"/>
    </row>
    <row r="206" spans="1:15" s="2" customFormat="1" ht="19.5" customHeight="1" x14ac:dyDescent="0.3">
      <c r="A206" s="26"/>
      <c r="B206" s="24"/>
      <c r="C206" s="221" t="s">
        <v>246</v>
      </c>
      <c r="D206" s="299"/>
      <c r="E206" s="84"/>
      <c r="F206" s="36"/>
      <c r="G206" s="84"/>
      <c r="H206" s="617"/>
      <c r="I206" s="27"/>
      <c r="J206" s="28"/>
      <c r="K206" s="29"/>
      <c r="L206" s="30"/>
      <c r="M206" s="30"/>
      <c r="O206" s="1"/>
    </row>
    <row r="207" spans="1:15" s="2" customFormat="1" ht="19.5" customHeight="1" thickBot="1" x14ac:dyDescent="0.35">
      <c r="A207" s="26"/>
      <c r="B207" s="24"/>
      <c r="C207" s="220" t="s">
        <v>89</v>
      </c>
      <c r="D207" s="298"/>
      <c r="E207" s="59"/>
      <c r="F207" s="511"/>
      <c r="G207" s="59"/>
      <c r="H207" s="618">
        <v>12</v>
      </c>
      <c r="I207" s="27"/>
      <c r="J207" s="28"/>
      <c r="K207" s="29"/>
      <c r="L207" s="30"/>
      <c r="M207" s="30"/>
      <c r="O207" s="1"/>
    </row>
    <row r="208" spans="1:15" s="2" customFormat="1" ht="19.5" customHeight="1" x14ac:dyDescent="0.3">
      <c r="A208" s="26"/>
      <c r="B208" s="24"/>
      <c r="C208" s="220" t="s">
        <v>90</v>
      </c>
      <c r="D208" s="298"/>
      <c r="E208" s="59"/>
      <c r="F208" s="511"/>
      <c r="G208" s="59"/>
      <c r="H208" s="619"/>
      <c r="I208" s="27"/>
      <c r="J208" s="28"/>
      <c r="K208" s="29"/>
      <c r="L208" s="30"/>
      <c r="M208" s="30"/>
      <c r="O208" s="1"/>
    </row>
    <row r="209" spans="1:15" s="2" customFormat="1" ht="19.5" customHeight="1" thickBot="1" x14ac:dyDescent="0.35">
      <c r="A209" s="26"/>
      <c r="B209" s="24"/>
      <c r="C209" s="220" t="s">
        <v>244</v>
      </c>
      <c r="D209" s="298"/>
      <c r="E209" s="59"/>
      <c r="F209" s="511"/>
      <c r="G209" s="59"/>
      <c r="H209" s="618">
        <v>6</v>
      </c>
      <c r="I209" s="27"/>
      <c r="J209" s="28"/>
      <c r="K209" s="29"/>
      <c r="L209" s="30"/>
      <c r="M209" s="30"/>
      <c r="O209" s="1"/>
    </row>
    <row r="210" spans="1:15" s="2" customFormat="1" ht="19.5" customHeight="1" thickBot="1" x14ac:dyDescent="0.35">
      <c r="A210" s="26"/>
      <c r="B210" s="24"/>
      <c r="C210" s="508" t="s">
        <v>92</v>
      </c>
      <c r="D210" s="509"/>
      <c r="E210" s="510"/>
      <c r="F210" s="507"/>
      <c r="G210" s="507"/>
      <c r="H210" s="512"/>
      <c r="I210" s="27"/>
      <c r="J210" s="28"/>
      <c r="K210" s="29"/>
      <c r="L210" s="30"/>
      <c r="M210" s="30"/>
      <c r="O210" s="1"/>
    </row>
    <row r="211" spans="1:15" s="2" customFormat="1" ht="9.75" customHeight="1" x14ac:dyDescent="0.2">
      <c r="A211" s="26"/>
      <c r="B211" s="24"/>
      <c r="C211" s="25"/>
      <c r="D211" s="26"/>
      <c r="E211" s="26"/>
      <c r="F211" s="26"/>
      <c r="G211" s="27"/>
      <c r="H211" s="28"/>
      <c r="I211" s="29"/>
      <c r="J211" s="30"/>
      <c r="K211" s="30"/>
      <c r="L211" s="30"/>
      <c r="M211" s="1"/>
    </row>
    <row r="212" spans="1:15" s="2" customFormat="1" ht="3" customHeight="1" thickBot="1" x14ac:dyDescent="0.25">
      <c r="A212" s="26"/>
      <c r="B212" s="24"/>
      <c r="C212" s="25"/>
      <c r="D212" s="26"/>
      <c r="E212" s="26"/>
      <c r="F212" s="26"/>
      <c r="G212" s="27"/>
      <c r="H212" s="28"/>
      <c r="I212" s="29"/>
      <c r="J212" s="30"/>
      <c r="K212" s="30"/>
      <c r="L212" s="30"/>
      <c r="M212" s="1"/>
    </row>
    <row r="213" spans="1:15" s="2" customFormat="1" ht="22.5" customHeight="1" x14ac:dyDescent="0.2">
      <c r="A213" s="26"/>
      <c r="B213" s="408">
        <v>11</v>
      </c>
      <c r="C213" s="642" t="s">
        <v>159</v>
      </c>
      <c r="D213" s="376"/>
      <c r="E213" s="376"/>
      <c r="F213" s="376"/>
      <c r="G213" s="377"/>
      <c r="H213" s="378"/>
      <c r="I213" s="379"/>
      <c r="J213" s="401"/>
      <c r="K213" s="401"/>
      <c r="L213" s="401"/>
      <c r="M213" s="1"/>
    </row>
    <row r="214" spans="1:15" s="26" customFormat="1" ht="19.5" customHeight="1" x14ac:dyDescent="0.2">
      <c r="B214" s="312"/>
      <c r="C214" s="546" t="s">
        <v>247</v>
      </c>
      <c r="D214" s="313"/>
      <c r="E214" s="313"/>
      <c r="F214" s="313"/>
      <c r="G214" s="314"/>
      <c r="H214" s="315"/>
      <c r="I214" s="316"/>
      <c r="J214" s="30"/>
      <c r="K214" s="30"/>
      <c r="L214" s="30"/>
    </row>
    <row r="215" spans="1:15" s="26" customFormat="1" ht="19.5" customHeight="1" x14ac:dyDescent="0.2">
      <c r="B215" s="312"/>
      <c r="C215" s="546" t="s">
        <v>275</v>
      </c>
      <c r="D215" s="313"/>
      <c r="E215" s="313"/>
      <c r="F215" s="313"/>
      <c r="G215" s="314"/>
      <c r="H215" s="315"/>
      <c r="I215" s="316"/>
      <c r="J215" s="30"/>
      <c r="K215" s="30"/>
      <c r="L215" s="30"/>
    </row>
    <row r="216" spans="1:15" s="26" customFormat="1" ht="19.5" customHeight="1" x14ac:dyDescent="0.2">
      <c r="B216" s="312"/>
      <c r="C216" s="546" t="s">
        <v>248</v>
      </c>
      <c r="D216" s="313"/>
      <c r="E216" s="313"/>
      <c r="F216" s="313"/>
      <c r="G216" s="314"/>
      <c r="H216" s="315"/>
      <c r="I216" s="316"/>
      <c r="J216" s="30"/>
      <c r="K216" s="30"/>
      <c r="L216" s="30"/>
    </row>
    <row r="217" spans="1:15" s="26" customFormat="1" ht="19.5" customHeight="1" x14ac:dyDescent="0.2">
      <c r="B217" s="312"/>
      <c r="C217" s="546" t="s">
        <v>276</v>
      </c>
      <c r="D217" s="313"/>
      <c r="E217" s="313"/>
      <c r="F217" s="313"/>
      <c r="G217" s="314"/>
      <c r="H217" s="315"/>
      <c r="I217" s="316"/>
      <c r="J217" s="30"/>
      <c r="K217" s="30"/>
      <c r="L217" s="30"/>
    </row>
    <row r="218" spans="1:15" s="2" customFormat="1" ht="5.25" customHeight="1" thickBot="1" x14ac:dyDescent="0.25">
      <c r="A218" s="26"/>
      <c r="B218" s="312"/>
      <c r="C218" s="306"/>
      <c r="D218" s="313"/>
      <c r="E218" s="313"/>
      <c r="F218" s="313"/>
      <c r="G218" s="314"/>
      <c r="H218" s="315"/>
      <c r="I218" s="316"/>
      <c r="J218" s="30"/>
      <c r="K218" s="30"/>
      <c r="L218" s="30"/>
      <c r="M218" s="1"/>
    </row>
    <row r="219" spans="1:15" ht="19.5" thickBot="1" x14ac:dyDescent="0.35">
      <c r="B219" s="81"/>
      <c r="C219" s="571" t="s">
        <v>127</v>
      </c>
      <c r="D219" s="572"/>
      <c r="E219" s="572"/>
      <c r="F219" s="573"/>
      <c r="G219" s="574"/>
      <c r="H219" s="661" t="s">
        <v>109</v>
      </c>
      <c r="I219" s="661"/>
      <c r="J219" s="575" t="s">
        <v>110</v>
      </c>
      <c r="K219" s="30"/>
      <c r="L219" s="217"/>
      <c r="M219" s="21"/>
      <c r="N219" s="4"/>
    </row>
    <row r="220" spans="1:15" ht="18.75" x14ac:dyDescent="0.3">
      <c r="B220" s="81"/>
      <c r="C220" s="441" t="s">
        <v>111</v>
      </c>
      <c r="D220" s="553"/>
      <c r="E220" s="553"/>
      <c r="F220" s="442"/>
      <c r="G220" s="554"/>
      <c r="H220" s="555"/>
      <c r="I220" s="556">
        <v>4100</v>
      </c>
      <c r="J220" s="557"/>
      <c r="K220" s="30"/>
      <c r="L220" s="217"/>
      <c r="M220" s="21"/>
      <c r="N220" s="4"/>
    </row>
    <row r="221" spans="1:15" ht="19.5" thickBot="1" x14ac:dyDescent="0.35">
      <c r="B221" s="81"/>
      <c r="C221" s="40" t="s">
        <v>112</v>
      </c>
      <c r="D221" s="298"/>
      <c r="E221" s="298"/>
      <c r="F221" s="263"/>
      <c r="G221" s="558"/>
      <c r="H221" s="559"/>
      <c r="I221" s="560">
        <v>50000</v>
      </c>
      <c r="J221" s="561"/>
      <c r="K221" s="476"/>
      <c r="L221" s="217"/>
      <c r="M221" s="21"/>
      <c r="N221" s="4"/>
    </row>
    <row r="222" spans="1:15" ht="18.75" x14ac:dyDescent="0.3">
      <c r="B222" s="81"/>
      <c r="C222" s="40" t="s">
        <v>128</v>
      </c>
      <c r="D222" s="298"/>
      <c r="E222" s="298"/>
      <c r="F222" s="263"/>
      <c r="G222" s="558"/>
      <c r="H222" s="559"/>
      <c r="I222" s="556">
        <f>MAX(0,(+I220-I221))</f>
        <v>0</v>
      </c>
      <c r="J222" s="561"/>
      <c r="K222" s="476"/>
      <c r="L222" s="217"/>
      <c r="M222" s="21"/>
      <c r="N222" s="4"/>
    </row>
    <row r="223" spans="1:15" ht="18.75" x14ac:dyDescent="0.3">
      <c r="B223" s="81"/>
      <c r="C223" s="40" t="s">
        <v>114</v>
      </c>
      <c r="D223" s="298"/>
      <c r="E223" s="298"/>
      <c r="F223" s="263"/>
      <c r="G223" s="558"/>
      <c r="H223" s="562">
        <v>5000</v>
      </c>
      <c r="I223" s="562"/>
      <c r="J223" s="561"/>
      <c r="K223" s="476"/>
      <c r="L223" s="217"/>
      <c r="M223" s="21"/>
      <c r="N223" s="4"/>
    </row>
    <row r="224" spans="1:15" ht="19.5" thickBot="1" x14ac:dyDescent="0.35">
      <c r="B224" s="81"/>
      <c r="C224" s="40" t="s">
        <v>115</v>
      </c>
      <c r="D224" s="298"/>
      <c r="E224" s="298"/>
      <c r="F224" s="263"/>
      <c r="G224" s="558"/>
      <c r="H224" s="577">
        <f>-I222</f>
        <v>0</v>
      </c>
      <c r="I224" s="562"/>
      <c r="J224" s="561"/>
      <c r="K224" s="476"/>
      <c r="L224" s="217"/>
      <c r="M224" s="21"/>
      <c r="N224" s="4"/>
    </row>
    <row r="225" spans="1:14" ht="19.5" thickBot="1" x14ac:dyDescent="0.35">
      <c r="B225" s="81"/>
      <c r="C225" s="40" t="s">
        <v>250</v>
      </c>
      <c r="D225" s="298"/>
      <c r="E225" s="298"/>
      <c r="F225" s="263"/>
      <c r="G225" s="558"/>
      <c r="H225" s="563"/>
      <c r="I225" s="593"/>
      <c r="J225" s="594"/>
      <c r="K225" s="477"/>
      <c r="L225" s="217"/>
      <c r="M225" s="21"/>
      <c r="N225" s="4"/>
    </row>
    <row r="226" spans="1:14" ht="18.75" x14ac:dyDescent="0.3">
      <c r="B226" s="81"/>
      <c r="C226" s="40" t="s">
        <v>116</v>
      </c>
      <c r="D226" s="298"/>
      <c r="E226" s="298"/>
      <c r="F226" s="263"/>
      <c r="G226" s="558"/>
      <c r="H226" s="564"/>
      <c r="I226" s="556">
        <v>0</v>
      </c>
      <c r="J226" s="565"/>
      <c r="K226" s="478"/>
      <c r="L226" s="217"/>
      <c r="M226" s="21"/>
      <c r="N226" s="4"/>
    </row>
    <row r="227" spans="1:14" ht="18.75" x14ac:dyDescent="0.3">
      <c r="B227" s="81"/>
      <c r="C227" s="40" t="s">
        <v>117</v>
      </c>
      <c r="D227" s="298"/>
      <c r="E227" s="298"/>
      <c r="F227" s="263"/>
      <c r="G227" s="558"/>
      <c r="H227" s="566"/>
      <c r="I227" s="559">
        <v>0</v>
      </c>
      <c r="J227" s="565"/>
      <c r="K227" s="478"/>
      <c r="L227" s="217"/>
      <c r="M227" s="21"/>
      <c r="N227" s="4"/>
    </row>
    <row r="228" spans="1:14" ht="19.5" thickBot="1" x14ac:dyDescent="0.35">
      <c r="B228" s="81"/>
      <c r="C228" s="40" t="s">
        <v>118</v>
      </c>
      <c r="D228" s="298"/>
      <c r="E228" s="298"/>
      <c r="F228" s="263"/>
      <c r="G228" s="558"/>
      <c r="H228" s="559"/>
      <c r="I228" s="578">
        <f>+I227*12</f>
        <v>0</v>
      </c>
      <c r="J228" s="565"/>
      <c r="K228" s="478"/>
      <c r="L228" s="217"/>
      <c r="M228" s="21"/>
      <c r="N228" s="4"/>
    </row>
    <row r="229" spans="1:14" ht="18.75" x14ac:dyDescent="0.3">
      <c r="B229" s="81"/>
      <c r="C229" s="40" t="s">
        <v>90</v>
      </c>
      <c r="D229" s="298"/>
      <c r="E229" s="298"/>
      <c r="F229" s="263"/>
      <c r="G229" s="558"/>
      <c r="H229" s="559"/>
      <c r="I229" s="556">
        <v>0</v>
      </c>
      <c r="J229" s="565"/>
      <c r="K229" s="478"/>
      <c r="L229" s="217"/>
      <c r="M229" s="21"/>
      <c r="N229" s="4"/>
    </row>
    <row r="230" spans="1:14" ht="19.5" thickBot="1" x14ac:dyDescent="0.35">
      <c r="B230" s="81"/>
      <c r="C230" s="40" t="s">
        <v>91</v>
      </c>
      <c r="D230" s="298"/>
      <c r="E230" s="298"/>
      <c r="F230" s="263"/>
      <c r="G230" s="558"/>
      <c r="H230" s="559"/>
      <c r="I230" s="578">
        <v>12</v>
      </c>
      <c r="J230" s="565"/>
      <c r="K230" s="478"/>
      <c r="L230" s="217"/>
      <c r="M230" s="21"/>
      <c r="N230" s="4"/>
    </row>
    <row r="231" spans="1:14" ht="18.75" x14ac:dyDescent="0.3">
      <c r="B231" s="81"/>
      <c r="C231" s="40" t="s">
        <v>119</v>
      </c>
      <c r="D231" s="298"/>
      <c r="E231" s="298"/>
      <c r="F231" s="263"/>
      <c r="G231" s="558"/>
      <c r="H231" s="559"/>
      <c r="I231" s="620"/>
      <c r="J231" s="621"/>
      <c r="K231" s="478"/>
      <c r="L231" s="217"/>
      <c r="M231" s="21"/>
      <c r="N231" s="4"/>
    </row>
    <row r="232" spans="1:14" ht="19.5" thickBot="1" x14ac:dyDescent="0.35">
      <c r="B232" s="81"/>
      <c r="C232" s="203" t="s">
        <v>120</v>
      </c>
      <c r="D232" s="567"/>
      <c r="E232" s="567"/>
      <c r="F232" s="293"/>
      <c r="G232" s="568"/>
      <c r="H232" s="569"/>
      <c r="I232" s="578"/>
      <c r="J232" s="570"/>
      <c r="K232" s="478"/>
      <c r="L232" s="217"/>
      <c r="M232" s="21"/>
      <c r="N232" s="4"/>
    </row>
    <row r="233" spans="1:14" ht="15.75" customHeight="1" thickBot="1" x14ac:dyDescent="0.35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4"/>
    </row>
    <row r="234" spans="1:14" s="2" customFormat="1" ht="6.75" customHeight="1" x14ac:dyDescent="0.25">
      <c r="A234" s="26"/>
      <c r="B234" s="516"/>
      <c r="C234" s="516"/>
      <c r="D234" s="516"/>
      <c r="E234" s="517"/>
      <c r="F234" s="517"/>
      <c r="G234" s="517"/>
      <c r="H234" s="517"/>
      <c r="I234" s="517"/>
      <c r="J234" s="517"/>
      <c r="K234" s="518"/>
      <c r="L234" s="517"/>
      <c r="M234" s="6"/>
      <c r="N234" s="1"/>
    </row>
    <row r="235" spans="1:14" s="2" customFormat="1" ht="6.75" customHeight="1" thickBot="1" x14ac:dyDescent="0.3">
      <c r="A235" s="26"/>
      <c r="B235" s="515"/>
      <c r="C235" s="515"/>
      <c r="D235" s="515"/>
      <c r="E235" s="139"/>
      <c r="F235" s="139"/>
      <c r="G235" s="139"/>
      <c r="H235" s="139"/>
      <c r="I235" s="139"/>
      <c r="J235" s="139"/>
      <c r="K235" s="519"/>
      <c r="L235" s="139"/>
      <c r="M235" s="6"/>
      <c r="N235" s="1"/>
    </row>
    <row r="236" spans="1:14" s="2" customFormat="1" ht="27.75" customHeight="1" x14ac:dyDescent="0.25">
      <c r="A236" s="26"/>
      <c r="B236" s="312">
        <v>12</v>
      </c>
      <c r="C236" s="307" t="s">
        <v>160</v>
      </c>
      <c r="D236" s="313"/>
      <c r="E236" s="313"/>
      <c r="F236" s="26"/>
      <c r="G236" s="27"/>
      <c r="H236" s="28"/>
      <c r="I236" s="29"/>
      <c r="J236" s="30"/>
      <c r="K236" s="478"/>
      <c r="L236" s="30"/>
      <c r="M236" s="1"/>
    </row>
    <row r="237" spans="1:14" s="311" customFormat="1" ht="18" customHeight="1" x14ac:dyDescent="0.3">
      <c r="A237" s="80"/>
      <c r="B237" s="31"/>
      <c r="C237" s="549" t="s">
        <v>251</v>
      </c>
      <c r="D237" s="80"/>
      <c r="E237" s="80"/>
      <c r="F237" s="80"/>
      <c r="G237" s="86"/>
      <c r="H237" s="87"/>
      <c r="I237" s="88"/>
      <c r="J237" s="80"/>
      <c r="K237" s="520"/>
      <c r="L237" s="80"/>
      <c r="M237" s="6"/>
    </row>
    <row r="238" spans="1:14" s="311" customFormat="1" ht="18" customHeight="1" x14ac:dyDescent="0.3">
      <c r="A238" s="80"/>
      <c r="B238" s="31"/>
      <c r="C238" s="549" t="s">
        <v>249</v>
      </c>
      <c r="D238" s="80"/>
      <c r="E238" s="80"/>
      <c r="F238" s="80"/>
      <c r="G238" s="86"/>
      <c r="H238" s="87"/>
      <c r="I238" s="88"/>
      <c r="J238" s="80"/>
      <c r="K238" s="520"/>
      <c r="L238" s="80"/>
      <c r="M238" s="6"/>
    </row>
    <row r="239" spans="1:14" s="311" customFormat="1" ht="18" customHeight="1" x14ac:dyDescent="0.3">
      <c r="A239" s="80"/>
      <c r="B239" s="31"/>
      <c r="C239" s="549" t="s">
        <v>310</v>
      </c>
      <c r="D239" s="80"/>
      <c r="E239" s="80"/>
      <c r="F239" s="80"/>
      <c r="G239" s="86"/>
      <c r="H239" s="87"/>
      <c r="I239" s="88"/>
      <c r="J239" s="80"/>
      <c r="K239" s="520"/>
      <c r="L239" s="80"/>
      <c r="M239" s="6"/>
    </row>
    <row r="240" spans="1:14" s="311" customFormat="1" ht="18" customHeight="1" x14ac:dyDescent="0.3">
      <c r="A240" s="80"/>
      <c r="B240" s="31"/>
      <c r="C240" s="549" t="s">
        <v>311</v>
      </c>
      <c r="D240" s="80"/>
      <c r="E240" s="80"/>
      <c r="F240" s="80"/>
      <c r="G240" s="86"/>
      <c r="H240" s="87"/>
      <c r="I240" s="88"/>
      <c r="J240" s="80"/>
      <c r="K240" s="520"/>
      <c r="L240" s="80"/>
      <c r="M240" s="6"/>
    </row>
    <row r="241" spans="1:14" s="311" customFormat="1" ht="18" customHeight="1" x14ac:dyDescent="0.3">
      <c r="A241" s="80"/>
      <c r="B241" s="31"/>
      <c r="C241" s="549" t="s">
        <v>277</v>
      </c>
      <c r="D241" s="80"/>
      <c r="E241" s="80"/>
      <c r="F241" s="80"/>
      <c r="G241" s="86"/>
      <c r="H241" s="87"/>
      <c r="I241" s="88"/>
      <c r="J241" s="80"/>
      <c r="K241" s="520"/>
      <c r="L241" s="80"/>
      <c r="M241" s="6"/>
    </row>
    <row r="242" spans="1:14" s="2" customFormat="1" ht="10.5" customHeight="1" thickBot="1" x14ac:dyDescent="0.3">
      <c r="A242" s="26"/>
      <c r="B242" s="31"/>
      <c r="C242" s="31"/>
      <c r="D242" s="31"/>
      <c r="E242" s="80"/>
      <c r="F242" s="80"/>
      <c r="G242" s="80"/>
      <c r="H242" s="80"/>
      <c r="I242" s="80"/>
      <c r="J242" s="80"/>
      <c r="K242" s="478"/>
      <c r="L242" s="80"/>
      <c r="M242" s="6"/>
      <c r="N242" s="1"/>
    </row>
    <row r="243" spans="1:14" ht="19.5" thickBot="1" x14ac:dyDescent="0.35">
      <c r="B243" s="81"/>
      <c r="C243" s="571" t="s">
        <v>108</v>
      </c>
      <c r="D243" s="572"/>
      <c r="E243" s="572"/>
      <c r="F243" s="573"/>
      <c r="G243" s="574"/>
      <c r="H243" s="661" t="s">
        <v>109</v>
      </c>
      <c r="I243" s="661"/>
      <c r="J243" s="575" t="s">
        <v>110</v>
      </c>
      <c r="K243" s="478"/>
      <c r="L243" s="217"/>
      <c r="M243" s="21"/>
      <c r="N243" s="4"/>
    </row>
    <row r="244" spans="1:14" ht="18.75" x14ac:dyDescent="0.3">
      <c r="C244" s="441" t="s">
        <v>111</v>
      </c>
      <c r="D244" s="553"/>
      <c r="E244" s="553"/>
      <c r="F244" s="442"/>
      <c r="G244" s="554"/>
      <c r="H244" s="555"/>
      <c r="I244" s="556">
        <v>53000</v>
      </c>
      <c r="J244" s="557"/>
      <c r="K244" s="478"/>
      <c r="L244" s="217"/>
      <c r="M244" s="21"/>
      <c r="N244" s="4"/>
    </row>
    <row r="245" spans="1:14" ht="19.5" thickBot="1" x14ac:dyDescent="0.35">
      <c r="C245" s="40" t="s">
        <v>112</v>
      </c>
      <c r="D245" s="298"/>
      <c r="E245" s="298"/>
      <c r="F245" s="263"/>
      <c r="G245" s="558"/>
      <c r="H245" s="559"/>
      <c r="I245" s="560">
        <v>50000</v>
      </c>
      <c r="J245" s="561"/>
      <c r="K245" s="478"/>
      <c r="L245" s="217"/>
      <c r="M245" s="21"/>
      <c r="N245" s="4"/>
    </row>
    <row r="246" spans="1:14" ht="18.75" x14ac:dyDescent="0.3">
      <c r="C246" s="40" t="s">
        <v>113</v>
      </c>
      <c r="D246" s="298"/>
      <c r="E246" s="298"/>
      <c r="F246" s="263"/>
      <c r="G246" s="558"/>
      <c r="H246" s="559"/>
      <c r="I246" s="556">
        <f>MAX(0,(+I244-I245))</f>
        <v>3000</v>
      </c>
      <c r="J246" s="561"/>
      <c r="K246" s="478"/>
      <c r="L246" s="217"/>
      <c r="M246" s="21"/>
      <c r="N246" s="4"/>
    </row>
    <row r="247" spans="1:14" ht="18.75" x14ac:dyDescent="0.3">
      <c r="C247" s="40" t="s">
        <v>114</v>
      </c>
      <c r="D247" s="298"/>
      <c r="E247" s="298"/>
      <c r="F247" s="263"/>
      <c r="G247" s="558"/>
      <c r="H247" s="562">
        <v>5000</v>
      </c>
      <c r="I247" s="562"/>
      <c r="J247" s="561"/>
      <c r="K247" s="476"/>
      <c r="L247" s="217"/>
      <c r="M247" s="21"/>
      <c r="N247" s="4"/>
    </row>
    <row r="248" spans="1:14" ht="19.5" thickBot="1" x14ac:dyDescent="0.35">
      <c r="C248" s="40" t="s">
        <v>115</v>
      </c>
      <c r="D248" s="298"/>
      <c r="E248" s="298"/>
      <c r="F248" s="263"/>
      <c r="G248" s="558"/>
      <c r="H248" s="577">
        <f>-I246</f>
        <v>-3000</v>
      </c>
      <c r="I248" s="562"/>
      <c r="J248" s="561"/>
      <c r="K248" s="476"/>
      <c r="L248" s="217"/>
      <c r="M248" s="21"/>
      <c r="N248" s="4"/>
    </row>
    <row r="249" spans="1:14" ht="19.5" thickBot="1" x14ac:dyDescent="0.35">
      <c r="C249" s="40" t="s">
        <v>12</v>
      </c>
      <c r="D249" s="298"/>
      <c r="E249" s="298"/>
      <c r="F249" s="263"/>
      <c r="G249" s="558"/>
      <c r="H249" s="563"/>
      <c r="I249" s="593"/>
      <c r="J249" s="594"/>
      <c r="K249" s="477" t="s">
        <v>303</v>
      </c>
      <c r="L249" s="217"/>
      <c r="M249" s="21"/>
      <c r="N249" s="4"/>
    </row>
    <row r="250" spans="1:14" ht="18.75" x14ac:dyDescent="0.3">
      <c r="C250" s="40" t="s">
        <v>116</v>
      </c>
      <c r="D250" s="298"/>
      <c r="E250" s="298"/>
      <c r="F250" s="263"/>
      <c r="G250" s="558"/>
      <c r="H250" s="564"/>
      <c r="I250" s="620"/>
      <c r="J250" s="565"/>
      <c r="K250" s="478"/>
      <c r="L250" s="217"/>
      <c r="M250" s="21"/>
      <c r="N250" s="4"/>
    </row>
    <row r="251" spans="1:14" ht="18.75" x14ac:dyDescent="0.3">
      <c r="C251" s="40" t="s">
        <v>117</v>
      </c>
      <c r="D251" s="298"/>
      <c r="E251" s="298"/>
      <c r="F251" s="263"/>
      <c r="G251" s="558"/>
      <c r="H251" s="566"/>
      <c r="I251" s="622">
        <v>15</v>
      </c>
      <c r="J251" s="565"/>
      <c r="K251" s="478"/>
      <c r="L251" s="217"/>
      <c r="M251" s="21"/>
      <c r="N251" s="4"/>
    </row>
    <row r="252" spans="1:14" ht="19.5" thickBot="1" x14ac:dyDescent="0.35">
      <c r="C252" s="40" t="s">
        <v>118</v>
      </c>
      <c r="D252" s="298"/>
      <c r="E252" s="298"/>
      <c r="F252" s="263"/>
      <c r="G252" s="558"/>
      <c r="H252" s="559"/>
      <c r="I252" s="569"/>
      <c r="J252" s="565"/>
      <c r="K252" s="478"/>
      <c r="L252" s="217"/>
      <c r="M252" s="21"/>
      <c r="N252" s="4"/>
    </row>
    <row r="253" spans="1:14" ht="18.75" x14ac:dyDescent="0.3">
      <c r="C253" s="40" t="s">
        <v>90</v>
      </c>
      <c r="D253" s="298"/>
      <c r="E253" s="298"/>
      <c r="F253" s="263"/>
      <c r="G253" s="558"/>
      <c r="H253" s="559"/>
      <c r="I253" s="623"/>
      <c r="J253" s="565"/>
      <c r="K253" s="478"/>
      <c r="L253" s="217"/>
      <c r="M253" s="21"/>
      <c r="N253" s="4"/>
    </row>
    <row r="254" spans="1:14" ht="19.5" thickBot="1" x14ac:dyDescent="0.35">
      <c r="C254" s="40" t="s">
        <v>91</v>
      </c>
      <c r="D254" s="298"/>
      <c r="E254" s="298"/>
      <c r="F254" s="263"/>
      <c r="G254" s="558"/>
      <c r="H254" s="559"/>
      <c r="I254" s="569">
        <v>12</v>
      </c>
      <c r="J254" s="565"/>
      <c r="K254" s="478"/>
      <c r="L254" s="217"/>
      <c r="M254" s="21"/>
      <c r="N254" s="4"/>
    </row>
    <row r="255" spans="1:14" ht="18.75" x14ac:dyDescent="0.3">
      <c r="C255" s="40" t="s">
        <v>119</v>
      </c>
      <c r="D255" s="298"/>
      <c r="E255" s="298"/>
      <c r="F255" s="263"/>
      <c r="G255" s="558"/>
      <c r="H255" s="559"/>
      <c r="I255" s="620"/>
      <c r="J255" s="621"/>
      <c r="K255" s="477" t="s">
        <v>303</v>
      </c>
      <c r="L255" s="217"/>
      <c r="M255" s="21"/>
      <c r="N255" s="4"/>
    </row>
    <row r="256" spans="1:14" ht="19.5" thickBot="1" x14ac:dyDescent="0.35">
      <c r="C256" s="203" t="s">
        <v>120</v>
      </c>
      <c r="D256" s="576"/>
      <c r="E256" s="576"/>
      <c r="F256" s="293"/>
      <c r="G256" s="568"/>
      <c r="H256" s="578"/>
      <c r="I256" s="578"/>
      <c r="J256" s="570"/>
      <c r="K256" s="478"/>
      <c r="L256" s="217"/>
      <c r="M256" s="21"/>
      <c r="N256" s="4"/>
    </row>
    <row r="257" spans="1:14" s="2" customFormat="1" ht="18.75" customHeight="1" thickBot="1" x14ac:dyDescent="0.25">
      <c r="A257" s="26"/>
      <c r="B257" s="515"/>
      <c r="C257" s="515"/>
      <c r="D257" s="515"/>
      <c r="E257" s="139"/>
      <c r="F257" s="139"/>
      <c r="G257" s="139"/>
      <c r="H257" s="139"/>
      <c r="I257" s="139"/>
      <c r="J257" s="139"/>
      <c r="K257" s="139"/>
      <c r="L257" s="139"/>
      <c r="M257" s="6"/>
      <c r="N257" s="1"/>
    </row>
    <row r="258" spans="1:14" s="2" customFormat="1" ht="12.75" customHeight="1" x14ac:dyDescent="0.2">
      <c r="A258" s="26"/>
      <c r="B258" s="31"/>
      <c r="C258" s="31"/>
      <c r="D258" s="31"/>
      <c r="E258" s="80"/>
      <c r="F258" s="80"/>
      <c r="G258" s="80"/>
      <c r="H258" s="80"/>
      <c r="I258" s="80"/>
      <c r="J258" s="80"/>
      <c r="K258" s="80"/>
      <c r="L258" s="80"/>
      <c r="M258" s="6"/>
      <c r="N258" s="1"/>
    </row>
    <row r="259" spans="1:14" s="2" customFormat="1" ht="24" customHeight="1" x14ac:dyDescent="0.2">
      <c r="A259" s="26"/>
      <c r="B259" s="31"/>
      <c r="C259" s="31"/>
      <c r="D259" s="31"/>
      <c r="E259" s="80"/>
      <c r="F259" s="80"/>
      <c r="G259" s="80"/>
      <c r="H259" s="80"/>
      <c r="I259" s="80"/>
      <c r="J259" s="80"/>
      <c r="K259" s="80"/>
      <c r="L259" s="80"/>
      <c r="M259" s="6"/>
      <c r="N259" s="1"/>
    </row>
    <row r="260" spans="1:14" s="2" customFormat="1" ht="24" customHeight="1" x14ac:dyDescent="0.2">
      <c r="A260" s="26"/>
      <c r="B260" s="31"/>
      <c r="C260" s="31"/>
      <c r="D260" s="31"/>
      <c r="E260" s="80"/>
      <c r="F260" s="80"/>
      <c r="G260" s="80"/>
      <c r="H260" s="80"/>
      <c r="I260" s="80"/>
      <c r="J260" s="80"/>
      <c r="K260" s="80"/>
      <c r="L260" s="80"/>
      <c r="M260" s="6"/>
      <c r="N260" s="1"/>
    </row>
    <row r="261" spans="1:14" s="2" customFormat="1" ht="24" customHeight="1" x14ac:dyDescent="0.2">
      <c r="A261" s="26"/>
      <c r="B261" s="31"/>
      <c r="C261" s="31"/>
      <c r="D261" s="31"/>
      <c r="E261" s="80"/>
      <c r="F261" s="80"/>
      <c r="G261" s="80"/>
      <c r="H261" s="80"/>
      <c r="I261" s="80"/>
      <c r="J261" s="80"/>
      <c r="K261" s="80"/>
      <c r="L261" s="80"/>
      <c r="M261" s="6"/>
      <c r="N261" s="1"/>
    </row>
    <row r="262" spans="1:14" s="2" customFormat="1" ht="24" customHeight="1" x14ac:dyDescent="0.2">
      <c r="A262" s="26"/>
      <c r="B262" s="31"/>
      <c r="C262" s="31"/>
      <c r="D262" s="31"/>
      <c r="E262" s="80"/>
      <c r="F262" s="80"/>
      <c r="G262" s="80"/>
      <c r="H262" s="80"/>
      <c r="I262" s="80"/>
      <c r="J262" s="80"/>
      <c r="K262" s="80"/>
      <c r="L262" s="80"/>
      <c r="M262" s="6"/>
      <c r="N262" s="1"/>
    </row>
    <row r="263" spans="1:14" s="2" customFormat="1" ht="24" customHeight="1" x14ac:dyDescent="0.2">
      <c r="A263" s="26"/>
      <c r="B263" s="31"/>
      <c r="C263" s="31"/>
      <c r="D263" s="31"/>
      <c r="E263" s="80"/>
      <c r="F263" s="80"/>
      <c r="G263" s="80"/>
      <c r="H263" s="80"/>
      <c r="I263" s="80"/>
      <c r="J263" s="80"/>
      <c r="K263" s="80"/>
      <c r="L263" s="80"/>
      <c r="M263" s="6"/>
      <c r="N263" s="1"/>
    </row>
    <row r="264" spans="1:14" s="2" customFormat="1" ht="24" customHeight="1" x14ac:dyDescent="0.2">
      <c r="A264" s="26"/>
      <c r="B264" s="31"/>
      <c r="C264" s="31"/>
      <c r="D264" s="31"/>
      <c r="E264" s="80"/>
      <c r="F264" s="80"/>
      <c r="G264" s="80"/>
      <c r="H264" s="80"/>
      <c r="I264" s="80"/>
      <c r="J264" s="80"/>
      <c r="K264" s="80"/>
      <c r="L264" s="80"/>
      <c r="M264" s="6"/>
      <c r="N264" s="1"/>
    </row>
    <row r="265" spans="1:14" s="2" customFormat="1" ht="24" customHeight="1" x14ac:dyDescent="0.2">
      <c r="A265" s="26"/>
      <c r="B265" s="31"/>
      <c r="C265" s="31"/>
      <c r="D265" s="31"/>
      <c r="E265" s="80"/>
      <c r="F265" s="80"/>
      <c r="G265" s="80"/>
      <c r="H265" s="80"/>
      <c r="I265" s="80"/>
      <c r="J265" s="80"/>
      <c r="K265" s="80"/>
      <c r="L265" s="80"/>
      <c r="M265" s="6"/>
      <c r="N265" s="1"/>
    </row>
    <row r="266" spans="1:14" s="2" customFormat="1" ht="24" customHeight="1" x14ac:dyDescent="0.2">
      <c r="A266" s="26"/>
      <c r="B266" s="31"/>
      <c r="C266" s="31"/>
      <c r="D266" s="31"/>
      <c r="E266" s="80"/>
      <c r="F266" s="80"/>
      <c r="G266" s="80"/>
      <c r="H266" s="80"/>
      <c r="I266" s="80"/>
      <c r="J266" s="80"/>
      <c r="K266" s="80"/>
      <c r="L266" s="80"/>
      <c r="M266" s="6"/>
      <c r="N266" s="1"/>
    </row>
    <row r="267" spans="1:14" s="2" customFormat="1" ht="24" customHeight="1" x14ac:dyDescent="0.2">
      <c r="A267" s="26"/>
      <c r="B267" s="31"/>
      <c r="C267" s="31"/>
      <c r="D267" s="31"/>
      <c r="E267" s="80"/>
      <c r="F267" s="80"/>
      <c r="G267" s="80"/>
      <c r="H267" s="80"/>
      <c r="I267" s="80"/>
      <c r="J267" s="80"/>
      <c r="K267" s="80"/>
      <c r="L267" s="80"/>
      <c r="M267" s="6"/>
      <c r="N267" s="1"/>
    </row>
    <row r="268" spans="1:14" s="2" customFormat="1" ht="24" customHeight="1" x14ac:dyDescent="0.2">
      <c r="A268" s="26"/>
      <c r="B268" s="31"/>
      <c r="C268" s="31"/>
      <c r="D268" s="31"/>
      <c r="E268" s="80"/>
      <c r="F268" s="80"/>
      <c r="G268" s="80"/>
      <c r="H268" s="80"/>
      <c r="I268" s="80"/>
      <c r="J268" s="80"/>
      <c r="K268" s="80"/>
      <c r="L268" s="80"/>
      <c r="M268" s="6"/>
      <c r="N268" s="1"/>
    </row>
    <row r="269" spans="1:14" s="2" customFormat="1" ht="24" customHeight="1" x14ac:dyDescent="0.2">
      <c r="A269" s="26"/>
      <c r="B269" s="31"/>
      <c r="C269" s="31"/>
      <c r="D269" s="31"/>
      <c r="E269" s="80"/>
      <c r="F269" s="80"/>
      <c r="G269" s="80"/>
      <c r="H269" s="80"/>
      <c r="I269" s="80"/>
      <c r="J269" s="80"/>
      <c r="K269" s="80"/>
      <c r="L269" s="80"/>
      <c r="M269" s="6"/>
      <c r="N269" s="1"/>
    </row>
    <row r="270" spans="1:14" s="2" customFormat="1" ht="24" customHeight="1" x14ac:dyDescent="0.2">
      <c r="A270" s="26"/>
      <c r="B270" s="31"/>
      <c r="C270" s="31"/>
      <c r="D270" s="31"/>
      <c r="E270" s="80"/>
      <c r="F270" s="80"/>
      <c r="G270" s="80"/>
      <c r="H270" s="80"/>
      <c r="I270" s="80"/>
      <c r="J270" s="80"/>
      <c r="K270" s="80"/>
      <c r="L270" s="80"/>
      <c r="M270" s="6"/>
      <c r="N270" s="1"/>
    </row>
    <row r="271" spans="1:14" s="2" customFormat="1" ht="24" customHeight="1" x14ac:dyDescent="0.2">
      <c r="A271" s="26"/>
      <c r="B271" s="31"/>
      <c r="C271" s="31"/>
      <c r="D271" s="31"/>
      <c r="E271" s="80"/>
      <c r="F271" s="80"/>
      <c r="G271" s="80"/>
      <c r="H271" s="80"/>
      <c r="I271" s="80"/>
      <c r="J271" s="80"/>
      <c r="K271" s="80"/>
      <c r="L271" s="80"/>
      <c r="M271" s="6"/>
      <c r="N271" s="1"/>
    </row>
    <row r="272" spans="1:14" s="2" customFormat="1" ht="24" customHeight="1" x14ac:dyDescent="0.2">
      <c r="A272" s="26"/>
      <c r="B272" s="31"/>
      <c r="C272" s="31"/>
      <c r="D272" s="31"/>
      <c r="E272" s="80"/>
      <c r="F272" s="80"/>
      <c r="G272" s="80"/>
      <c r="H272" s="80"/>
      <c r="I272" s="80"/>
      <c r="J272" s="80"/>
      <c r="K272" s="80"/>
      <c r="L272" s="80"/>
      <c r="M272" s="6"/>
      <c r="N272" s="1"/>
    </row>
    <row r="273" spans="1:14" s="2" customFormat="1" ht="24" customHeight="1" x14ac:dyDescent="0.2">
      <c r="A273" s="26"/>
      <c r="B273" s="31"/>
      <c r="C273" s="31"/>
      <c r="D273" s="31"/>
      <c r="E273" s="80"/>
      <c r="F273" s="80"/>
      <c r="G273" s="80"/>
      <c r="H273" s="80"/>
      <c r="I273" s="80"/>
      <c r="J273" s="80"/>
      <c r="K273" s="80"/>
      <c r="L273" s="80"/>
      <c r="M273" s="6"/>
      <c r="N273" s="1"/>
    </row>
    <row r="274" spans="1:14" s="2" customFormat="1" ht="24" customHeight="1" x14ac:dyDescent="0.2">
      <c r="A274" s="26"/>
      <c r="B274" s="31"/>
      <c r="C274" s="31"/>
      <c r="D274" s="31"/>
      <c r="E274" s="80"/>
      <c r="F274" s="80"/>
      <c r="G274" s="80"/>
      <c r="H274" s="80"/>
      <c r="I274" s="80"/>
      <c r="J274" s="80"/>
      <c r="K274" s="80"/>
      <c r="L274" s="80"/>
      <c r="M274" s="6"/>
      <c r="N274" s="1"/>
    </row>
    <row r="275" spans="1:14" s="2" customFormat="1" ht="24" customHeight="1" x14ac:dyDescent="0.2">
      <c r="A275" s="26"/>
      <c r="B275" s="31"/>
      <c r="C275" s="31"/>
      <c r="D275" s="31"/>
      <c r="E275" s="80"/>
      <c r="F275" s="80"/>
      <c r="G275" s="80"/>
      <c r="H275" s="80"/>
      <c r="I275" s="80"/>
      <c r="J275" s="80"/>
      <c r="K275" s="80"/>
      <c r="L275" s="80"/>
      <c r="M275" s="6"/>
      <c r="N275" s="1"/>
    </row>
    <row r="276" spans="1:14" s="2" customFormat="1" ht="24" customHeight="1" x14ac:dyDescent="0.2">
      <c r="A276" s="26"/>
      <c r="B276" s="31"/>
      <c r="C276" s="31"/>
      <c r="D276" s="31"/>
      <c r="E276" s="80"/>
      <c r="F276" s="80"/>
      <c r="G276" s="80"/>
      <c r="H276" s="80"/>
      <c r="I276" s="80"/>
      <c r="J276" s="80"/>
      <c r="K276" s="80"/>
      <c r="L276" s="80"/>
      <c r="M276" s="6"/>
      <c r="N276" s="1"/>
    </row>
    <row r="277" spans="1:14" s="2" customFormat="1" ht="24" customHeight="1" x14ac:dyDescent="0.2">
      <c r="A277" s="26"/>
      <c r="B277" s="31"/>
      <c r="C277" s="31"/>
      <c r="D277" s="31"/>
      <c r="E277" s="80"/>
      <c r="F277" s="80"/>
      <c r="G277" s="80"/>
      <c r="H277" s="80"/>
      <c r="I277" s="80"/>
      <c r="J277" s="80"/>
      <c r="K277" s="80"/>
      <c r="L277" s="80"/>
      <c r="M277" s="6"/>
      <c r="N277" s="1"/>
    </row>
    <row r="278" spans="1:14" s="2" customFormat="1" ht="24" customHeight="1" x14ac:dyDescent="0.2">
      <c r="A278" s="26"/>
      <c r="B278" s="31"/>
      <c r="C278" s="31"/>
      <c r="D278" s="31"/>
      <c r="E278" s="80"/>
      <c r="F278" s="80"/>
      <c r="G278" s="80"/>
      <c r="H278" s="80"/>
      <c r="I278" s="80"/>
      <c r="J278" s="80"/>
      <c r="K278" s="80"/>
      <c r="L278" s="80"/>
      <c r="M278" s="6"/>
      <c r="N278" s="1"/>
    </row>
    <row r="279" spans="1:14" s="2" customFormat="1" ht="24" customHeight="1" x14ac:dyDescent="0.2">
      <c r="A279" s="26"/>
      <c r="B279" s="31"/>
      <c r="C279" s="31"/>
      <c r="D279" s="31"/>
      <c r="E279" s="80"/>
      <c r="F279" s="80"/>
      <c r="G279" s="80"/>
      <c r="H279" s="80"/>
      <c r="I279" s="80"/>
      <c r="J279" s="80"/>
      <c r="K279" s="80"/>
      <c r="L279" s="80"/>
      <c r="M279" s="6"/>
      <c r="N279" s="1"/>
    </row>
    <row r="280" spans="1:14" s="2" customFormat="1" ht="24" customHeight="1" x14ac:dyDescent="0.2">
      <c r="A280" s="26"/>
      <c r="B280" s="31"/>
      <c r="C280" s="31"/>
      <c r="D280" s="31"/>
      <c r="E280" s="80"/>
      <c r="F280" s="80"/>
      <c r="G280" s="80"/>
      <c r="H280" s="80"/>
      <c r="I280" s="80"/>
      <c r="J280" s="80"/>
      <c r="K280" s="80"/>
      <c r="L280" s="80"/>
      <c r="M280" s="6"/>
      <c r="N280" s="1"/>
    </row>
    <row r="281" spans="1:14" s="2" customFormat="1" ht="24" customHeight="1" x14ac:dyDescent="0.2">
      <c r="A281" s="26"/>
      <c r="B281" s="31"/>
      <c r="C281" s="31"/>
      <c r="D281" s="31"/>
      <c r="E281" s="80"/>
      <c r="F281" s="80"/>
      <c r="G281" s="80"/>
      <c r="H281" s="80"/>
      <c r="I281" s="80"/>
      <c r="J281" s="80"/>
      <c r="K281" s="80"/>
      <c r="L281" s="80"/>
      <c r="M281" s="6"/>
      <c r="N281" s="1"/>
    </row>
    <row r="282" spans="1:14" s="2" customFormat="1" ht="24" customHeight="1" x14ac:dyDescent="0.2">
      <c r="A282" s="26"/>
      <c r="B282" s="31"/>
      <c r="C282" s="31"/>
      <c r="D282" s="31"/>
      <c r="E282" s="80"/>
      <c r="F282" s="80"/>
      <c r="G282" s="80"/>
      <c r="H282" s="80"/>
      <c r="I282" s="80"/>
      <c r="J282" s="80"/>
      <c r="K282" s="80"/>
      <c r="L282" s="80"/>
      <c r="M282" s="6"/>
      <c r="N282" s="1"/>
    </row>
    <row r="283" spans="1:14" s="2" customFormat="1" ht="24" customHeight="1" x14ac:dyDescent="0.2">
      <c r="A283" s="26"/>
      <c r="B283" s="31"/>
      <c r="C283" s="31"/>
      <c r="D283" s="31"/>
      <c r="E283" s="80"/>
      <c r="F283" s="80"/>
      <c r="G283" s="80"/>
      <c r="H283" s="80"/>
      <c r="I283" s="80"/>
      <c r="J283" s="80"/>
      <c r="K283" s="80"/>
      <c r="L283" s="80"/>
      <c r="M283" s="6"/>
      <c r="N283" s="1"/>
    </row>
    <row r="284" spans="1:14" s="2" customFormat="1" ht="24" customHeight="1" x14ac:dyDescent="0.2">
      <c r="A284" s="26"/>
      <c r="B284" s="31"/>
      <c r="C284" s="31"/>
      <c r="D284" s="31"/>
      <c r="E284" s="80"/>
      <c r="F284" s="80"/>
      <c r="G284" s="80"/>
      <c r="H284" s="80"/>
      <c r="I284" s="80"/>
      <c r="J284" s="80"/>
      <c r="K284" s="80"/>
      <c r="L284" s="80"/>
      <c r="M284" s="6"/>
      <c r="N284" s="1"/>
    </row>
    <row r="285" spans="1:14" s="2" customFormat="1" ht="24" customHeight="1" x14ac:dyDescent="0.2">
      <c r="A285" s="26"/>
      <c r="B285" s="31"/>
      <c r="C285" s="31"/>
      <c r="D285" s="31"/>
      <c r="E285" s="80"/>
      <c r="F285" s="80"/>
      <c r="G285" s="80"/>
      <c r="H285" s="80"/>
      <c r="I285" s="80"/>
      <c r="J285" s="80"/>
      <c r="K285" s="80"/>
      <c r="L285" s="80"/>
      <c r="M285" s="6"/>
      <c r="N285" s="1"/>
    </row>
    <row r="286" spans="1:14" s="2" customFormat="1" ht="24" customHeight="1" x14ac:dyDescent="0.2">
      <c r="A286" s="26"/>
      <c r="B286" s="31"/>
      <c r="C286" s="31"/>
      <c r="D286" s="31"/>
      <c r="E286" s="80"/>
      <c r="F286" s="80"/>
      <c r="G286" s="80"/>
      <c r="H286" s="80"/>
      <c r="I286" s="80"/>
      <c r="J286" s="80"/>
      <c r="K286" s="80"/>
      <c r="L286" s="80"/>
      <c r="M286" s="6"/>
      <c r="N286" s="1"/>
    </row>
    <row r="287" spans="1:14" s="2" customFormat="1" ht="24" customHeight="1" x14ac:dyDescent="0.2">
      <c r="A287" s="26"/>
      <c r="B287" s="31"/>
      <c r="C287" s="31"/>
      <c r="D287" s="31"/>
      <c r="E287" s="80"/>
      <c r="F287" s="80"/>
      <c r="G287" s="80"/>
      <c r="H287" s="80"/>
      <c r="I287" s="80"/>
      <c r="J287" s="80"/>
      <c r="K287" s="80"/>
      <c r="L287" s="80"/>
      <c r="M287" s="6"/>
      <c r="N287" s="1"/>
    </row>
    <row r="288" spans="1:14" s="2" customFormat="1" ht="24" customHeight="1" x14ac:dyDescent="0.2">
      <c r="A288" s="26"/>
      <c r="B288" s="31"/>
      <c r="C288" s="31"/>
      <c r="D288" s="31"/>
      <c r="E288" s="80"/>
      <c r="F288" s="80"/>
      <c r="G288" s="80"/>
      <c r="H288" s="80"/>
      <c r="I288" s="80"/>
      <c r="J288" s="80"/>
      <c r="K288" s="80"/>
      <c r="L288" s="80"/>
      <c r="M288" s="6"/>
      <c r="N288" s="1"/>
    </row>
    <row r="289" spans="1:14" s="2" customFormat="1" ht="24" customHeight="1" x14ac:dyDescent="0.2">
      <c r="A289" s="26"/>
      <c r="B289" s="31"/>
      <c r="C289" s="31"/>
      <c r="D289" s="31"/>
      <c r="E289" s="80"/>
      <c r="F289" s="80"/>
      <c r="G289" s="80"/>
      <c r="H289" s="80"/>
      <c r="I289" s="80"/>
      <c r="J289" s="80"/>
      <c r="K289" s="80"/>
      <c r="L289" s="80"/>
      <c r="M289" s="6"/>
      <c r="N289" s="1"/>
    </row>
    <row r="290" spans="1:14" s="2" customFormat="1" ht="24" customHeight="1" x14ac:dyDescent="0.2">
      <c r="A290" s="26"/>
      <c r="B290" s="31"/>
      <c r="C290" s="31"/>
      <c r="D290" s="31"/>
      <c r="E290" s="80"/>
      <c r="F290" s="80"/>
      <c r="G290" s="80"/>
      <c r="H290" s="80"/>
      <c r="I290" s="80"/>
      <c r="J290" s="80"/>
      <c r="K290" s="80"/>
      <c r="L290" s="80"/>
      <c r="M290" s="6"/>
      <c r="N290" s="1"/>
    </row>
    <row r="291" spans="1:14" s="2" customFormat="1" ht="24" customHeight="1" x14ac:dyDescent="0.2">
      <c r="A291" s="26"/>
      <c r="B291" s="31"/>
      <c r="C291" s="31"/>
      <c r="D291" s="31"/>
      <c r="E291" s="80"/>
      <c r="F291" s="80"/>
      <c r="G291" s="80"/>
      <c r="H291" s="80"/>
      <c r="I291" s="80"/>
      <c r="J291" s="80"/>
      <c r="K291" s="80"/>
      <c r="L291" s="80"/>
      <c r="M291" s="6"/>
      <c r="N291" s="1"/>
    </row>
    <row r="292" spans="1:14" s="2" customFormat="1" ht="24" customHeight="1" x14ac:dyDescent="0.2">
      <c r="A292" s="26"/>
      <c r="B292" s="31"/>
      <c r="C292" s="31"/>
      <c r="D292" s="31"/>
      <c r="E292" s="80"/>
      <c r="F292" s="80"/>
      <c r="G292" s="80"/>
      <c r="H292" s="80"/>
      <c r="I292" s="80"/>
      <c r="J292" s="80"/>
      <c r="K292" s="80"/>
      <c r="L292" s="80"/>
      <c r="M292" s="6"/>
      <c r="N292" s="1"/>
    </row>
    <row r="293" spans="1:14" s="2" customFormat="1" ht="24" customHeight="1" x14ac:dyDescent="0.2">
      <c r="A293" s="26"/>
      <c r="B293" s="31"/>
      <c r="C293" s="31"/>
      <c r="D293" s="31"/>
      <c r="E293" s="80"/>
      <c r="F293" s="80"/>
      <c r="G293" s="80"/>
      <c r="H293" s="80"/>
      <c r="I293" s="80"/>
      <c r="J293" s="80"/>
      <c r="K293" s="80"/>
      <c r="L293" s="80"/>
      <c r="M293" s="6"/>
      <c r="N293" s="1"/>
    </row>
    <row r="294" spans="1:14" s="2" customFormat="1" ht="24" customHeight="1" thickBot="1" x14ac:dyDescent="0.25">
      <c r="A294" s="26"/>
      <c r="B294" s="31"/>
      <c r="C294" s="31"/>
      <c r="D294" s="31"/>
      <c r="E294" s="80"/>
      <c r="F294" s="80"/>
      <c r="G294" s="80"/>
      <c r="H294" s="80"/>
      <c r="I294" s="80"/>
      <c r="J294" s="80"/>
      <c r="K294" s="80"/>
      <c r="L294" s="80"/>
      <c r="M294" s="6"/>
      <c r="N294" s="1"/>
    </row>
    <row r="295" spans="1:14" s="2" customFormat="1" ht="19.899999999999999" customHeight="1" x14ac:dyDescent="0.2">
      <c r="A295" s="26"/>
      <c r="B295" s="31">
        <v>17</v>
      </c>
      <c r="C295" s="31" t="s">
        <v>2</v>
      </c>
      <c r="D295" s="31"/>
      <c r="E295" s="32" t="s">
        <v>74</v>
      </c>
      <c r="F295" s="261"/>
      <c r="G295" s="83"/>
      <c r="H295" s="34" t="s">
        <v>130</v>
      </c>
      <c r="I295" s="80"/>
      <c r="J295" s="80"/>
      <c r="K295" s="80"/>
      <c r="L295" s="80"/>
      <c r="M295" s="6"/>
      <c r="N295" s="1"/>
    </row>
    <row r="296" spans="1:14" s="2" customFormat="1" ht="19.899999999999999" customHeight="1" x14ac:dyDescent="0.2">
      <c r="A296" s="26"/>
      <c r="B296" s="31"/>
      <c r="C296" s="31"/>
      <c r="D296" s="31"/>
      <c r="E296" s="35" t="s">
        <v>6</v>
      </c>
      <c r="F296" s="262"/>
      <c r="G296" s="84"/>
      <c r="H296" s="37" t="s">
        <v>131</v>
      </c>
      <c r="I296" s="80"/>
      <c r="J296" s="80"/>
      <c r="K296" s="80"/>
      <c r="L296" s="80"/>
      <c r="M296" s="6"/>
      <c r="N296" s="1"/>
    </row>
    <row r="297" spans="1:14" s="2" customFormat="1" ht="19.899999999999999" customHeight="1" x14ac:dyDescent="0.2">
      <c r="A297" s="26"/>
      <c r="B297" s="31"/>
      <c r="C297" s="31"/>
      <c r="D297" s="31"/>
      <c r="E297" s="35" t="s">
        <v>36</v>
      </c>
      <c r="F297" s="262"/>
      <c r="G297" s="84"/>
      <c r="H297" s="38">
        <v>7</v>
      </c>
      <c r="I297" s="80"/>
      <c r="J297" s="80"/>
      <c r="K297" s="80"/>
      <c r="L297" s="80"/>
      <c r="M297" s="6"/>
      <c r="N297" s="1"/>
    </row>
    <row r="298" spans="1:14" s="2" customFormat="1" ht="19.899999999999999" customHeight="1" x14ac:dyDescent="0.2">
      <c r="A298" s="26"/>
      <c r="B298" s="31"/>
      <c r="C298" s="31"/>
      <c r="D298" s="31"/>
      <c r="E298" s="35" t="s">
        <v>38</v>
      </c>
      <c r="F298" s="262"/>
      <c r="G298" s="84"/>
      <c r="H298" s="37" t="s">
        <v>72</v>
      </c>
      <c r="I298" s="80"/>
      <c r="J298" s="80"/>
      <c r="K298" s="80"/>
      <c r="L298" s="80"/>
      <c r="M298" s="6"/>
      <c r="N298" s="1"/>
    </row>
    <row r="299" spans="1:14" s="2" customFormat="1" ht="19.899999999999999" customHeight="1" x14ac:dyDescent="0.2">
      <c r="A299" s="26"/>
      <c r="B299" s="31"/>
      <c r="C299" s="31"/>
      <c r="D299" s="31"/>
      <c r="E299" s="35" t="s">
        <v>76</v>
      </c>
      <c r="F299" s="262"/>
      <c r="G299" s="84"/>
      <c r="H299" s="39">
        <v>510000</v>
      </c>
      <c r="I299" s="80"/>
      <c r="J299" s="80"/>
      <c r="K299" s="80"/>
      <c r="L299" s="80"/>
      <c r="M299" s="6"/>
      <c r="N299" s="1"/>
    </row>
    <row r="300" spans="1:14" s="2" customFormat="1" ht="19.899999999999999" customHeight="1" x14ac:dyDescent="0.2">
      <c r="A300" s="26"/>
      <c r="B300" s="31"/>
      <c r="C300" s="31"/>
      <c r="D300" s="31"/>
      <c r="E300" s="40" t="s">
        <v>79</v>
      </c>
      <c r="F300" s="263"/>
      <c r="G300" s="84"/>
      <c r="H300" s="41">
        <v>0.1429</v>
      </c>
      <c r="I300" s="80"/>
      <c r="J300" s="80"/>
      <c r="K300" s="80"/>
      <c r="L300" s="80"/>
      <c r="M300" s="6"/>
      <c r="N300" s="1"/>
    </row>
    <row r="301" spans="1:14" s="2" customFormat="1" ht="19.899999999999999" customHeight="1" thickBot="1" x14ac:dyDescent="0.25">
      <c r="A301" s="26"/>
      <c r="B301" s="31"/>
      <c r="C301" s="31"/>
      <c r="D301" s="31"/>
      <c r="E301" s="42" t="s">
        <v>80</v>
      </c>
      <c r="F301" s="264"/>
      <c r="G301" s="85"/>
      <c r="H301" s="44">
        <f>+H300*H299</f>
        <v>72879</v>
      </c>
      <c r="I301" s="80"/>
      <c r="J301" s="80"/>
      <c r="K301" s="80"/>
      <c r="L301" s="80"/>
      <c r="M301" s="6"/>
      <c r="N301" s="1"/>
    </row>
    <row r="302" spans="1:14" s="2" customFormat="1" ht="19.899999999999999" customHeight="1" thickBot="1" x14ac:dyDescent="0.25">
      <c r="A302" s="26"/>
      <c r="B302" s="31"/>
      <c r="C302" s="31"/>
      <c r="D302" s="31"/>
      <c r="E302" s="86"/>
      <c r="F302" s="86"/>
      <c r="G302" s="87"/>
      <c r="H302" s="88"/>
      <c r="I302" s="80"/>
      <c r="J302" s="80"/>
      <c r="K302" s="80"/>
      <c r="L302" s="80"/>
      <c r="M302" s="6"/>
      <c r="N302" s="1"/>
    </row>
    <row r="303" spans="1:14" s="2" customFormat="1" ht="19.899999999999999" customHeight="1" x14ac:dyDescent="0.2">
      <c r="A303" s="26"/>
      <c r="B303" s="31">
        <v>18</v>
      </c>
      <c r="C303" s="31" t="s">
        <v>1</v>
      </c>
      <c r="D303" s="31"/>
      <c r="E303" s="32" t="s">
        <v>74</v>
      </c>
      <c r="F303" s="261"/>
      <c r="G303" s="83"/>
      <c r="H303" s="34" t="s">
        <v>130</v>
      </c>
      <c r="I303" s="80"/>
      <c r="J303" s="80"/>
      <c r="K303" s="80"/>
      <c r="L303" s="80"/>
      <c r="M303" s="6"/>
      <c r="N303" s="1"/>
    </row>
    <row r="304" spans="1:14" s="2" customFormat="1" ht="19.899999999999999" customHeight="1" x14ac:dyDescent="0.2">
      <c r="A304" s="26"/>
      <c r="B304" s="31"/>
      <c r="C304" s="31"/>
      <c r="D304" s="31"/>
      <c r="E304" s="35" t="s">
        <v>6</v>
      </c>
      <c r="F304" s="262"/>
      <c r="G304" s="84"/>
      <c r="H304" s="37" t="s">
        <v>132</v>
      </c>
      <c r="I304" s="80"/>
      <c r="J304" s="80"/>
      <c r="K304" s="80"/>
      <c r="L304" s="80"/>
      <c r="M304" s="6"/>
      <c r="N304" s="1"/>
    </row>
    <row r="305" spans="1:14" s="2" customFormat="1" ht="19.899999999999999" customHeight="1" x14ac:dyDescent="0.2">
      <c r="A305" s="26"/>
      <c r="B305" s="31"/>
      <c r="C305" s="31"/>
      <c r="D305" s="31"/>
      <c r="E305" s="35" t="s">
        <v>36</v>
      </c>
      <c r="F305" s="262"/>
      <c r="G305" s="84"/>
      <c r="H305" s="38">
        <v>5</v>
      </c>
      <c r="I305" s="80"/>
      <c r="J305" s="80"/>
      <c r="K305" s="80"/>
      <c r="L305" s="80"/>
      <c r="M305" s="6"/>
      <c r="N305" s="1"/>
    </row>
    <row r="306" spans="1:14" s="2" customFormat="1" ht="19.899999999999999" customHeight="1" x14ac:dyDescent="0.2">
      <c r="A306" s="26"/>
      <c r="B306" s="31"/>
      <c r="C306" s="31"/>
      <c r="D306" s="31"/>
      <c r="E306" s="35" t="s">
        <v>38</v>
      </c>
      <c r="F306" s="262"/>
      <c r="G306" s="84"/>
      <c r="H306" s="37" t="s">
        <v>72</v>
      </c>
      <c r="I306" s="80"/>
      <c r="J306" s="80"/>
      <c r="K306" s="80"/>
      <c r="L306" s="80"/>
      <c r="M306" s="6"/>
      <c r="N306" s="1"/>
    </row>
    <row r="307" spans="1:14" s="2" customFormat="1" ht="19.899999999999999" customHeight="1" x14ac:dyDescent="0.2">
      <c r="A307" s="26"/>
      <c r="B307" s="31"/>
      <c r="C307" s="31"/>
      <c r="D307" s="31"/>
      <c r="E307" s="35" t="s">
        <v>76</v>
      </c>
      <c r="F307" s="262"/>
      <c r="G307" s="84"/>
      <c r="H307" s="39">
        <v>15000</v>
      </c>
      <c r="I307" s="80"/>
      <c r="J307" s="80"/>
      <c r="K307" s="80"/>
      <c r="L307" s="80"/>
      <c r="M307" s="6"/>
      <c r="N307" s="1"/>
    </row>
    <row r="308" spans="1:14" s="2" customFormat="1" ht="19.899999999999999" customHeight="1" x14ac:dyDescent="0.2">
      <c r="A308" s="26"/>
      <c r="B308" s="31"/>
      <c r="C308" s="31"/>
      <c r="D308" s="31"/>
      <c r="E308" s="40" t="s">
        <v>79</v>
      </c>
      <c r="F308" s="263"/>
      <c r="G308" s="84"/>
      <c r="H308" s="41">
        <v>0.2</v>
      </c>
      <c r="I308" s="80"/>
      <c r="J308" s="80"/>
      <c r="K308" s="80"/>
      <c r="L308" s="80"/>
      <c r="M308" s="6"/>
      <c r="N308" s="1"/>
    </row>
    <row r="309" spans="1:14" s="2" customFormat="1" ht="19.899999999999999" customHeight="1" thickBot="1" x14ac:dyDescent="0.25">
      <c r="A309" s="26"/>
      <c r="B309" s="31"/>
      <c r="C309" s="31"/>
      <c r="D309" s="31"/>
      <c r="E309" s="42" t="s">
        <v>80</v>
      </c>
      <c r="F309" s="264"/>
      <c r="G309" s="85"/>
      <c r="H309" s="44">
        <f>+H308*H307</f>
        <v>3000</v>
      </c>
      <c r="I309" s="80"/>
      <c r="J309" s="80"/>
      <c r="K309" s="80"/>
      <c r="L309" s="80"/>
      <c r="M309" s="6"/>
      <c r="N309" s="1"/>
    </row>
    <row r="310" spans="1:14" s="2" customFormat="1" ht="19.899999999999999" customHeight="1" thickBot="1" x14ac:dyDescent="0.25">
      <c r="A310" s="26"/>
      <c r="B310" s="31"/>
      <c r="C310" s="31"/>
      <c r="D310" s="31"/>
      <c r="E310" s="86"/>
      <c r="F310" s="86"/>
      <c r="G310" s="87"/>
      <c r="H310" s="88"/>
      <c r="I310" s="80"/>
      <c r="J310" s="80"/>
      <c r="K310" s="80"/>
      <c r="L310" s="80"/>
      <c r="M310" s="6"/>
      <c r="N310" s="1"/>
    </row>
    <row r="311" spans="1:14" s="2" customFormat="1" ht="19.899999999999999" customHeight="1" x14ac:dyDescent="0.2">
      <c r="A311" s="26"/>
      <c r="B311" s="31">
        <v>19</v>
      </c>
      <c r="C311" s="31" t="s">
        <v>2</v>
      </c>
      <c r="D311" s="31"/>
      <c r="E311" s="32" t="s">
        <v>74</v>
      </c>
      <c r="F311" s="261"/>
      <c r="G311" s="83"/>
      <c r="H311" s="34" t="s">
        <v>133</v>
      </c>
      <c r="I311" s="80"/>
      <c r="J311" s="80"/>
      <c r="K311" s="80"/>
      <c r="L311" s="80"/>
      <c r="M311" s="6"/>
      <c r="N311" s="1"/>
    </row>
    <row r="312" spans="1:14" s="2" customFormat="1" ht="19.899999999999999" customHeight="1" x14ac:dyDescent="0.2">
      <c r="A312" s="26"/>
      <c r="B312" s="31"/>
      <c r="C312" s="31"/>
      <c r="D312" s="31"/>
      <c r="E312" s="35" t="s">
        <v>6</v>
      </c>
      <c r="F312" s="262"/>
      <c r="G312" s="84"/>
      <c r="H312" s="37" t="s">
        <v>132</v>
      </c>
      <c r="I312" s="80"/>
      <c r="J312" s="80"/>
      <c r="K312" s="80"/>
      <c r="L312" s="80"/>
      <c r="M312" s="6"/>
      <c r="N312" s="1"/>
    </row>
    <row r="313" spans="1:14" s="2" customFormat="1" ht="19.899999999999999" customHeight="1" x14ac:dyDescent="0.2">
      <c r="A313" s="26"/>
      <c r="B313" s="31"/>
      <c r="C313" s="31"/>
      <c r="D313" s="31"/>
      <c r="E313" s="35" t="s">
        <v>36</v>
      </c>
      <c r="F313" s="262"/>
      <c r="G313" s="84"/>
      <c r="H313" s="38">
        <v>5</v>
      </c>
      <c r="I313" s="80"/>
      <c r="J313" s="80"/>
      <c r="K313" s="80"/>
      <c r="L313" s="80"/>
      <c r="M313" s="6"/>
      <c r="N313" s="1"/>
    </row>
    <row r="314" spans="1:14" s="2" customFormat="1" ht="19.899999999999999" customHeight="1" x14ac:dyDescent="0.2">
      <c r="A314" s="26"/>
      <c r="B314" s="31"/>
      <c r="C314" s="31"/>
      <c r="D314" s="31"/>
      <c r="E314" s="35" t="s">
        <v>38</v>
      </c>
      <c r="F314" s="262"/>
      <c r="G314" s="84"/>
      <c r="H314" s="37" t="s">
        <v>134</v>
      </c>
      <c r="I314" s="80"/>
      <c r="J314" s="80"/>
      <c r="K314" s="80"/>
      <c r="L314" s="80"/>
      <c r="M314" s="6"/>
      <c r="N314" s="1"/>
    </row>
    <row r="315" spans="1:14" s="2" customFormat="1" ht="19.899999999999999" customHeight="1" x14ac:dyDescent="0.2">
      <c r="A315" s="26"/>
      <c r="B315" s="31"/>
      <c r="C315" s="31"/>
      <c r="D315" s="31"/>
      <c r="E315" s="35" t="s">
        <v>76</v>
      </c>
      <c r="F315" s="262"/>
      <c r="G315" s="84"/>
      <c r="H315" s="39">
        <v>15000</v>
      </c>
      <c r="I315" s="80"/>
      <c r="J315" s="80"/>
      <c r="K315" s="80"/>
      <c r="L315" s="80"/>
      <c r="M315" s="6"/>
      <c r="N315" s="1"/>
    </row>
    <row r="316" spans="1:14" s="2" customFormat="1" ht="19.899999999999999" customHeight="1" x14ac:dyDescent="0.2">
      <c r="A316" s="26"/>
      <c r="B316" s="31"/>
      <c r="C316" s="31"/>
      <c r="D316" s="31"/>
      <c r="E316" s="40" t="s">
        <v>79</v>
      </c>
      <c r="F316" s="263"/>
      <c r="G316" s="84"/>
      <c r="H316" s="41">
        <v>0.05</v>
      </c>
      <c r="I316" s="80" t="s">
        <v>146</v>
      </c>
      <c r="J316" s="80"/>
      <c r="K316" s="80"/>
      <c r="L316" s="80"/>
      <c r="M316" s="6"/>
      <c r="N316" s="1"/>
    </row>
    <row r="317" spans="1:14" s="2" customFormat="1" ht="19.899999999999999" customHeight="1" thickBot="1" x14ac:dyDescent="0.25">
      <c r="A317" s="26"/>
      <c r="B317" s="31"/>
      <c r="C317" s="31"/>
      <c r="D317" s="31"/>
      <c r="E317" s="42" t="s">
        <v>80</v>
      </c>
      <c r="F317" s="264"/>
      <c r="G317" s="85"/>
      <c r="H317" s="44">
        <f>+H316*H315</f>
        <v>750</v>
      </c>
      <c r="I317" s="80"/>
      <c r="J317" s="80"/>
      <c r="K317" s="80"/>
      <c r="L317" s="80"/>
      <c r="M317" s="6"/>
      <c r="N317" s="1"/>
    </row>
    <row r="318" spans="1:14" s="2" customFormat="1" ht="11.25" customHeight="1" x14ac:dyDescent="0.2">
      <c r="A318" s="26"/>
      <c r="B318" s="31"/>
      <c r="C318" s="31"/>
      <c r="D318" s="31"/>
      <c r="E318" s="86"/>
      <c r="F318" s="86"/>
      <c r="G318" s="87"/>
      <c r="H318" s="88"/>
      <c r="I318" s="80"/>
      <c r="J318" s="80"/>
      <c r="K318" s="80"/>
      <c r="L318" s="80"/>
      <c r="M318" s="6"/>
      <c r="N318" s="1"/>
    </row>
    <row r="319" spans="1:14" s="2" customFormat="1" ht="19.899999999999999" customHeight="1" x14ac:dyDescent="0.2">
      <c r="A319" s="26"/>
      <c r="B319" s="31">
        <v>20</v>
      </c>
      <c r="C319" s="31" t="s">
        <v>1</v>
      </c>
      <c r="D319" s="31"/>
      <c r="E319" s="86" t="s">
        <v>53</v>
      </c>
      <c r="F319" s="86"/>
      <c r="G319" s="80"/>
      <c r="H319" s="87" t="s">
        <v>123</v>
      </c>
      <c r="I319" s="80"/>
      <c r="J319" s="80"/>
      <c r="K319" s="80"/>
      <c r="L319" s="87" t="s">
        <v>147</v>
      </c>
      <c r="M319" s="5"/>
      <c r="N319" s="1"/>
    </row>
    <row r="320" spans="1:14" s="2" customFormat="1" ht="19.899999999999999" customHeight="1" thickBot="1" x14ac:dyDescent="0.25">
      <c r="A320" s="26"/>
      <c r="B320" s="31"/>
      <c r="C320" s="31"/>
      <c r="D320" s="31"/>
      <c r="E320" s="86" t="s">
        <v>54</v>
      </c>
      <c r="F320" s="86"/>
      <c r="G320" s="80"/>
      <c r="H320" s="87"/>
      <c r="I320" s="80"/>
      <c r="J320" s="80"/>
      <c r="K320" s="80"/>
      <c r="L320" s="80"/>
      <c r="M320" s="6"/>
      <c r="N320" s="1"/>
    </row>
    <row r="321" spans="1:14" s="2" customFormat="1" ht="19.899999999999999" customHeight="1" x14ac:dyDescent="0.2">
      <c r="A321" s="26"/>
      <c r="B321" s="80"/>
      <c r="C321" s="31"/>
      <c r="D321" s="31"/>
      <c r="E321" s="89"/>
      <c r="F321" s="273"/>
      <c r="G321" s="90"/>
      <c r="H321" s="90"/>
      <c r="I321" s="91" t="s">
        <v>55</v>
      </c>
      <c r="J321" s="90" t="s">
        <v>56</v>
      </c>
      <c r="K321" s="90"/>
      <c r="L321" s="90"/>
      <c r="M321" s="14"/>
      <c r="N321" s="1"/>
    </row>
    <row r="322" spans="1:14" s="2" customFormat="1" ht="19.899999999999999" customHeight="1" thickBot="1" x14ac:dyDescent="0.25">
      <c r="A322" s="26"/>
      <c r="B322" s="31"/>
      <c r="C322" s="31"/>
      <c r="D322" s="31"/>
      <c r="E322" s="92" t="s">
        <v>6</v>
      </c>
      <c r="F322" s="274"/>
      <c r="G322" s="93" t="s">
        <v>23</v>
      </c>
      <c r="H322" s="93" t="s">
        <v>24</v>
      </c>
      <c r="I322" s="94" t="s">
        <v>57</v>
      </c>
      <c r="J322" s="93">
        <v>179</v>
      </c>
      <c r="K322" s="93"/>
      <c r="L322" s="93" t="s">
        <v>26</v>
      </c>
      <c r="M322" s="15" t="s">
        <v>55</v>
      </c>
      <c r="N322" s="1"/>
    </row>
    <row r="323" spans="1:14" s="2" customFormat="1" ht="19.899999999999999" customHeight="1" x14ac:dyDescent="0.2">
      <c r="A323" s="26"/>
      <c r="B323" s="31"/>
      <c r="C323" s="31"/>
      <c r="D323" s="31"/>
      <c r="E323" s="95" t="s">
        <v>58</v>
      </c>
      <c r="F323" s="275"/>
      <c r="G323" s="96">
        <v>18000</v>
      </c>
      <c r="H323" s="97">
        <v>5</v>
      </c>
      <c r="I323" s="98">
        <v>0.25</v>
      </c>
      <c r="J323" s="96">
        <v>0</v>
      </c>
      <c r="K323" s="96"/>
      <c r="L323" s="96">
        <f>+G323-J323</f>
        <v>18000</v>
      </c>
      <c r="M323" s="16">
        <f>+L323*I323</f>
        <v>4500</v>
      </c>
      <c r="N323" s="1"/>
    </row>
    <row r="324" spans="1:14" s="2" customFormat="1" ht="19.899999999999999" customHeight="1" thickBot="1" x14ac:dyDescent="0.25">
      <c r="A324" s="26"/>
      <c r="B324" s="31"/>
      <c r="C324" s="31"/>
      <c r="D324" s="31"/>
      <c r="E324" s="99" t="s">
        <v>59</v>
      </c>
      <c r="F324" s="276"/>
      <c r="G324" s="100">
        <v>34000</v>
      </c>
      <c r="H324" s="101">
        <v>7</v>
      </c>
      <c r="I324" s="102">
        <v>3.5700000000000003E-2</v>
      </c>
      <c r="J324" s="103">
        <v>0</v>
      </c>
      <c r="K324" s="103"/>
      <c r="L324" s="103">
        <f>+G324-J324</f>
        <v>34000</v>
      </c>
      <c r="M324" s="17">
        <f>+L324*I324</f>
        <v>1213.8000000000002</v>
      </c>
      <c r="N324" s="1"/>
    </row>
    <row r="325" spans="1:14" s="2" customFormat="1" ht="19.899999999999999" customHeight="1" thickBot="1" x14ac:dyDescent="0.25">
      <c r="A325" s="26"/>
      <c r="B325" s="31"/>
      <c r="C325" s="31"/>
      <c r="D325" s="31"/>
      <c r="E325" s="99" t="s">
        <v>8</v>
      </c>
      <c r="F325" s="276"/>
      <c r="G325" s="100">
        <f>SUM(G323:G324)</f>
        <v>52000</v>
      </c>
      <c r="H325" s="104"/>
      <c r="I325" s="104"/>
      <c r="J325" s="105">
        <f>SUM(J323:J324)</f>
        <v>0</v>
      </c>
      <c r="K325" s="105"/>
      <c r="L325" s="105">
        <f>SUM(L323:L324)</f>
        <v>52000</v>
      </c>
      <c r="M325" s="18">
        <f>SUM(M323:M324)</f>
        <v>5713.8</v>
      </c>
      <c r="N325" s="1"/>
    </row>
    <row r="326" spans="1:14" s="2" customFormat="1" ht="19.899999999999999" customHeight="1" x14ac:dyDescent="0.2">
      <c r="A326" s="26"/>
      <c r="B326" s="31"/>
      <c r="C326" s="31"/>
      <c r="D326" s="31"/>
      <c r="E326" s="99" t="s">
        <v>60</v>
      </c>
      <c r="F326" s="276"/>
      <c r="G326" s="106"/>
      <c r="H326" s="104"/>
      <c r="I326" s="104"/>
      <c r="J326" s="96"/>
      <c r="K326" s="96"/>
      <c r="L326" s="96"/>
      <c r="M326" s="16">
        <f>+J325</f>
        <v>0</v>
      </c>
      <c r="N326" s="1"/>
    </row>
    <row r="327" spans="1:14" s="2" customFormat="1" ht="19.899999999999999" customHeight="1" thickBot="1" x14ac:dyDescent="0.25">
      <c r="A327" s="26"/>
      <c r="B327" s="31"/>
      <c r="C327" s="31"/>
      <c r="D327" s="31"/>
      <c r="E327" s="99" t="s">
        <v>61</v>
      </c>
      <c r="F327" s="276"/>
      <c r="G327" s="100"/>
      <c r="H327" s="104"/>
      <c r="I327" s="104"/>
      <c r="J327" s="96"/>
      <c r="K327" s="96"/>
      <c r="L327" s="96"/>
      <c r="M327" s="19">
        <v>0</v>
      </c>
      <c r="N327" s="1"/>
    </row>
    <row r="328" spans="1:14" s="2" customFormat="1" ht="19.899999999999999" customHeight="1" thickBot="1" x14ac:dyDescent="0.25">
      <c r="A328" s="26"/>
      <c r="B328" s="31"/>
      <c r="C328" s="31"/>
      <c r="D328" s="31"/>
      <c r="E328" s="107" t="s">
        <v>62</v>
      </c>
      <c r="F328" s="277"/>
      <c r="G328" s="108"/>
      <c r="H328" s="109"/>
      <c r="I328" s="109"/>
      <c r="J328" s="108"/>
      <c r="K328" s="108"/>
      <c r="L328" s="108"/>
      <c r="M328" s="20">
        <f>SUM(M325:M326)</f>
        <v>5713.8</v>
      </c>
      <c r="N328" s="1"/>
    </row>
    <row r="329" spans="1:14" s="2" customFormat="1" ht="19.899999999999999" customHeight="1" x14ac:dyDescent="0.2">
      <c r="A329" s="26"/>
      <c r="B329" s="31"/>
      <c r="C329" s="31"/>
      <c r="D329" s="31"/>
      <c r="E329" s="86" t="s">
        <v>63</v>
      </c>
      <c r="F329" s="86"/>
      <c r="G329" s="87"/>
      <c r="H329" s="88"/>
      <c r="I329" s="80"/>
      <c r="J329" s="80"/>
      <c r="K329" s="80"/>
      <c r="L329" s="80"/>
      <c r="M329" s="6"/>
      <c r="N329" s="1"/>
    </row>
    <row r="330" spans="1:14" s="2" customFormat="1" ht="19.899999999999999" customHeight="1" x14ac:dyDescent="0.2">
      <c r="A330" s="26"/>
      <c r="B330" s="31"/>
      <c r="C330" s="31"/>
      <c r="D330" s="31"/>
      <c r="E330" s="86" t="s">
        <v>64</v>
      </c>
      <c r="F330" s="86"/>
      <c r="G330" s="80"/>
      <c r="H330" s="80"/>
      <c r="I330" s="110"/>
      <c r="J330" s="110"/>
      <c r="K330" s="110"/>
      <c r="L330" s="110"/>
      <c r="M330" s="6"/>
      <c r="N330" s="1"/>
    </row>
    <row r="331" spans="1:14" s="2" customFormat="1" ht="2.25" customHeight="1" x14ac:dyDescent="0.2">
      <c r="A331" s="26"/>
      <c r="B331" s="31"/>
      <c r="C331" s="31"/>
      <c r="D331" s="31"/>
      <c r="E331" s="86"/>
      <c r="F331" s="86"/>
      <c r="G331" s="80"/>
      <c r="H331" s="80"/>
      <c r="I331" s="110"/>
      <c r="J331" s="110"/>
      <c r="K331" s="110"/>
      <c r="L331" s="110"/>
      <c r="M331" s="6"/>
      <c r="N331" s="1"/>
    </row>
    <row r="332" spans="1:14" s="2" customFormat="1" ht="19.899999999999999" customHeight="1" thickBot="1" x14ac:dyDescent="0.25">
      <c r="A332" s="26"/>
      <c r="B332" s="31"/>
      <c r="C332" s="31"/>
      <c r="D332" s="31"/>
      <c r="E332" s="86" t="s">
        <v>126</v>
      </c>
      <c r="F332" s="86"/>
      <c r="G332" s="80"/>
      <c r="H332" s="80"/>
      <c r="I332" s="110"/>
      <c r="J332" s="110"/>
      <c r="K332" s="110"/>
      <c r="L332" s="110"/>
      <c r="M332" s="6"/>
      <c r="N332" s="1"/>
    </row>
    <row r="333" spans="1:14" s="2" customFormat="1" ht="19.899999999999999" customHeight="1" x14ac:dyDescent="0.2">
      <c r="A333" s="26"/>
      <c r="B333" s="31"/>
      <c r="C333" s="31"/>
      <c r="D333" s="31"/>
      <c r="E333" s="111" t="s">
        <v>65</v>
      </c>
      <c r="F333" s="278"/>
      <c r="G333" s="33"/>
      <c r="H333" s="83"/>
      <c r="I333" s="112">
        <v>0.2</v>
      </c>
      <c r="J333" s="110"/>
      <c r="K333" s="110"/>
      <c r="L333" s="110"/>
      <c r="M333" s="6"/>
      <c r="N333" s="1"/>
    </row>
    <row r="334" spans="1:14" s="2" customFormat="1" ht="19.899999999999999" customHeight="1" x14ac:dyDescent="0.2">
      <c r="A334" s="26"/>
      <c r="B334" s="31"/>
      <c r="C334" s="31"/>
      <c r="D334" s="31"/>
      <c r="E334" s="113" t="s">
        <v>66</v>
      </c>
      <c r="F334" s="279"/>
      <c r="G334" s="36"/>
      <c r="H334" s="84"/>
      <c r="I334" s="114">
        <f>+I333*2</f>
        <v>0.4</v>
      </c>
      <c r="J334" s="110"/>
      <c r="K334" s="110"/>
      <c r="L334" s="110"/>
      <c r="M334" s="6"/>
      <c r="N334" s="1"/>
    </row>
    <row r="335" spans="1:14" s="2" customFormat="1" ht="19.899999999999999" customHeight="1" x14ac:dyDescent="0.2">
      <c r="A335" s="26"/>
      <c r="B335" s="31"/>
      <c r="C335" s="31"/>
      <c r="D335" s="31"/>
      <c r="E335" s="113" t="s">
        <v>67</v>
      </c>
      <c r="F335" s="279"/>
      <c r="G335" s="36"/>
      <c r="H335" s="84"/>
      <c r="I335" s="114"/>
      <c r="J335" s="110"/>
      <c r="K335" s="110"/>
      <c r="L335" s="110"/>
      <c r="M335" s="6"/>
      <c r="N335" s="1"/>
    </row>
    <row r="336" spans="1:14" s="2" customFormat="1" ht="19.899999999999999" customHeight="1" x14ac:dyDescent="0.2">
      <c r="A336" s="26"/>
      <c r="B336" s="31"/>
      <c r="C336" s="31"/>
      <c r="D336" s="31"/>
      <c r="E336" s="115" t="s">
        <v>68</v>
      </c>
      <c r="F336" s="280"/>
      <c r="G336" s="36"/>
      <c r="H336" s="84"/>
      <c r="I336" s="116">
        <v>7.5</v>
      </c>
      <c r="J336" s="110"/>
      <c r="K336" s="110"/>
      <c r="L336" s="110"/>
      <c r="M336" s="6"/>
      <c r="N336" s="1"/>
    </row>
    <row r="337" spans="1:14" s="2" customFormat="1" ht="19.899999999999999" customHeight="1" x14ac:dyDescent="0.2">
      <c r="A337" s="26"/>
      <c r="B337" s="31"/>
      <c r="C337" s="31"/>
      <c r="D337" s="31"/>
      <c r="E337" s="115" t="s">
        <v>69</v>
      </c>
      <c r="F337" s="280"/>
      <c r="G337" s="36"/>
      <c r="H337" s="84"/>
      <c r="I337" s="116">
        <v>12</v>
      </c>
      <c r="J337" s="110"/>
      <c r="K337" s="110"/>
      <c r="L337" s="110"/>
      <c r="M337" s="6"/>
      <c r="N337" s="1"/>
    </row>
    <row r="338" spans="1:14" s="2" customFormat="1" ht="19.899999999999999" customHeight="1" x14ac:dyDescent="0.2">
      <c r="A338" s="26"/>
      <c r="B338" s="31"/>
      <c r="C338" s="31"/>
      <c r="D338" s="31"/>
      <c r="E338" s="115" t="s">
        <v>70</v>
      </c>
      <c r="F338" s="280"/>
      <c r="G338" s="36"/>
      <c r="H338" s="84"/>
      <c r="I338" s="117">
        <f>+I336/I337</f>
        <v>0.625</v>
      </c>
      <c r="J338" s="110"/>
      <c r="K338" s="110"/>
      <c r="L338" s="110"/>
      <c r="M338" s="6"/>
      <c r="N338" s="1"/>
    </row>
    <row r="339" spans="1:14" s="2" customFormat="1" ht="19.899999999999999" customHeight="1" thickBot="1" x14ac:dyDescent="0.25">
      <c r="A339" s="26"/>
      <c r="B339" s="31"/>
      <c r="C339" s="31"/>
      <c r="D339" s="31"/>
      <c r="E339" s="118" t="s">
        <v>71</v>
      </c>
      <c r="F339" s="281"/>
      <c r="G339" s="48"/>
      <c r="H339" s="119"/>
      <c r="I339" s="120">
        <f>+I338*I334</f>
        <v>0.25</v>
      </c>
      <c r="J339" s="110"/>
      <c r="K339" s="110"/>
      <c r="L339" s="110"/>
      <c r="M339" s="6"/>
      <c r="N339" s="1"/>
    </row>
    <row r="340" spans="1:14" s="2" customFormat="1" ht="19.899999999999999" customHeight="1" x14ac:dyDescent="0.2">
      <c r="A340" s="26"/>
      <c r="B340" s="31"/>
      <c r="C340" s="31"/>
      <c r="D340" s="31"/>
      <c r="E340" s="86"/>
      <c r="F340" s="86"/>
      <c r="G340" s="87"/>
      <c r="H340" s="88"/>
      <c r="I340" s="80"/>
      <c r="J340" s="80"/>
      <c r="K340" s="80"/>
      <c r="L340" s="80"/>
      <c r="M340" s="6"/>
      <c r="N340" s="1"/>
    </row>
    <row r="341" spans="1:14" s="2" customFormat="1" ht="19.899999999999999" customHeight="1" thickBot="1" x14ac:dyDescent="0.25">
      <c r="A341" s="26"/>
      <c r="B341" s="31"/>
      <c r="C341" s="31"/>
      <c r="D341" s="31"/>
      <c r="E341" s="121" t="s">
        <v>9</v>
      </c>
      <c r="F341" s="121"/>
      <c r="G341" s="122">
        <v>2015</v>
      </c>
      <c r="H341" s="26"/>
      <c r="I341" s="26"/>
      <c r="J341" s="86" t="s">
        <v>135</v>
      </c>
      <c r="K341" s="86"/>
      <c r="L341" s="80"/>
      <c r="M341" s="6"/>
      <c r="N341" s="1"/>
    </row>
    <row r="342" spans="1:14" s="2" customFormat="1" ht="19.899999999999999" customHeight="1" x14ac:dyDescent="0.2">
      <c r="A342" s="26"/>
      <c r="B342" s="31">
        <v>21</v>
      </c>
      <c r="C342" s="31" t="s">
        <v>0</v>
      </c>
      <c r="D342" s="123">
        <v>1</v>
      </c>
      <c r="E342" s="124" t="s">
        <v>10</v>
      </c>
      <c r="F342" s="124"/>
      <c r="G342" s="124"/>
      <c r="H342" s="125"/>
      <c r="I342" s="125"/>
      <c r="J342" s="126" t="s">
        <v>11</v>
      </c>
      <c r="K342" s="126"/>
      <c r="L342" s="346" t="s">
        <v>12</v>
      </c>
      <c r="M342" s="6"/>
      <c r="N342" s="1"/>
    </row>
    <row r="343" spans="1:14" s="2" customFormat="1" ht="19.899999999999999" customHeight="1" x14ac:dyDescent="0.2">
      <c r="A343" s="26"/>
      <c r="B343" s="31"/>
      <c r="C343" s="31"/>
      <c r="D343" s="127">
        <v>2</v>
      </c>
      <c r="E343" s="128" t="s">
        <v>13</v>
      </c>
      <c r="F343" s="128"/>
      <c r="G343" s="129"/>
      <c r="H343" s="129"/>
      <c r="I343" s="129"/>
      <c r="J343" s="130" t="s">
        <v>7</v>
      </c>
      <c r="K343" s="130"/>
      <c r="L343" s="347"/>
      <c r="M343" s="6"/>
      <c r="N343" s="1"/>
    </row>
    <row r="344" spans="1:14" s="2" customFormat="1" ht="19.899999999999999" customHeight="1" x14ac:dyDescent="0.2">
      <c r="A344" s="26"/>
      <c r="B344" s="31"/>
      <c r="C344" s="31"/>
      <c r="D344" s="127">
        <v>3</v>
      </c>
      <c r="E344" s="128" t="s">
        <v>14</v>
      </c>
      <c r="F344" s="128"/>
      <c r="G344" s="129"/>
      <c r="H344" s="129"/>
      <c r="I344" s="129"/>
      <c r="J344" s="131">
        <v>2125000</v>
      </c>
      <c r="K344" s="131"/>
      <c r="L344" s="348"/>
      <c r="M344" s="6"/>
      <c r="N344" s="1"/>
    </row>
    <row r="345" spans="1:14" s="2" customFormat="1" ht="19.899999999999999" customHeight="1" x14ac:dyDescent="0.2">
      <c r="A345" s="26"/>
      <c r="B345" s="31"/>
      <c r="C345" s="31"/>
      <c r="D345" s="127">
        <v>4</v>
      </c>
      <c r="E345" s="128" t="s">
        <v>15</v>
      </c>
      <c r="F345" s="128"/>
      <c r="G345" s="129"/>
      <c r="H345" s="129"/>
      <c r="I345" s="129"/>
      <c r="J345" s="132">
        <v>2000000</v>
      </c>
      <c r="K345" s="132"/>
      <c r="L345" s="348"/>
      <c r="M345" s="6"/>
      <c r="N345" s="1"/>
    </row>
    <row r="346" spans="1:14" s="2" customFormat="1" ht="19.899999999999999" customHeight="1" x14ac:dyDescent="0.2">
      <c r="A346" s="26"/>
      <c r="B346" s="31"/>
      <c r="C346" s="31"/>
      <c r="D346" s="127">
        <v>5</v>
      </c>
      <c r="E346" s="128" t="s">
        <v>16</v>
      </c>
      <c r="F346" s="128"/>
      <c r="G346" s="129"/>
      <c r="H346" s="129"/>
      <c r="I346" s="129"/>
      <c r="J346" s="133">
        <f>MAX(0,(J344-J345))</f>
        <v>125000</v>
      </c>
      <c r="K346" s="132"/>
      <c r="L346" s="348"/>
      <c r="M346" s="6"/>
      <c r="N346" s="1"/>
    </row>
    <row r="347" spans="1:14" s="2" customFormat="1" ht="19.899999999999999" customHeight="1" x14ac:dyDescent="0.2">
      <c r="A347" s="26"/>
      <c r="B347" s="31"/>
      <c r="C347" s="31"/>
      <c r="D347" s="127">
        <v>6</v>
      </c>
      <c r="E347" s="128" t="s">
        <v>17</v>
      </c>
      <c r="F347" s="128"/>
      <c r="G347" s="129"/>
      <c r="H347" s="129"/>
      <c r="I347" s="129"/>
      <c r="J347" s="134">
        <v>500000</v>
      </c>
      <c r="K347" s="132"/>
      <c r="L347" s="348"/>
      <c r="M347" s="6"/>
      <c r="N347" s="1"/>
    </row>
    <row r="348" spans="1:14" s="2" customFormat="1" ht="19.899999999999999" customHeight="1" x14ac:dyDescent="0.2">
      <c r="A348" s="26"/>
      <c r="B348" s="31"/>
      <c r="C348" s="31"/>
      <c r="D348" s="127">
        <v>7</v>
      </c>
      <c r="E348" s="128" t="s">
        <v>18</v>
      </c>
      <c r="F348" s="128"/>
      <c r="G348" s="129"/>
      <c r="H348" s="129"/>
      <c r="I348" s="129"/>
      <c r="J348" s="135">
        <f>+MAX(0,(J347-J346))</f>
        <v>375000</v>
      </c>
      <c r="K348" s="132"/>
      <c r="L348" s="348"/>
      <c r="M348" s="6"/>
      <c r="N348" s="1"/>
    </row>
    <row r="349" spans="1:14" s="2" customFormat="1" ht="19.899999999999999" customHeight="1" x14ac:dyDescent="0.2">
      <c r="A349" s="26"/>
      <c r="B349" s="31"/>
      <c r="C349" s="31"/>
      <c r="D349" s="127">
        <v>8</v>
      </c>
      <c r="E349" s="128" t="s">
        <v>19</v>
      </c>
      <c r="F349" s="128"/>
      <c r="G349" s="129"/>
      <c r="H349" s="129"/>
      <c r="I349" s="129"/>
      <c r="J349" s="136">
        <f>+J344</f>
        <v>2125000</v>
      </c>
      <c r="K349" s="131"/>
      <c r="L349" s="348"/>
      <c r="M349" s="6"/>
      <c r="N349" s="1"/>
    </row>
    <row r="350" spans="1:14" s="2" customFormat="1" ht="19.899999999999999" customHeight="1" thickBot="1" x14ac:dyDescent="0.25">
      <c r="A350" s="26"/>
      <c r="B350" s="31"/>
      <c r="C350" s="31"/>
      <c r="D350" s="137">
        <v>9</v>
      </c>
      <c r="E350" s="138" t="s">
        <v>148</v>
      </c>
      <c r="F350" s="138"/>
      <c r="G350" s="139"/>
      <c r="H350" s="139"/>
      <c r="I350" s="139"/>
      <c r="J350" s="140">
        <f>MIN(J348,J349)</f>
        <v>375000</v>
      </c>
      <c r="K350" s="140"/>
      <c r="L350" s="349">
        <f>+J350</f>
        <v>375000</v>
      </c>
      <c r="M350" s="6"/>
      <c r="N350" s="1"/>
    </row>
    <row r="351" spans="1:14" s="2" customFormat="1" ht="19.899999999999999" customHeight="1" thickBot="1" x14ac:dyDescent="0.25">
      <c r="A351" s="26"/>
      <c r="B351" s="31"/>
      <c r="C351" s="31"/>
      <c r="D351" s="141"/>
      <c r="E351" s="142" t="s">
        <v>20</v>
      </c>
      <c r="F351" s="142"/>
      <c r="G351" s="143"/>
      <c r="H351" s="143"/>
      <c r="I351" s="143"/>
      <c r="J351" s="144">
        <f>+J349-J350</f>
        <v>1750000</v>
      </c>
      <c r="K351" s="144"/>
      <c r="L351" s="350"/>
      <c r="M351" s="6"/>
      <c r="N351" s="1"/>
    </row>
    <row r="352" spans="1:14" s="2" customFormat="1" ht="19.899999999999999" customHeight="1" x14ac:dyDescent="0.2">
      <c r="A352" s="26"/>
      <c r="B352" s="31"/>
      <c r="C352" s="31"/>
      <c r="D352" s="145"/>
      <c r="E352" s="26"/>
      <c r="F352" s="26"/>
      <c r="G352" s="129"/>
      <c r="H352" s="129"/>
      <c r="I352" s="131"/>
      <c r="J352" s="131"/>
      <c r="K352" s="131"/>
      <c r="L352" s="131"/>
      <c r="M352" s="7"/>
      <c r="N352" s="1"/>
    </row>
    <row r="353" spans="1:14" s="2" customFormat="1" ht="19.899999999999999" customHeight="1" x14ac:dyDescent="0.2">
      <c r="A353" s="26"/>
      <c r="B353" s="31">
        <v>22</v>
      </c>
      <c r="C353" s="31" t="s">
        <v>2</v>
      </c>
      <c r="D353" s="146" t="s">
        <v>21</v>
      </c>
      <c r="E353" s="26"/>
      <c r="F353" s="26"/>
      <c r="G353" s="87"/>
      <c r="H353" s="88"/>
      <c r="I353" s="80"/>
      <c r="J353" s="80"/>
      <c r="K353" s="80"/>
      <c r="L353" s="80"/>
      <c r="M353" s="6"/>
      <c r="N353" s="1"/>
    </row>
    <row r="355" spans="1:14" s="2" customFormat="1" ht="19.899999999999999" customHeight="1" thickBot="1" x14ac:dyDescent="0.25">
      <c r="A355" s="26"/>
      <c r="B355" s="31">
        <v>23</v>
      </c>
      <c r="C355" s="31" t="s">
        <v>2</v>
      </c>
      <c r="D355" s="31"/>
      <c r="E355" s="80" t="s">
        <v>22</v>
      </c>
      <c r="F355" s="80"/>
      <c r="G355" s="80"/>
      <c r="H355" s="80"/>
      <c r="I355" s="80"/>
      <c r="J355" s="80"/>
      <c r="K355" s="80"/>
      <c r="L355" s="80"/>
      <c r="M355" s="6"/>
      <c r="N355" s="1"/>
    </row>
    <row r="356" spans="1:14" s="2" customFormat="1" ht="19.899999999999999" customHeight="1" thickBot="1" x14ac:dyDescent="0.35">
      <c r="A356" s="26"/>
      <c r="B356" s="80"/>
      <c r="C356" s="80"/>
      <c r="D356" s="80"/>
      <c r="E356" s="150" t="s">
        <v>6</v>
      </c>
      <c r="F356" s="282"/>
      <c r="G356" s="151" t="s">
        <v>23</v>
      </c>
      <c r="H356" s="151" t="s">
        <v>24</v>
      </c>
      <c r="I356" s="152" t="s">
        <v>25</v>
      </c>
      <c r="J356" s="151" t="s">
        <v>10</v>
      </c>
      <c r="K356" s="351"/>
      <c r="L356" s="351" t="s">
        <v>26</v>
      </c>
      <c r="M356" s="8" t="s">
        <v>27</v>
      </c>
      <c r="N356" s="1"/>
    </row>
    <row r="357" spans="1:14" s="2" customFormat="1" ht="19.899999999999999" customHeight="1" x14ac:dyDescent="0.3">
      <c r="A357" s="26"/>
      <c r="B357" s="31"/>
      <c r="C357" s="31"/>
      <c r="D357" s="31"/>
      <c r="E357" s="153" t="s">
        <v>28</v>
      </c>
      <c r="F357" s="283"/>
      <c r="G357" s="154">
        <v>300000</v>
      </c>
      <c r="H357" s="155">
        <v>5</v>
      </c>
      <c r="I357" s="156"/>
      <c r="J357" s="154">
        <v>100000</v>
      </c>
      <c r="K357" s="352"/>
      <c r="L357" s="352">
        <f>+G357-J357</f>
        <v>200000</v>
      </c>
      <c r="M357" s="22"/>
      <c r="N357" s="1"/>
    </row>
    <row r="358" spans="1:14" s="2" customFormat="1" ht="19.899999999999999" customHeight="1" thickBot="1" x14ac:dyDescent="0.35">
      <c r="A358" s="26"/>
      <c r="B358" s="31"/>
      <c r="C358" s="31"/>
      <c r="D358" s="31"/>
      <c r="E358" s="157" t="s">
        <v>29</v>
      </c>
      <c r="F358" s="284"/>
      <c r="G358" s="158">
        <v>400000</v>
      </c>
      <c r="H358" s="159">
        <v>7</v>
      </c>
      <c r="I358" s="26"/>
      <c r="J358" s="160">
        <v>400000</v>
      </c>
      <c r="K358" s="479"/>
      <c r="L358" s="353">
        <f>+G358-J358</f>
        <v>0</v>
      </c>
      <c r="M358" s="23"/>
      <c r="N358" s="1"/>
    </row>
    <row r="359" spans="1:14" s="2" customFormat="1" ht="19.899999999999999" customHeight="1" thickBot="1" x14ac:dyDescent="0.35">
      <c r="A359" s="26"/>
      <c r="B359" s="31"/>
      <c r="C359" s="31"/>
      <c r="D359" s="31"/>
      <c r="E359" s="161" t="s">
        <v>30</v>
      </c>
      <c r="F359" s="285"/>
      <c r="G359" s="158"/>
      <c r="H359" s="159"/>
      <c r="I359" s="162"/>
      <c r="J359" s="163">
        <f>SUM(J357:J358)</f>
        <v>500000</v>
      </c>
      <c r="K359" s="352"/>
      <c r="L359" s="354"/>
      <c r="M359" s="9">
        <f>+J359</f>
        <v>500000</v>
      </c>
      <c r="N359" s="1"/>
    </row>
    <row r="360" spans="1:14" s="2" customFormat="1" ht="19.899999999999999" customHeight="1" x14ac:dyDescent="0.3">
      <c r="A360" s="26"/>
      <c r="B360" s="31"/>
      <c r="C360" s="31"/>
      <c r="D360" s="31"/>
      <c r="E360" s="157" t="s">
        <v>144</v>
      </c>
      <c r="F360" s="284"/>
      <c r="G360" s="158"/>
      <c r="H360" s="159"/>
      <c r="I360" s="162"/>
      <c r="J360" s="158"/>
      <c r="K360" s="355"/>
      <c r="L360" s="355">
        <f>SUM(L357:L358)</f>
        <v>200000</v>
      </c>
      <c r="M360" s="10"/>
      <c r="N360" s="1"/>
    </row>
    <row r="361" spans="1:14" s="2" customFormat="1" ht="19.899999999999999" customHeight="1" x14ac:dyDescent="0.3">
      <c r="A361" s="26"/>
      <c r="B361" s="31"/>
      <c r="C361" s="31"/>
      <c r="D361" s="31"/>
      <c r="E361" s="164" t="s">
        <v>28</v>
      </c>
      <c r="F361" s="286"/>
      <c r="G361" s="158"/>
      <c r="H361" s="159"/>
      <c r="I361" s="162"/>
      <c r="J361" s="158"/>
      <c r="K361" s="353"/>
      <c r="L361" s="353">
        <f>+L360</f>
        <v>200000</v>
      </c>
      <c r="M361" s="10"/>
      <c r="N361" s="1"/>
    </row>
    <row r="362" spans="1:14" s="2" customFormat="1" ht="19.899999999999999" customHeight="1" x14ac:dyDescent="0.3">
      <c r="A362" s="26"/>
      <c r="B362" s="31"/>
      <c r="C362" s="31"/>
      <c r="D362" s="31"/>
      <c r="E362" s="164" t="s">
        <v>29</v>
      </c>
      <c r="F362" s="286"/>
      <c r="G362" s="158"/>
      <c r="H362" s="159"/>
      <c r="I362" s="162"/>
      <c r="J362" s="158"/>
      <c r="K362" s="353"/>
      <c r="L362" s="353">
        <f>+L358</f>
        <v>0</v>
      </c>
      <c r="M362" s="10"/>
      <c r="N362" s="11"/>
    </row>
    <row r="363" spans="1:14" s="2" customFormat="1" ht="19.899999999999999" customHeight="1" x14ac:dyDescent="0.3">
      <c r="A363" s="26"/>
      <c r="B363" s="31"/>
      <c r="C363" s="31"/>
      <c r="D363" s="31"/>
      <c r="E363" s="161" t="s">
        <v>31</v>
      </c>
      <c r="F363" s="285"/>
      <c r="G363" s="158"/>
      <c r="H363" s="159"/>
      <c r="I363" s="162"/>
      <c r="J363" s="158"/>
      <c r="K363" s="353"/>
      <c r="L363" s="353"/>
      <c r="M363" s="10"/>
      <c r="N363" s="1"/>
    </row>
    <row r="364" spans="1:14" s="2" customFormat="1" ht="19.899999999999999" customHeight="1" x14ac:dyDescent="0.3">
      <c r="A364" s="26"/>
      <c r="B364" s="31"/>
      <c r="C364" s="31"/>
      <c r="D364" s="31"/>
      <c r="E364" s="165" t="s">
        <v>136</v>
      </c>
      <c r="F364" s="287"/>
      <c r="G364" s="158"/>
      <c r="H364" s="166"/>
      <c r="I364" s="167">
        <v>0.2</v>
      </c>
      <c r="J364" s="158"/>
      <c r="K364" s="353"/>
      <c r="L364" s="353"/>
      <c r="M364" s="9">
        <f>+I364*L361</f>
        <v>40000</v>
      </c>
      <c r="N364" s="1"/>
    </row>
    <row r="365" spans="1:14" s="2" customFormat="1" ht="19.899999999999999" customHeight="1" x14ac:dyDescent="0.3">
      <c r="A365" s="26"/>
      <c r="B365" s="31"/>
      <c r="C365" s="31"/>
      <c r="D365" s="31"/>
      <c r="E365" s="165" t="s">
        <v>137</v>
      </c>
      <c r="F365" s="287"/>
      <c r="G365" s="158"/>
      <c r="H365" s="166"/>
      <c r="I365" s="168">
        <v>0.1429</v>
      </c>
      <c r="J365" s="158"/>
      <c r="K365" s="353"/>
      <c r="L365" s="353"/>
      <c r="M365" s="9">
        <f>+I365*L362</f>
        <v>0</v>
      </c>
      <c r="N365" s="1"/>
    </row>
    <row r="366" spans="1:14" s="2" customFormat="1" ht="19.899999999999999" customHeight="1" thickBot="1" x14ac:dyDescent="0.35">
      <c r="A366" s="26"/>
      <c r="B366" s="31"/>
      <c r="C366" s="31"/>
      <c r="D366" s="31"/>
      <c r="E366" s="169" t="s">
        <v>32</v>
      </c>
      <c r="F366" s="288"/>
      <c r="G366" s="170"/>
      <c r="H366" s="171"/>
      <c r="I366" s="171"/>
      <c r="J366" s="170"/>
      <c r="K366" s="356"/>
      <c r="L366" s="356"/>
      <c r="M366" s="12">
        <f>SUM(M359:M365)</f>
        <v>540000</v>
      </c>
      <c r="N366" s="1"/>
    </row>
    <row r="367" spans="1:14" s="2" customFormat="1" ht="19.899999999999999" customHeight="1" x14ac:dyDescent="0.3">
      <c r="A367" s="26"/>
      <c r="B367" s="31"/>
      <c r="C367" s="31"/>
      <c r="D367" s="31"/>
      <c r="E367" s="172" t="s">
        <v>138</v>
      </c>
      <c r="F367" s="172"/>
      <c r="G367" s="173"/>
      <c r="H367" s="172"/>
      <c r="I367" s="172"/>
      <c r="J367" s="173"/>
      <c r="K367" s="173"/>
      <c r="L367" s="173"/>
      <c r="M367" s="13"/>
      <c r="N367" s="1"/>
    </row>
    <row r="368" spans="1:14" s="2" customFormat="1" ht="19.899999999999999" customHeight="1" x14ac:dyDescent="0.3">
      <c r="A368" s="26"/>
      <c r="B368" s="31"/>
      <c r="C368" s="31"/>
      <c r="D368" s="31"/>
      <c r="E368" s="172" t="s">
        <v>139</v>
      </c>
      <c r="F368" s="172"/>
      <c r="G368" s="173"/>
      <c r="H368" s="172"/>
      <c r="I368" s="172"/>
      <c r="J368" s="173"/>
      <c r="K368" s="173"/>
      <c r="L368" s="173"/>
      <c r="M368" s="13"/>
      <c r="N368" s="1"/>
    </row>
    <row r="369" spans="1:14" s="2" customFormat="1" ht="19.899999999999999" customHeight="1" x14ac:dyDescent="0.3">
      <c r="A369" s="26"/>
      <c r="B369" s="31"/>
      <c r="C369" s="31"/>
      <c r="D369" s="31"/>
      <c r="E369" s="174" t="s">
        <v>141</v>
      </c>
      <c r="F369" s="174"/>
      <c r="G369" s="173"/>
      <c r="H369" s="172"/>
      <c r="I369" s="172"/>
      <c r="J369" s="173"/>
      <c r="K369" s="173"/>
      <c r="L369" s="173"/>
      <c r="M369" s="13"/>
      <c r="N369" s="1"/>
    </row>
    <row r="370" spans="1:14" s="2" customFormat="1" ht="19.899999999999999" customHeight="1" x14ac:dyDescent="0.3">
      <c r="A370" s="26"/>
      <c r="B370" s="31"/>
      <c r="C370" s="31"/>
      <c r="D370" s="31"/>
      <c r="E370" s="174" t="s">
        <v>142</v>
      </c>
      <c r="F370" s="174"/>
      <c r="G370" s="173"/>
      <c r="H370" s="172"/>
      <c r="I370" s="172"/>
      <c r="J370" s="173"/>
      <c r="K370" s="173"/>
      <c r="L370" s="173"/>
      <c r="M370" s="13"/>
      <c r="N370" s="1"/>
    </row>
    <row r="371" spans="1:14" s="2" customFormat="1" ht="19.899999999999999" customHeight="1" x14ac:dyDescent="0.3">
      <c r="A371" s="26"/>
      <c r="B371" s="31"/>
      <c r="C371" s="31"/>
      <c r="D371" s="31"/>
      <c r="E371" s="174" t="s">
        <v>145</v>
      </c>
      <c r="F371" s="174"/>
      <c r="G371" s="173"/>
      <c r="H371" s="172"/>
      <c r="I371" s="172"/>
      <c r="J371" s="173"/>
      <c r="K371" s="173"/>
      <c r="L371" s="173"/>
      <c r="M371" s="13"/>
      <c r="N371" s="1"/>
    </row>
    <row r="372" spans="1:14" s="2" customFormat="1" ht="19.899999999999999" customHeight="1" x14ac:dyDescent="0.3">
      <c r="A372" s="26"/>
      <c r="B372" s="31"/>
      <c r="C372" s="31"/>
      <c r="D372" s="31"/>
      <c r="E372" s="174"/>
      <c r="F372" s="174"/>
      <c r="G372" s="173"/>
      <c r="H372" s="172"/>
      <c r="I372" s="172"/>
      <c r="J372" s="173"/>
      <c r="K372" s="173"/>
      <c r="L372" s="173"/>
      <c r="M372" s="13"/>
      <c r="N372" s="1"/>
    </row>
    <row r="373" spans="1:14" s="2" customFormat="1" ht="19.899999999999999" customHeight="1" x14ac:dyDescent="0.2">
      <c r="A373" s="26"/>
      <c r="B373" s="31">
        <v>24</v>
      </c>
      <c r="C373" s="31" t="s">
        <v>4</v>
      </c>
      <c r="D373" s="31"/>
      <c r="E373" s="80" t="s">
        <v>149</v>
      </c>
      <c r="F373" s="80"/>
      <c r="G373" s="80" t="s">
        <v>52</v>
      </c>
      <c r="H373" s="80"/>
      <c r="I373" s="80"/>
      <c r="J373" s="80"/>
      <c r="K373" s="80"/>
      <c r="L373" s="80"/>
      <c r="M373" s="6"/>
      <c r="N373" s="1"/>
    </row>
    <row r="374" spans="1:14" s="2" customFormat="1" ht="19.899999999999999" customHeight="1" x14ac:dyDescent="0.3">
      <c r="A374" s="26"/>
      <c r="B374" s="31">
        <v>25</v>
      </c>
      <c r="C374" s="31" t="s">
        <v>4</v>
      </c>
      <c r="D374" s="31"/>
      <c r="E374" s="80" t="s">
        <v>150</v>
      </c>
      <c r="F374" s="80"/>
      <c r="G374" s="173"/>
      <c r="H374" s="172"/>
      <c r="I374" s="172"/>
      <c r="J374" s="173"/>
      <c r="K374" s="173"/>
      <c r="L374" s="173"/>
      <c r="M374" s="13"/>
      <c r="N374" s="1"/>
    </row>
    <row r="375" spans="1:14" s="2" customFormat="1" ht="19.899999999999999" customHeight="1" thickBot="1" x14ac:dyDescent="0.35">
      <c r="A375" s="26"/>
      <c r="B375" s="31"/>
      <c r="C375" s="31"/>
      <c r="D375" s="31"/>
      <c r="E375" s="172"/>
      <c r="F375" s="172"/>
      <c r="G375" s="173"/>
      <c r="H375" s="172"/>
      <c r="I375" s="172"/>
      <c r="J375" s="173"/>
      <c r="K375" s="173"/>
      <c r="L375" s="173"/>
      <c r="M375" s="13"/>
      <c r="N375" s="1"/>
    </row>
    <row r="376" spans="1:14" s="2" customFormat="1" ht="19.899999999999999" customHeight="1" x14ac:dyDescent="0.2">
      <c r="A376" s="26"/>
      <c r="B376" s="31">
        <v>26</v>
      </c>
      <c r="C376" s="31" t="s">
        <v>4</v>
      </c>
      <c r="D376" s="31"/>
      <c r="E376" s="175" t="s">
        <v>33</v>
      </c>
      <c r="F376" s="289"/>
      <c r="G376" s="33"/>
      <c r="H376" s="176" t="s">
        <v>34</v>
      </c>
      <c r="I376" s="177"/>
      <c r="J376" s="80"/>
      <c r="K376" s="80"/>
      <c r="L376" s="80"/>
      <c r="M376" s="6"/>
      <c r="N376" s="1"/>
    </row>
    <row r="377" spans="1:14" s="2" customFormat="1" ht="19.899999999999999" customHeight="1" x14ac:dyDescent="0.2">
      <c r="A377" s="26"/>
      <c r="B377" s="31"/>
      <c r="C377" s="31"/>
      <c r="D377" s="31"/>
      <c r="E377" s="40" t="s">
        <v>6</v>
      </c>
      <c r="F377" s="263"/>
      <c r="G377" s="36"/>
      <c r="H377" s="178" t="s">
        <v>3</v>
      </c>
      <c r="I377" s="179"/>
      <c r="J377" s="80"/>
      <c r="K377" s="80"/>
      <c r="L377" s="80"/>
      <c r="M377" s="6"/>
      <c r="N377" s="1"/>
    </row>
    <row r="378" spans="1:14" s="2" customFormat="1" ht="19.899999999999999" customHeight="1" x14ac:dyDescent="0.2">
      <c r="A378" s="26"/>
      <c r="B378" s="31"/>
      <c r="C378" s="31"/>
      <c r="D378" s="31"/>
      <c r="E378" s="40" t="s">
        <v>13</v>
      </c>
      <c r="F378" s="263"/>
      <c r="G378" s="36"/>
      <c r="H378" s="178" t="s">
        <v>35</v>
      </c>
      <c r="I378" s="179"/>
      <c r="J378" s="80"/>
      <c r="K378" s="80"/>
      <c r="L378" s="80"/>
      <c r="M378" s="6"/>
      <c r="N378" s="1"/>
    </row>
    <row r="379" spans="1:14" s="2" customFormat="1" ht="19.899999999999999" customHeight="1" x14ac:dyDescent="0.2">
      <c r="A379" s="26"/>
      <c r="B379" s="31"/>
      <c r="C379" s="31"/>
      <c r="D379" s="31"/>
      <c r="E379" s="40" t="s">
        <v>36</v>
      </c>
      <c r="F379" s="263"/>
      <c r="G379" s="36"/>
      <c r="H379" s="180">
        <v>39</v>
      </c>
      <c r="I379" s="179"/>
      <c r="J379" s="80"/>
      <c r="K379" s="80"/>
      <c r="L379" s="80" t="s">
        <v>37</v>
      </c>
      <c r="M379" s="6"/>
      <c r="N379" s="1"/>
    </row>
    <row r="380" spans="1:14" s="2" customFormat="1" ht="19.899999999999999" customHeight="1" x14ac:dyDescent="0.2">
      <c r="A380" s="26"/>
      <c r="B380" s="31"/>
      <c r="C380" s="31"/>
      <c r="D380" s="31"/>
      <c r="E380" s="40" t="s">
        <v>38</v>
      </c>
      <c r="F380" s="263"/>
      <c r="G380" s="36"/>
      <c r="H380" s="178" t="s">
        <v>39</v>
      </c>
      <c r="I380" s="179"/>
      <c r="J380" s="80"/>
      <c r="K380" s="80"/>
      <c r="L380" s="80">
        <v>100000</v>
      </c>
      <c r="M380" s="6"/>
      <c r="N380" s="1"/>
    </row>
    <row r="381" spans="1:14" s="2" customFormat="1" ht="19.899999999999999" customHeight="1" x14ac:dyDescent="0.2">
      <c r="A381" s="26"/>
      <c r="B381" s="31"/>
      <c r="C381" s="31"/>
      <c r="D381" s="31"/>
      <c r="E381" s="40" t="s">
        <v>40</v>
      </c>
      <c r="F381" s="263"/>
      <c r="G381" s="36"/>
      <c r="H381" s="181">
        <v>170000</v>
      </c>
      <c r="I381" s="179"/>
      <c r="J381" s="80"/>
      <c r="K381" s="80"/>
      <c r="L381" s="80">
        <v>39</v>
      </c>
      <c r="M381" s="6"/>
      <c r="N381" s="1"/>
    </row>
    <row r="382" spans="1:14" s="2" customFormat="1" ht="19.899999999999999" customHeight="1" x14ac:dyDescent="0.2">
      <c r="A382" s="26"/>
      <c r="B382" s="31"/>
      <c r="C382" s="31"/>
      <c r="D382" s="31"/>
      <c r="E382" s="40" t="s">
        <v>41</v>
      </c>
      <c r="F382" s="263"/>
      <c r="G382" s="36"/>
      <c r="H382" s="181">
        <v>-20000</v>
      </c>
      <c r="I382" s="179"/>
      <c r="J382" s="80"/>
      <c r="K382" s="80"/>
      <c r="L382" s="80">
        <f>+L380/L381</f>
        <v>2564.102564102564</v>
      </c>
      <c r="M382" s="6">
        <f>+L382/L380</f>
        <v>2.564102564102564E-2</v>
      </c>
      <c r="N382" s="1"/>
    </row>
    <row r="383" spans="1:14" s="2" customFormat="1" ht="19.899999999999999" customHeight="1" x14ac:dyDescent="0.2">
      <c r="A383" s="26"/>
      <c r="B383" s="31"/>
      <c r="C383" s="31"/>
      <c r="D383" s="31"/>
      <c r="E383" s="40" t="s">
        <v>42</v>
      </c>
      <c r="F383" s="263"/>
      <c r="G383" s="36"/>
      <c r="H383" s="181">
        <f>SUM(H381:H382)</f>
        <v>150000</v>
      </c>
      <c r="I383" s="179"/>
      <c r="J383" s="80"/>
      <c r="K383" s="80"/>
      <c r="L383" s="80">
        <v>4.5</v>
      </c>
      <c r="M383" s="6"/>
      <c r="N383" s="1"/>
    </row>
    <row r="384" spans="1:14" s="2" customFormat="1" ht="19.899999999999999" customHeight="1" x14ac:dyDescent="0.2">
      <c r="A384" s="26"/>
      <c r="B384" s="31"/>
      <c r="C384" s="31"/>
      <c r="D384" s="31"/>
      <c r="E384" s="40" t="s">
        <v>43</v>
      </c>
      <c r="F384" s="263"/>
      <c r="G384" s="36"/>
      <c r="H384" s="182">
        <v>2.564E-2</v>
      </c>
      <c r="I384" s="183" t="s">
        <v>121</v>
      </c>
      <c r="J384" s="80"/>
      <c r="K384" s="80"/>
      <c r="L384" s="80">
        <v>12</v>
      </c>
      <c r="M384" s="6"/>
      <c r="N384" s="1"/>
    </row>
    <row r="385" spans="1:14" s="2" customFormat="1" ht="19.899999999999999" customHeight="1" thickBot="1" x14ac:dyDescent="0.25">
      <c r="A385" s="26"/>
      <c r="B385" s="31"/>
      <c r="C385" s="31"/>
      <c r="D385" s="31"/>
      <c r="E385" s="184" t="s">
        <v>44</v>
      </c>
      <c r="F385" s="290"/>
      <c r="G385" s="48"/>
      <c r="H385" s="185">
        <f>+H384*H383</f>
        <v>3846</v>
      </c>
      <c r="I385" s="186" t="s">
        <v>45</v>
      </c>
      <c r="J385" s="80"/>
      <c r="K385" s="80"/>
      <c r="L385" s="80">
        <f>+L383/L384</f>
        <v>0.375</v>
      </c>
      <c r="M385" s="6"/>
      <c r="N385" s="1"/>
    </row>
    <row r="386" spans="1:14" s="2" customFormat="1" ht="19.899999999999999" customHeight="1" thickBot="1" x14ac:dyDescent="0.25">
      <c r="A386" s="26"/>
      <c r="B386" s="31"/>
      <c r="C386" s="31"/>
      <c r="D386" s="31"/>
      <c r="E386" s="187"/>
      <c r="F386" s="187"/>
      <c r="G386" s="129"/>
      <c r="H386" s="80"/>
      <c r="I386" s="80"/>
      <c r="J386" s="80"/>
      <c r="K386" s="80"/>
      <c r="L386" s="80">
        <f>+L385*L382</f>
        <v>961.53846153846143</v>
      </c>
      <c r="M386" s="6"/>
      <c r="N386" s="1"/>
    </row>
    <row r="387" spans="1:14" s="2" customFormat="1" ht="17.25" customHeight="1" x14ac:dyDescent="0.2">
      <c r="A387" s="26"/>
      <c r="B387" s="31">
        <v>27</v>
      </c>
      <c r="C387" s="80" t="s">
        <v>1</v>
      </c>
      <c r="D387" s="80"/>
      <c r="E387" s="32" t="s">
        <v>33</v>
      </c>
      <c r="F387" s="261"/>
      <c r="G387" s="33"/>
      <c r="H387" s="188"/>
      <c r="I387" s="34">
        <v>37707</v>
      </c>
      <c r="J387" s="80"/>
      <c r="K387" s="80"/>
      <c r="L387" s="80"/>
      <c r="M387" s="6"/>
      <c r="N387" s="1"/>
    </row>
    <row r="388" spans="1:14" s="2" customFormat="1" ht="17.25" customHeight="1" x14ac:dyDescent="0.2">
      <c r="A388" s="26"/>
      <c r="B388" s="31"/>
      <c r="C388" s="80"/>
      <c r="D388" s="80"/>
      <c r="E388" s="40" t="s">
        <v>6</v>
      </c>
      <c r="F388" s="263"/>
      <c r="G388" s="36"/>
      <c r="H388" s="189"/>
      <c r="I388" s="37" t="s">
        <v>3</v>
      </c>
      <c r="J388" s="80"/>
      <c r="K388" s="80"/>
      <c r="L388" s="80"/>
      <c r="M388" s="6"/>
      <c r="N388" s="1"/>
    </row>
    <row r="389" spans="1:14" s="2" customFormat="1" ht="17.25" customHeight="1" x14ac:dyDescent="0.2">
      <c r="A389" s="26"/>
      <c r="B389" s="31"/>
      <c r="C389" s="80"/>
      <c r="D389" s="80"/>
      <c r="E389" s="40" t="s">
        <v>13</v>
      </c>
      <c r="F389" s="263"/>
      <c r="G389" s="36"/>
      <c r="H389" s="189"/>
      <c r="I389" s="37" t="s">
        <v>46</v>
      </c>
      <c r="J389" s="80"/>
      <c r="K389" s="80"/>
      <c r="L389" s="80"/>
      <c r="M389" s="6"/>
      <c r="N389" s="1"/>
    </row>
    <row r="390" spans="1:14" s="2" customFormat="1" ht="17.25" customHeight="1" x14ac:dyDescent="0.2">
      <c r="A390" s="26"/>
      <c r="B390" s="31"/>
      <c r="C390" s="80"/>
      <c r="D390" s="80"/>
      <c r="E390" s="40" t="s">
        <v>36</v>
      </c>
      <c r="F390" s="263"/>
      <c r="G390" s="36"/>
      <c r="H390" s="189"/>
      <c r="I390" s="38">
        <v>27.5</v>
      </c>
      <c r="J390" s="80"/>
      <c r="K390" s="80"/>
      <c r="L390" s="80"/>
      <c r="M390" s="6"/>
      <c r="N390" s="1"/>
    </row>
    <row r="391" spans="1:14" s="2" customFormat="1" ht="17.25" customHeight="1" x14ac:dyDescent="0.2">
      <c r="A391" s="26"/>
      <c r="B391" s="31"/>
      <c r="C391" s="80"/>
      <c r="D391" s="80"/>
      <c r="E391" s="35" t="s">
        <v>47</v>
      </c>
      <c r="F391" s="262"/>
      <c r="G391" s="36"/>
      <c r="H391" s="189"/>
      <c r="I391" s="190">
        <v>42311</v>
      </c>
      <c r="J391" s="80"/>
      <c r="K391" s="80"/>
      <c r="L391" s="80"/>
      <c r="M391" s="6"/>
      <c r="N391" s="1"/>
    </row>
    <row r="392" spans="1:14" s="2" customFormat="1" ht="17.25" customHeight="1" x14ac:dyDescent="0.2">
      <c r="A392" s="26"/>
      <c r="B392" s="31"/>
      <c r="C392" s="80"/>
      <c r="D392" s="80"/>
      <c r="E392" s="40" t="s">
        <v>38</v>
      </c>
      <c r="F392" s="263"/>
      <c r="G392" s="36"/>
      <c r="H392" s="189"/>
      <c r="I392" s="37" t="s">
        <v>39</v>
      </c>
      <c r="J392" s="80"/>
      <c r="K392" s="80"/>
      <c r="L392" s="80"/>
      <c r="M392" s="6"/>
      <c r="N392" s="1"/>
    </row>
    <row r="393" spans="1:14" s="2" customFormat="1" ht="17.25" customHeight="1" x14ac:dyDescent="0.2">
      <c r="A393" s="26"/>
      <c r="B393" s="31"/>
      <c r="C393" s="80"/>
      <c r="D393" s="80"/>
      <c r="E393" s="40" t="s">
        <v>40</v>
      </c>
      <c r="F393" s="263"/>
      <c r="G393" s="36"/>
      <c r="H393" s="189"/>
      <c r="I393" s="191">
        <v>2000000</v>
      </c>
      <c r="J393" s="80"/>
      <c r="K393" s="80"/>
      <c r="L393" s="80"/>
      <c r="M393" s="6"/>
      <c r="N393" s="1"/>
    </row>
    <row r="394" spans="1:14" s="2" customFormat="1" ht="17.25" customHeight="1" x14ac:dyDescent="0.2">
      <c r="A394" s="26"/>
      <c r="B394" s="31"/>
      <c r="C394" s="80"/>
      <c r="D394" s="80"/>
      <c r="E394" s="40" t="s">
        <v>48</v>
      </c>
      <c r="F394" s="263"/>
      <c r="G394" s="36"/>
      <c r="H394" s="189"/>
      <c r="I394" s="192">
        <v>3.6360000000000003E-2</v>
      </c>
      <c r="J394" s="26"/>
      <c r="K394" s="26"/>
      <c r="L394" s="357" t="s">
        <v>122</v>
      </c>
      <c r="M394" s="6"/>
      <c r="N394" s="1"/>
    </row>
    <row r="395" spans="1:14" s="2" customFormat="1" ht="17.25" customHeight="1" x14ac:dyDescent="0.2">
      <c r="A395" s="26"/>
      <c r="B395" s="31"/>
      <c r="C395" s="80"/>
      <c r="D395" s="80"/>
      <c r="E395" s="35" t="s">
        <v>49</v>
      </c>
      <c r="F395" s="262"/>
      <c r="G395" s="36"/>
      <c r="H395" s="189"/>
      <c r="I395" s="193">
        <f>+I394*I393</f>
        <v>72720</v>
      </c>
      <c r="J395" s="80"/>
      <c r="K395" s="80"/>
      <c r="L395" s="80"/>
      <c r="M395" s="6"/>
      <c r="N395" s="1"/>
    </row>
    <row r="396" spans="1:14" s="2" customFormat="1" ht="17.25" customHeight="1" x14ac:dyDescent="0.2">
      <c r="A396" s="26"/>
      <c r="B396" s="31"/>
      <c r="C396" s="80"/>
      <c r="D396" s="80"/>
      <c r="E396" s="113" t="s">
        <v>50</v>
      </c>
      <c r="F396" s="279"/>
      <c r="G396" s="194"/>
      <c r="H396" s="189"/>
      <c r="I396" s="41">
        <f>10.5/12</f>
        <v>0.875</v>
      </c>
      <c r="J396" s="80"/>
      <c r="K396" s="80"/>
      <c r="L396" s="80"/>
      <c r="M396" s="6"/>
      <c r="N396" s="1"/>
    </row>
    <row r="397" spans="1:14" s="2" customFormat="1" ht="17.25" customHeight="1" thickBot="1" x14ac:dyDescent="0.25">
      <c r="A397" s="26"/>
      <c r="B397" s="31"/>
      <c r="C397" s="80"/>
      <c r="D397" s="80"/>
      <c r="E397" s="195" t="s">
        <v>51</v>
      </c>
      <c r="F397" s="291"/>
      <c r="G397" s="196"/>
      <c r="H397" s="197"/>
      <c r="I397" s="198">
        <f>+I396*I395</f>
        <v>63630</v>
      </c>
      <c r="J397" s="80"/>
      <c r="K397" s="80"/>
      <c r="L397" s="80"/>
      <c r="M397" s="6"/>
      <c r="N397" s="1"/>
    </row>
    <row r="398" spans="1:14" s="2" customFormat="1" ht="7.5" customHeight="1" thickBot="1" x14ac:dyDescent="0.25">
      <c r="A398" s="26"/>
      <c r="B398" s="31"/>
      <c r="C398" s="80"/>
      <c r="D398" s="80"/>
      <c r="E398" s="187"/>
      <c r="F398" s="187"/>
      <c r="G398" s="80"/>
      <c r="H398" s="80"/>
      <c r="I398" s="110"/>
      <c r="J398" s="110"/>
      <c r="K398" s="110"/>
      <c r="L398" s="110"/>
      <c r="M398" s="6"/>
      <c r="N398" s="1"/>
    </row>
    <row r="399" spans="1:14" s="2" customFormat="1" ht="19.899999999999999" customHeight="1" x14ac:dyDescent="0.2">
      <c r="A399" s="26"/>
      <c r="B399" s="31">
        <v>28</v>
      </c>
      <c r="C399" s="31" t="s">
        <v>0</v>
      </c>
      <c r="D399" s="31"/>
      <c r="E399" s="175" t="s">
        <v>74</v>
      </c>
      <c r="F399" s="289"/>
      <c r="G399" s="83"/>
      <c r="H399" s="34" t="s">
        <v>124</v>
      </c>
      <c r="I399" s="80"/>
      <c r="J399" s="80"/>
      <c r="K399" s="80"/>
      <c r="L399" s="80"/>
      <c r="M399" s="6"/>
      <c r="N399" s="1"/>
    </row>
    <row r="400" spans="1:14" s="2" customFormat="1" ht="19.899999999999999" customHeight="1" x14ac:dyDescent="0.2">
      <c r="A400" s="26"/>
      <c r="B400" s="31"/>
      <c r="C400" s="31"/>
      <c r="D400" s="31"/>
      <c r="E400" s="40" t="s">
        <v>6</v>
      </c>
      <c r="F400" s="263"/>
      <c r="G400" s="84"/>
      <c r="H400" s="37" t="s">
        <v>75</v>
      </c>
      <c r="I400" s="80"/>
      <c r="J400" s="80"/>
      <c r="K400" s="80"/>
      <c r="L400" s="80"/>
      <c r="M400" s="6"/>
      <c r="N400" s="1"/>
    </row>
    <row r="401" spans="1:14" s="2" customFormat="1" ht="19.899999999999999" customHeight="1" x14ac:dyDescent="0.2">
      <c r="A401" s="26"/>
      <c r="B401" s="31"/>
      <c r="C401" s="31"/>
      <c r="D401" s="31"/>
      <c r="E401" s="40" t="s">
        <v>36</v>
      </c>
      <c r="F401" s="263"/>
      <c r="G401" s="84"/>
      <c r="H401" s="38">
        <v>5</v>
      </c>
      <c r="I401" s="80"/>
      <c r="J401" s="80"/>
      <c r="K401" s="80"/>
      <c r="L401" s="80"/>
      <c r="M401" s="6"/>
      <c r="N401" s="1"/>
    </row>
    <row r="402" spans="1:14" s="2" customFormat="1" ht="19.899999999999999" customHeight="1" x14ac:dyDescent="0.2">
      <c r="A402" s="26"/>
      <c r="B402" s="31"/>
      <c r="C402" s="31"/>
      <c r="D402" s="31"/>
      <c r="E402" s="40" t="s">
        <v>38</v>
      </c>
      <c r="F402" s="263"/>
      <c r="G402" s="84"/>
      <c r="H402" s="37" t="s">
        <v>72</v>
      </c>
      <c r="I402" s="80"/>
      <c r="J402" s="80"/>
      <c r="K402" s="80"/>
      <c r="L402" s="80"/>
      <c r="M402" s="6"/>
      <c r="N402" s="1"/>
    </row>
    <row r="403" spans="1:14" s="2" customFormat="1" ht="19.899999999999999" customHeight="1" x14ac:dyDescent="0.2">
      <c r="A403" s="26"/>
      <c r="B403" s="31"/>
      <c r="C403" s="31"/>
      <c r="D403" s="31"/>
      <c r="E403" s="40" t="s">
        <v>76</v>
      </c>
      <c r="F403" s="263"/>
      <c r="G403" s="84"/>
      <c r="H403" s="39">
        <v>60000</v>
      </c>
      <c r="I403" s="80"/>
      <c r="J403" s="80"/>
      <c r="K403" s="80"/>
      <c r="L403" s="80"/>
      <c r="M403" s="6"/>
      <c r="N403" s="1"/>
    </row>
    <row r="404" spans="1:14" s="2" customFormat="1" ht="19.899999999999999" customHeight="1" x14ac:dyDescent="0.2">
      <c r="A404" s="26"/>
      <c r="B404" s="31"/>
      <c r="C404" s="31"/>
      <c r="D404" s="31"/>
      <c r="E404" s="40" t="s">
        <v>77</v>
      </c>
      <c r="F404" s="263"/>
      <c r="G404" s="84"/>
      <c r="H404" s="199">
        <v>1</v>
      </c>
      <c r="I404" s="80"/>
      <c r="J404" s="80"/>
      <c r="K404" s="80"/>
      <c r="L404" s="80"/>
      <c r="M404" s="6"/>
      <c r="N404" s="1"/>
    </row>
    <row r="405" spans="1:14" s="2" customFormat="1" ht="19.899999999999999" customHeight="1" x14ac:dyDescent="0.2">
      <c r="A405" s="26"/>
      <c r="B405" s="31"/>
      <c r="C405" s="31"/>
      <c r="D405" s="31"/>
      <c r="E405" s="40" t="s">
        <v>78</v>
      </c>
      <c r="F405" s="263"/>
      <c r="G405" s="84"/>
      <c r="H405" s="39">
        <f>+H404*H403</f>
        <v>60000</v>
      </c>
      <c r="I405" s="80"/>
      <c r="J405" s="80"/>
      <c r="K405" s="80"/>
      <c r="L405" s="80"/>
      <c r="M405" s="6"/>
      <c r="N405" s="1"/>
    </row>
    <row r="406" spans="1:14" s="2" customFormat="1" ht="19.899999999999999" customHeight="1" x14ac:dyDescent="0.2">
      <c r="A406" s="26"/>
      <c r="B406" s="80"/>
      <c r="C406" s="80"/>
      <c r="D406" s="80"/>
      <c r="E406" s="40" t="s">
        <v>79</v>
      </c>
      <c r="F406" s="263"/>
      <c r="G406" s="84"/>
      <c r="H406" s="199">
        <v>0.2</v>
      </c>
      <c r="I406" s="80"/>
      <c r="J406" s="80"/>
      <c r="K406" s="80"/>
      <c r="L406" s="80"/>
      <c r="M406" s="6"/>
      <c r="N406" s="1"/>
    </row>
    <row r="407" spans="1:14" s="2" customFormat="1" ht="19.899999999999999" customHeight="1" x14ac:dyDescent="0.2">
      <c r="A407" s="26"/>
      <c r="B407" s="80"/>
      <c r="C407" s="80"/>
      <c r="D407" s="80"/>
      <c r="E407" s="200" t="s">
        <v>80</v>
      </c>
      <c r="F407" s="292"/>
      <c r="G407" s="201"/>
      <c r="H407" s="202">
        <f>+H406*H405</f>
        <v>12000</v>
      </c>
      <c r="I407" s="80"/>
      <c r="J407" s="80"/>
      <c r="K407" s="80"/>
      <c r="L407" s="80"/>
      <c r="M407" s="6"/>
      <c r="N407" s="1"/>
    </row>
    <row r="408" spans="1:14" s="2" customFormat="1" ht="19.899999999999999" customHeight="1" x14ac:dyDescent="0.2">
      <c r="A408" s="26"/>
      <c r="B408" s="80"/>
      <c r="C408" s="80"/>
      <c r="D408" s="80"/>
      <c r="E408" s="40" t="s">
        <v>81</v>
      </c>
      <c r="F408" s="263"/>
      <c r="G408" s="84"/>
      <c r="H408" s="39">
        <v>3160</v>
      </c>
      <c r="I408" s="86" t="s">
        <v>151</v>
      </c>
      <c r="J408" s="80"/>
      <c r="K408" s="80"/>
      <c r="L408" s="80"/>
      <c r="M408" s="6"/>
      <c r="N408" s="1"/>
    </row>
    <row r="409" spans="1:14" s="2" customFormat="1" ht="19.899999999999999" customHeight="1" x14ac:dyDescent="0.2">
      <c r="A409" s="26"/>
      <c r="B409" s="80"/>
      <c r="C409" s="80"/>
      <c r="D409" s="80"/>
      <c r="E409" s="40" t="s">
        <v>77</v>
      </c>
      <c r="F409" s="263"/>
      <c r="G409" s="84"/>
      <c r="H409" s="114">
        <v>1</v>
      </c>
      <c r="I409" s="80"/>
      <c r="J409" s="80"/>
      <c r="K409" s="80"/>
      <c r="L409" s="80"/>
      <c r="M409" s="6"/>
      <c r="N409" s="1"/>
    </row>
    <row r="410" spans="1:14" s="2" customFormat="1" ht="19.899999999999999" customHeight="1" thickBot="1" x14ac:dyDescent="0.25">
      <c r="A410" s="26"/>
      <c r="B410" s="80"/>
      <c r="C410" s="80"/>
      <c r="D410" s="80"/>
      <c r="E410" s="203" t="s">
        <v>44</v>
      </c>
      <c r="F410" s="293"/>
      <c r="G410" s="85"/>
      <c r="H410" s="204">
        <f>+H409*H408</f>
        <v>3160</v>
      </c>
      <c r="I410" s="80"/>
      <c r="J410" s="80"/>
      <c r="K410" s="80"/>
      <c r="L410" s="80"/>
      <c r="M410" s="6"/>
      <c r="N410" s="1"/>
    </row>
    <row r="411" spans="1:14" s="2" customFormat="1" ht="19.899999999999999" customHeight="1" x14ac:dyDescent="0.2">
      <c r="A411" s="26"/>
      <c r="B411" s="80"/>
      <c r="C411" s="80"/>
      <c r="D411" s="80"/>
      <c r="E411" s="146" t="s">
        <v>140</v>
      </c>
      <c r="F411" s="146"/>
      <c r="G411" s="87"/>
      <c r="H411" s="88"/>
      <c r="I411" s="80"/>
      <c r="J411" s="80"/>
      <c r="K411" s="80"/>
      <c r="L411" s="80"/>
      <c r="M411" s="6"/>
      <c r="N411" s="1"/>
    </row>
    <row r="412" spans="1:14" s="2" customFormat="1" ht="19.899999999999999" customHeight="1" thickBot="1" x14ac:dyDescent="0.25">
      <c r="A412" s="26"/>
      <c r="B412" s="80"/>
      <c r="C412" s="80"/>
      <c r="D412" s="80"/>
      <c r="E412" s="86" t="s">
        <v>143</v>
      </c>
      <c r="F412" s="86"/>
      <c r="G412" s="87"/>
      <c r="H412" s="88"/>
      <c r="I412" s="80"/>
      <c r="J412" s="80"/>
      <c r="K412" s="80"/>
      <c r="L412" s="80"/>
      <c r="M412" s="6"/>
      <c r="N412" s="1"/>
    </row>
    <row r="413" spans="1:14" s="2" customFormat="1" ht="19.899999999999999" customHeight="1" x14ac:dyDescent="0.2">
      <c r="A413" s="26"/>
      <c r="B413" s="31">
        <v>29</v>
      </c>
      <c r="C413" s="80" t="s">
        <v>4</v>
      </c>
      <c r="D413" s="80"/>
      <c r="E413" s="175" t="s">
        <v>74</v>
      </c>
      <c r="F413" s="289"/>
      <c r="G413" s="83"/>
      <c r="H413" s="34" t="s">
        <v>125</v>
      </c>
      <c r="I413" s="80"/>
      <c r="J413" s="80"/>
      <c r="K413" s="80"/>
      <c r="L413" s="80"/>
      <c r="M413" s="6"/>
      <c r="N413" s="1"/>
    </row>
    <row r="414" spans="1:14" s="2" customFormat="1" ht="19.899999999999999" customHeight="1" x14ac:dyDescent="0.2">
      <c r="A414" s="26"/>
      <c r="B414" s="31"/>
      <c r="C414" s="80"/>
      <c r="D414" s="80"/>
      <c r="E414" s="40" t="s">
        <v>6</v>
      </c>
      <c r="F414" s="263"/>
      <c r="G414" s="84"/>
      <c r="H414" s="37" t="s">
        <v>75</v>
      </c>
      <c r="I414" s="80"/>
      <c r="J414" s="80"/>
      <c r="K414" s="80"/>
      <c r="L414" s="80"/>
      <c r="M414" s="6"/>
      <c r="N414" s="1"/>
    </row>
    <row r="415" spans="1:14" s="2" customFormat="1" ht="19.899999999999999" customHeight="1" x14ac:dyDescent="0.2">
      <c r="A415" s="26"/>
      <c r="B415" s="31"/>
      <c r="C415" s="80"/>
      <c r="D415" s="80"/>
      <c r="E415" s="40" t="s">
        <v>36</v>
      </c>
      <c r="F415" s="263"/>
      <c r="G415" s="84"/>
      <c r="H415" s="38">
        <v>5</v>
      </c>
      <c r="I415" s="80"/>
      <c r="J415" s="80"/>
      <c r="K415" s="80"/>
      <c r="L415" s="80"/>
      <c r="M415" s="6"/>
      <c r="N415" s="1"/>
    </row>
    <row r="416" spans="1:14" s="2" customFormat="1" ht="19.899999999999999" customHeight="1" x14ac:dyDescent="0.2">
      <c r="A416" s="26"/>
      <c r="B416" s="31"/>
      <c r="C416" s="80"/>
      <c r="D416" s="80"/>
      <c r="E416" s="40" t="s">
        <v>38</v>
      </c>
      <c r="F416" s="263"/>
      <c r="G416" s="84"/>
      <c r="H416" s="37" t="s">
        <v>72</v>
      </c>
      <c r="I416" s="80"/>
      <c r="J416" s="80"/>
      <c r="K416" s="80"/>
      <c r="L416" s="80"/>
      <c r="M416" s="6"/>
      <c r="N416" s="1"/>
    </row>
    <row r="417" spans="1:14" s="2" customFormat="1" ht="19.899999999999999" customHeight="1" x14ac:dyDescent="0.2">
      <c r="A417" s="26"/>
      <c r="B417" s="31"/>
      <c r="C417" s="80"/>
      <c r="D417" s="80"/>
      <c r="E417" s="40" t="s">
        <v>76</v>
      </c>
      <c r="F417" s="263"/>
      <c r="G417" s="84"/>
      <c r="H417" s="39">
        <v>28000</v>
      </c>
      <c r="I417" s="80"/>
      <c r="J417" s="80"/>
      <c r="K417" s="80"/>
      <c r="L417" s="80"/>
      <c r="M417" s="6"/>
      <c r="N417" s="1"/>
    </row>
    <row r="418" spans="1:14" s="2" customFormat="1" ht="19.899999999999999" customHeight="1" x14ac:dyDescent="0.2">
      <c r="A418" s="26"/>
      <c r="B418" s="31"/>
      <c r="C418" s="80"/>
      <c r="D418" s="80"/>
      <c r="E418" s="40" t="s">
        <v>77</v>
      </c>
      <c r="F418" s="263"/>
      <c r="G418" s="84"/>
      <c r="H418" s="114">
        <v>0.75</v>
      </c>
      <c r="I418" s="80"/>
      <c r="J418" s="80"/>
      <c r="K418" s="80"/>
      <c r="L418" s="80"/>
      <c r="M418" s="6"/>
      <c r="N418" s="1"/>
    </row>
    <row r="419" spans="1:14" s="2" customFormat="1" ht="19.899999999999999" customHeight="1" x14ac:dyDescent="0.2">
      <c r="A419" s="26"/>
      <c r="B419" s="31"/>
      <c r="C419" s="80"/>
      <c r="D419" s="80"/>
      <c r="E419" s="40" t="s">
        <v>78</v>
      </c>
      <c r="F419" s="263"/>
      <c r="G419" s="84"/>
      <c r="H419" s="39">
        <f>+H418*H417</f>
        <v>21000</v>
      </c>
      <c r="I419" s="80"/>
      <c r="J419" s="80"/>
      <c r="K419" s="80"/>
      <c r="L419" s="80"/>
      <c r="M419" s="6"/>
      <c r="N419" s="1"/>
    </row>
    <row r="420" spans="1:14" s="2" customFormat="1" ht="19.899999999999999" customHeight="1" x14ac:dyDescent="0.2">
      <c r="A420" s="26"/>
      <c r="B420" s="31"/>
      <c r="C420" s="80"/>
      <c r="D420" s="80"/>
      <c r="E420" s="40" t="s">
        <v>79</v>
      </c>
      <c r="F420" s="263"/>
      <c r="G420" s="84"/>
      <c r="H420" s="41">
        <v>0.2</v>
      </c>
      <c r="I420" s="80"/>
      <c r="J420" s="80"/>
      <c r="K420" s="80"/>
      <c r="L420" s="80"/>
      <c r="M420" s="6"/>
      <c r="N420" s="1"/>
    </row>
    <row r="421" spans="1:14" s="2" customFormat="1" ht="19.899999999999999" customHeight="1" x14ac:dyDescent="0.2">
      <c r="A421" s="26"/>
      <c r="B421" s="31"/>
      <c r="C421" s="80"/>
      <c r="D421" s="80"/>
      <c r="E421" s="35" t="s">
        <v>80</v>
      </c>
      <c r="F421" s="262"/>
      <c r="G421" s="205"/>
      <c r="H421" s="206">
        <f>+H420*H419</f>
        <v>4200</v>
      </c>
      <c r="I421" s="80"/>
      <c r="J421" s="80"/>
      <c r="K421" s="80"/>
      <c r="L421" s="80"/>
      <c r="M421" s="6"/>
      <c r="N421" s="1"/>
    </row>
    <row r="422" spans="1:14" s="2" customFormat="1" ht="19.899999999999999" customHeight="1" x14ac:dyDescent="0.2">
      <c r="A422" s="26"/>
      <c r="B422" s="31"/>
      <c r="C422" s="80"/>
      <c r="D422" s="80"/>
      <c r="E422" s="46" t="s">
        <v>81</v>
      </c>
      <c r="F422" s="266"/>
      <c r="G422" s="84"/>
      <c r="H422" s="39">
        <v>3160</v>
      </c>
      <c r="I422" s="80"/>
      <c r="J422" s="80"/>
      <c r="K422" s="80"/>
      <c r="L422" s="80"/>
      <c r="M422" s="6"/>
      <c r="N422" s="1"/>
    </row>
    <row r="423" spans="1:14" s="2" customFormat="1" ht="19.899999999999999" customHeight="1" x14ac:dyDescent="0.2">
      <c r="A423" s="26"/>
      <c r="B423" s="31"/>
      <c r="C423" s="80"/>
      <c r="D423" s="80"/>
      <c r="E423" s="40" t="s">
        <v>77</v>
      </c>
      <c r="F423" s="263"/>
      <c r="G423" s="84"/>
      <c r="H423" s="114">
        <v>0.75</v>
      </c>
      <c r="I423" s="80"/>
      <c r="J423" s="80"/>
      <c r="K423" s="80"/>
      <c r="L423" s="80"/>
      <c r="M423" s="6"/>
      <c r="N423" s="1"/>
    </row>
    <row r="424" spans="1:14" s="2" customFormat="1" ht="19.899999999999999" customHeight="1" thickBot="1" x14ac:dyDescent="0.25">
      <c r="A424" s="26"/>
      <c r="B424" s="31"/>
      <c r="C424" s="80"/>
      <c r="D424" s="80"/>
      <c r="E424" s="184" t="s">
        <v>82</v>
      </c>
      <c r="F424" s="290"/>
      <c r="G424" s="119"/>
      <c r="H424" s="204">
        <f>+H423*H422</f>
        <v>2370</v>
      </c>
      <c r="I424" s="80" t="s">
        <v>152</v>
      </c>
      <c r="J424" s="80"/>
      <c r="K424" s="80"/>
      <c r="L424" s="80"/>
      <c r="M424" s="6"/>
      <c r="N424" s="1"/>
    </row>
    <row r="425" spans="1:14" s="2" customFormat="1" ht="8.25" customHeight="1" x14ac:dyDescent="0.2">
      <c r="A425" s="26"/>
      <c r="B425" s="31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6"/>
      <c r="N425" s="1"/>
    </row>
    <row r="440" spans="1:14" s="2" customFormat="1" ht="9" customHeight="1" x14ac:dyDescent="0.2">
      <c r="A440" s="26"/>
      <c r="B440" s="31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6"/>
      <c r="N440" s="1"/>
    </row>
    <row r="455" spans="1:14" ht="19.5" thickBot="1" x14ac:dyDescent="0.35">
      <c r="C455" s="81"/>
      <c r="D455" s="81"/>
      <c r="E455" s="81"/>
      <c r="F455" s="81"/>
      <c r="G455" s="81"/>
      <c r="H455" s="81"/>
      <c r="I455" s="81"/>
      <c r="J455" s="81"/>
      <c r="K455" s="81"/>
      <c r="L455" s="217"/>
      <c r="M455" s="21"/>
      <c r="N455" s="4"/>
    </row>
    <row r="456" spans="1:14" s="2" customFormat="1" ht="19.899999999999999" customHeight="1" x14ac:dyDescent="0.2">
      <c r="A456" s="26"/>
      <c r="B456" s="31">
        <v>32</v>
      </c>
      <c r="C456" s="31" t="s">
        <v>1</v>
      </c>
      <c r="D456" s="80"/>
      <c r="E456" s="207" t="s">
        <v>129</v>
      </c>
      <c r="F456" s="294"/>
      <c r="G456" s="83"/>
      <c r="H456" s="208">
        <v>460000</v>
      </c>
      <c r="I456" s="80"/>
      <c r="J456" s="80"/>
      <c r="K456" s="80"/>
      <c r="L456" s="80"/>
      <c r="M456" s="6"/>
      <c r="N456" s="1"/>
    </row>
    <row r="457" spans="1:14" s="2" customFormat="1" ht="19.899999999999999" customHeight="1" thickBot="1" x14ac:dyDescent="0.25">
      <c r="A457" s="26"/>
      <c r="B457" s="26"/>
      <c r="C457" s="31"/>
      <c r="D457" s="80"/>
      <c r="E457" s="209" t="s">
        <v>83</v>
      </c>
      <c r="F457" s="295"/>
      <c r="G457" s="84"/>
      <c r="H457" s="210">
        <v>-140000</v>
      </c>
      <c r="I457" s="80"/>
      <c r="J457" s="80"/>
      <c r="K457" s="80"/>
      <c r="L457" s="80"/>
      <c r="M457" s="6"/>
      <c r="N457" s="1"/>
    </row>
    <row r="458" spans="1:14" s="2" customFormat="1" ht="19.899999999999999" customHeight="1" x14ac:dyDescent="0.2">
      <c r="A458" s="26"/>
      <c r="B458" s="26"/>
      <c r="C458" s="31"/>
      <c r="D458" s="80"/>
      <c r="E458" s="209" t="s">
        <v>84</v>
      </c>
      <c r="F458" s="295"/>
      <c r="G458" s="84"/>
      <c r="H458" s="211">
        <f>SUM(H256:H457)</f>
        <v>1437619.3185399999</v>
      </c>
      <c r="I458" s="80"/>
      <c r="J458" s="80"/>
      <c r="K458" s="80"/>
      <c r="L458" s="80"/>
      <c r="M458" s="6"/>
      <c r="N458" s="1"/>
    </row>
    <row r="459" spans="1:14" s="2" customFormat="1" ht="19.899999999999999" customHeight="1" thickBot="1" x14ac:dyDescent="0.25">
      <c r="A459" s="26"/>
      <c r="B459" s="26"/>
      <c r="C459" s="31"/>
      <c r="D459" s="80"/>
      <c r="E459" s="209" t="s">
        <v>85</v>
      </c>
      <c r="F459" s="295"/>
      <c r="G459" s="84"/>
      <c r="H459" s="212">
        <v>800000</v>
      </c>
      <c r="I459" s="80"/>
      <c r="J459" s="80"/>
      <c r="K459" s="80"/>
      <c r="L459" s="80"/>
      <c r="M459" s="6"/>
      <c r="N459" s="1"/>
    </row>
    <row r="460" spans="1:14" s="2" customFormat="1" ht="19.899999999999999" customHeight="1" x14ac:dyDescent="0.2">
      <c r="A460" s="26"/>
      <c r="B460" s="26"/>
      <c r="C460" s="31"/>
      <c r="D460" s="80"/>
      <c r="E460" s="209" t="s">
        <v>86</v>
      </c>
      <c r="F460" s="295"/>
      <c r="G460" s="84"/>
      <c r="H460" s="213">
        <f>+H458/H459</f>
        <v>1.7970241481749998</v>
      </c>
      <c r="I460" s="80"/>
      <c r="J460" s="80"/>
      <c r="K460" s="80"/>
      <c r="L460" s="80"/>
      <c r="M460" s="6"/>
      <c r="N460" s="1"/>
    </row>
    <row r="461" spans="1:14" s="2" customFormat="1" ht="19.899999999999999" customHeight="1" thickBot="1" x14ac:dyDescent="0.25">
      <c r="A461" s="26"/>
      <c r="B461" s="26"/>
      <c r="C461" s="31"/>
      <c r="D461" s="80"/>
      <c r="E461" s="209" t="s">
        <v>87</v>
      </c>
      <c r="F461" s="295"/>
      <c r="G461" s="84"/>
      <c r="H461" s="212">
        <v>180000</v>
      </c>
      <c r="I461" s="80"/>
      <c r="J461" s="80"/>
      <c r="K461" s="80"/>
      <c r="L461" s="80"/>
      <c r="M461" s="6"/>
      <c r="N461" s="1"/>
    </row>
    <row r="462" spans="1:14" s="2" customFormat="1" ht="19.899999999999999" customHeight="1" thickBot="1" x14ac:dyDescent="0.25">
      <c r="A462" s="26"/>
      <c r="B462" s="26"/>
      <c r="C462" s="31"/>
      <c r="D462" s="80"/>
      <c r="E462" s="214" t="s">
        <v>88</v>
      </c>
      <c r="F462" s="296"/>
      <c r="G462" s="119"/>
      <c r="H462" s="215">
        <f>+H461*H460</f>
        <v>323464.34667149995</v>
      </c>
      <c r="I462" s="80"/>
      <c r="J462" s="80"/>
      <c r="K462" s="80"/>
      <c r="L462" s="80"/>
      <c r="M462" s="6"/>
      <c r="N462" s="1"/>
    </row>
    <row r="463" spans="1:14" ht="19.899999999999999" customHeight="1" x14ac:dyDescent="0.3">
      <c r="C463" s="81"/>
      <c r="D463" s="81"/>
      <c r="E463" s="216"/>
      <c r="F463" s="216"/>
      <c r="G463" s="217"/>
      <c r="H463" s="218"/>
      <c r="I463" s="217"/>
      <c r="J463" s="217"/>
      <c r="K463" s="217"/>
      <c r="L463" s="217"/>
      <c r="M463" s="21"/>
      <c r="N463" s="4"/>
    </row>
    <row r="464" spans="1:14" s="2" customFormat="1" ht="19.899999999999999" customHeight="1" x14ac:dyDescent="0.2">
      <c r="A464" s="26"/>
      <c r="B464" s="31">
        <v>33</v>
      </c>
      <c r="C464" s="31" t="s">
        <v>2</v>
      </c>
      <c r="D464" s="31"/>
      <c r="E464" s="26"/>
      <c r="F464" s="26"/>
      <c r="G464" s="26"/>
      <c r="H464" s="26"/>
      <c r="I464" s="80"/>
      <c r="J464" s="80"/>
      <c r="K464" s="80"/>
      <c r="L464" s="80"/>
      <c r="M464" s="6"/>
      <c r="N464" s="1"/>
    </row>
    <row r="465" spans="1:14" s="2" customFormat="1" ht="19.899999999999999" customHeight="1" x14ac:dyDescent="0.2">
      <c r="A465" s="26"/>
      <c r="B465" s="26"/>
      <c r="C465" s="31"/>
      <c r="D465" s="31"/>
      <c r="E465" s="26"/>
      <c r="F465" s="26"/>
      <c r="G465" s="26"/>
      <c r="H465" s="26"/>
      <c r="I465" s="80"/>
      <c r="J465" s="80"/>
      <c r="K465" s="80"/>
      <c r="L465" s="80"/>
      <c r="M465" s="6"/>
      <c r="N465" s="1"/>
    </row>
    <row r="466" spans="1:14" s="2" customFormat="1" ht="19.899999999999999" customHeight="1" x14ac:dyDescent="0.2">
      <c r="A466" s="26"/>
      <c r="B466" s="26"/>
      <c r="C466" s="31"/>
      <c r="D466" s="31"/>
      <c r="E466" s="26"/>
      <c r="F466" s="26"/>
      <c r="G466" s="26"/>
      <c r="H466" s="26"/>
      <c r="I466" s="80"/>
      <c r="J466" s="80"/>
      <c r="K466" s="80"/>
      <c r="L466" s="80"/>
      <c r="M466" s="6"/>
      <c r="N466" s="1"/>
    </row>
    <row r="467" spans="1:14" ht="19.899999999999999" customHeight="1" x14ac:dyDescent="0.3">
      <c r="C467" s="81"/>
      <c r="D467" s="81"/>
      <c r="I467" s="217"/>
      <c r="J467" s="217"/>
      <c r="K467" s="217"/>
      <c r="L467" s="217"/>
      <c r="M467" s="21"/>
      <c r="N467" s="4"/>
    </row>
    <row r="468" spans="1:14" ht="19.899999999999999" customHeight="1" x14ac:dyDescent="0.3">
      <c r="C468" s="81"/>
      <c r="D468" s="81"/>
      <c r="I468" s="217"/>
      <c r="J468" s="217"/>
      <c r="K468" s="217"/>
      <c r="L468" s="217"/>
      <c r="M468" s="21"/>
      <c r="N468" s="4"/>
    </row>
    <row r="469" spans="1:14" ht="19.899999999999999" customHeight="1" x14ac:dyDescent="0.3">
      <c r="C469" s="81"/>
      <c r="D469" s="81"/>
      <c r="I469" s="217"/>
      <c r="J469" s="217"/>
      <c r="K469" s="217"/>
      <c r="L469" s="217"/>
      <c r="M469" s="21"/>
      <c r="N469" s="4"/>
    </row>
    <row r="470" spans="1:14" ht="19.899999999999999" customHeight="1" x14ac:dyDescent="0.3">
      <c r="C470" s="81"/>
      <c r="D470" s="81"/>
      <c r="I470" s="217"/>
      <c r="J470" s="217"/>
      <c r="K470" s="217"/>
      <c r="L470" s="217"/>
      <c r="M470" s="21"/>
      <c r="N470" s="4"/>
    </row>
    <row r="471" spans="1:14" ht="19.899999999999999" customHeight="1" x14ac:dyDescent="0.3">
      <c r="C471" s="81"/>
      <c r="D471" s="81"/>
      <c r="E471" s="216"/>
      <c r="F471" s="216"/>
      <c r="G471" s="217"/>
      <c r="H471" s="218"/>
      <c r="I471" s="217"/>
      <c r="J471" s="217"/>
      <c r="K471" s="217"/>
      <c r="L471" s="217"/>
      <c r="M471" s="21"/>
      <c r="N471" s="4"/>
    </row>
    <row r="472" spans="1:14" ht="17.100000000000001" customHeight="1" x14ac:dyDescent="0.3">
      <c r="B472" s="81">
        <v>34</v>
      </c>
      <c r="C472" s="81" t="s">
        <v>1</v>
      </c>
      <c r="D472" s="81"/>
      <c r="E472" s="216"/>
      <c r="F472" s="216"/>
      <c r="G472" s="217"/>
      <c r="H472" s="218"/>
      <c r="I472" s="217"/>
      <c r="J472" s="217"/>
      <c r="K472" s="217"/>
      <c r="L472" s="217"/>
      <c r="M472" s="21"/>
      <c r="N472" s="4"/>
    </row>
    <row r="473" spans="1:14" ht="17.100000000000001" customHeight="1" x14ac:dyDescent="0.3">
      <c r="B473" s="81"/>
      <c r="C473" s="81"/>
      <c r="D473" s="81"/>
      <c r="E473" s="216"/>
      <c r="F473" s="216"/>
      <c r="G473" s="217"/>
      <c r="H473" s="218"/>
      <c r="I473" s="217"/>
      <c r="J473" s="217"/>
      <c r="K473" s="217"/>
      <c r="L473" s="217"/>
      <c r="M473" s="21"/>
      <c r="N473" s="4"/>
    </row>
    <row r="474" spans="1:14" ht="18.75" x14ac:dyDescent="0.3">
      <c r="B474" s="81"/>
      <c r="C474" s="81"/>
      <c r="D474" s="81"/>
      <c r="E474" s="222" t="s">
        <v>154</v>
      </c>
      <c r="F474" s="222"/>
      <c r="G474" s="217"/>
      <c r="H474" s="218"/>
      <c r="I474" s="217"/>
      <c r="J474" s="217"/>
      <c r="K474" s="217"/>
      <c r="L474" s="217"/>
      <c r="M474" s="21"/>
      <c r="N474" s="4"/>
    </row>
    <row r="475" spans="1:14" ht="19.5" thickBot="1" x14ac:dyDescent="0.35">
      <c r="B475" s="81"/>
      <c r="C475" s="81"/>
      <c r="D475" s="223">
        <v>1</v>
      </c>
      <c r="E475" s="224" t="s">
        <v>93</v>
      </c>
      <c r="F475" s="224"/>
      <c r="G475" s="217"/>
      <c r="H475" s="225" t="s">
        <v>11</v>
      </c>
      <c r="I475" s="225" t="s">
        <v>12</v>
      </c>
      <c r="J475" s="217"/>
      <c r="K475" s="217"/>
      <c r="L475" s="217"/>
      <c r="M475" s="21"/>
      <c r="N475" s="4"/>
    </row>
    <row r="476" spans="1:14" ht="18.75" x14ac:dyDescent="0.3">
      <c r="B476" s="81"/>
      <c r="C476" s="81"/>
      <c r="D476" s="223">
        <v>2</v>
      </c>
      <c r="E476" s="226" t="s">
        <v>94</v>
      </c>
      <c r="F476" s="226"/>
      <c r="G476" s="217"/>
      <c r="H476" s="227">
        <v>2050000</v>
      </c>
      <c r="I476" s="228"/>
      <c r="J476" s="217"/>
      <c r="K476" s="217"/>
      <c r="L476" s="217"/>
      <c r="M476" s="21"/>
      <c r="N476" s="4"/>
    </row>
    <row r="477" spans="1:14" ht="19.5" thickBot="1" x14ac:dyDescent="0.35">
      <c r="B477" s="81"/>
      <c r="C477" s="81"/>
      <c r="D477" s="223">
        <v>3</v>
      </c>
      <c r="E477" s="226" t="s">
        <v>15</v>
      </c>
      <c r="F477" s="226"/>
      <c r="G477" s="217"/>
      <c r="H477" s="229">
        <v>2000000</v>
      </c>
      <c r="I477" s="228"/>
      <c r="J477" s="217"/>
      <c r="K477" s="217"/>
      <c r="L477" s="217"/>
      <c r="M477" s="21"/>
      <c r="N477" s="4"/>
    </row>
    <row r="478" spans="1:14" ht="18.75" x14ac:dyDescent="0.3">
      <c r="B478" s="81"/>
      <c r="C478" s="81"/>
      <c r="D478" s="223">
        <v>4</v>
      </c>
      <c r="E478" s="226" t="s">
        <v>16</v>
      </c>
      <c r="F478" s="226"/>
      <c r="G478" s="217"/>
      <c r="H478" s="230">
        <f>+H476-H477</f>
        <v>50000</v>
      </c>
      <c r="I478" s="228"/>
      <c r="J478" s="217"/>
      <c r="K478" s="217"/>
      <c r="L478" s="217"/>
      <c r="M478" s="21"/>
      <c r="N478" s="4"/>
    </row>
    <row r="479" spans="1:14" ht="19.5" thickBot="1" x14ac:dyDescent="0.35">
      <c r="B479" s="81"/>
      <c r="C479" s="81"/>
      <c r="D479" s="223">
        <v>5</v>
      </c>
      <c r="E479" s="226" t="s">
        <v>95</v>
      </c>
      <c r="F479" s="226"/>
      <c r="G479" s="217"/>
      <c r="H479" s="229">
        <v>500000</v>
      </c>
      <c r="I479" s="228"/>
      <c r="J479" s="217"/>
      <c r="K479" s="217"/>
      <c r="L479" s="217"/>
      <c r="M479" s="21"/>
      <c r="N479" s="4"/>
    </row>
    <row r="480" spans="1:14" ht="19.5" thickBot="1" x14ac:dyDescent="0.35">
      <c r="B480" s="81"/>
      <c r="C480" s="81"/>
      <c r="D480" s="223">
        <v>6</v>
      </c>
      <c r="E480" s="231" t="s">
        <v>96</v>
      </c>
      <c r="F480" s="231"/>
      <c r="G480" s="217"/>
      <c r="H480" s="232">
        <f>+H479-H478</f>
        <v>450000</v>
      </c>
      <c r="I480" s="233">
        <f>+H480</f>
        <v>450000</v>
      </c>
      <c r="J480" s="217"/>
      <c r="K480" s="217"/>
      <c r="L480" s="217"/>
      <c r="M480" s="21"/>
      <c r="N480" s="4"/>
    </row>
    <row r="481" spans="2:14" ht="19.5" thickBot="1" x14ac:dyDescent="0.35">
      <c r="B481" s="81"/>
      <c r="C481" s="81"/>
      <c r="D481" s="223">
        <v>7</v>
      </c>
      <c r="E481" s="226" t="s">
        <v>94</v>
      </c>
      <c r="F481" s="226"/>
      <c r="G481" s="217"/>
      <c r="H481" s="234">
        <f>+H476</f>
        <v>2050000</v>
      </c>
      <c r="I481" s="228"/>
      <c r="J481" s="217"/>
      <c r="K481" s="217"/>
      <c r="L481" s="217"/>
      <c r="M481" s="21"/>
      <c r="N481" s="4"/>
    </row>
    <row r="482" spans="2:14" ht="18.75" x14ac:dyDescent="0.3">
      <c r="B482" s="81"/>
      <c r="C482" s="81"/>
      <c r="D482" s="223">
        <v>8</v>
      </c>
      <c r="E482" s="226" t="s">
        <v>97</v>
      </c>
      <c r="F482" s="226"/>
      <c r="G482" s="217"/>
      <c r="H482" s="228">
        <f>+H481-H480</f>
        <v>1600000</v>
      </c>
      <c r="I482" s="228"/>
      <c r="J482" s="217"/>
      <c r="K482" s="217"/>
      <c r="L482" s="217"/>
      <c r="M482" s="21"/>
      <c r="N482" s="4"/>
    </row>
    <row r="483" spans="2:14" ht="19.5" thickBot="1" x14ac:dyDescent="0.35">
      <c r="B483" s="81"/>
      <c r="C483" s="81"/>
      <c r="D483" s="223">
        <v>9</v>
      </c>
      <c r="E483" s="226" t="s">
        <v>98</v>
      </c>
      <c r="F483" s="226"/>
      <c r="G483" s="217"/>
      <c r="H483" s="235">
        <v>0.5</v>
      </c>
      <c r="I483" s="228"/>
      <c r="J483" s="217"/>
      <c r="K483" s="217"/>
      <c r="L483" s="217"/>
      <c r="M483" s="21"/>
      <c r="N483" s="4"/>
    </row>
    <row r="484" spans="2:14" ht="18.75" x14ac:dyDescent="0.3">
      <c r="B484" s="81"/>
      <c r="C484" s="81"/>
      <c r="D484" s="223">
        <v>10</v>
      </c>
      <c r="E484" s="231" t="s">
        <v>99</v>
      </c>
      <c r="F484" s="231"/>
      <c r="G484" s="217"/>
      <c r="H484" s="236">
        <f>+H483*H482</f>
        <v>800000</v>
      </c>
      <c r="I484" s="236">
        <f>+H484</f>
        <v>800000</v>
      </c>
      <c r="J484" s="217"/>
      <c r="K484" s="217"/>
      <c r="L484" s="217"/>
      <c r="M484" s="21"/>
      <c r="N484" s="4"/>
    </row>
    <row r="485" spans="2:14" ht="18.75" x14ac:dyDescent="0.3">
      <c r="B485" s="81"/>
      <c r="C485" s="81"/>
      <c r="D485" s="223">
        <v>11</v>
      </c>
      <c r="E485" s="226" t="s">
        <v>97</v>
      </c>
      <c r="F485" s="226"/>
      <c r="G485" s="217"/>
      <c r="H485" s="228">
        <f>+H482-H484</f>
        <v>800000</v>
      </c>
      <c r="I485" s="228"/>
      <c r="J485" s="217"/>
      <c r="K485" s="217"/>
      <c r="L485" s="217"/>
      <c r="M485" s="21"/>
      <c r="N485" s="4"/>
    </row>
    <row r="486" spans="2:14" ht="19.5" thickBot="1" x14ac:dyDescent="0.35">
      <c r="B486" s="81"/>
      <c r="C486" s="81"/>
      <c r="D486" s="223">
        <v>12</v>
      </c>
      <c r="E486" s="226" t="s">
        <v>100</v>
      </c>
      <c r="F486" s="226"/>
      <c r="G486" s="217"/>
      <c r="H486" s="237">
        <v>0.1429</v>
      </c>
      <c r="I486" s="228"/>
      <c r="J486" s="217"/>
      <c r="K486" s="217"/>
      <c r="L486" s="217"/>
      <c r="M486" s="21"/>
      <c r="N486" s="4"/>
    </row>
    <row r="487" spans="2:14" ht="19.5" thickBot="1" x14ac:dyDescent="0.35">
      <c r="B487" s="81"/>
      <c r="C487" s="81"/>
      <c r="D487" s="223">
        <v>13</v>
      </c>
      <c r="E487" s="231" t="s">
        <v>62</v>
      </c>
      <c r="F487" s="231"/>
      <c r="G487" s="217"/>
      <c r="H487" s="238">
        <f>+H486*H485</f>
        <v>114320</v>
      </c>
      <c r="I487" s="239">
        <f>+H487</f>
        <v>114320</v>
      </c>
      <c r="J487" s="217"/>
      <c r="K487" s="217"/>
      <c r="L487" s="217"/>
      <c r="M487" s="21"/>
      <c r="N487" s="4"/>
    </row>
    <row r="488" spans="2:14" ht="19.5" thickBot="1" x14ac:dyDescent="0.35">
      <c r="B488" s="81"/>
      <c r="C488" s="81"/>
      <c r="D488" s="223">
        <v>14</v>
      </c>
      <c r="E488" s="226" t="s">
        <v>101</v>
      </c>
      <c r="F488" s="226"/>
      <c r="G488" s="228"/>
      <c r="H488" s="240"/>
      <c r="I488" s="241">
        <f>SUM(I480:I487)</f>
        <v>1364320</v>
      </c>
      <c r="J488" s="217"/>
      <c r="K488" s="217"/>
      <c r="L488" s="217"/>
      <c r="M488" s="21"/>
      <c r="N488" s="4"/>
    </row>
    <row r="489" spans="2:14" ht="18.75" x14ac:dyDescent="0.3">
      <c r="B489" s="81"/>
      <c r="C489" s="81"/>
      <c r="D489" s="81"/>
      <c r="E489" s="216"/>
      <c r="F489" s="216"/>
      <c r="G489" s="217"/>
      <c r="H489" s="218"/>
      <c r="I489" s="217"/>
      <c r="J489" s="217"/>
      <c r="K489" s="217"/>
      <c r="L489" s="217"/>
      <c r="M489" s="21"/>
      <c r="N489" s="4"/>
    </row>
    <row r="490" spans="2:14" ht="18.75" x14ac:dyDescent="0.3">
      <c r="B490" s="81"/>
      <c r="C490" s="81"/>
      <c r="D490" s="81"/>
      <c r="E490" s="242" t="s">
        <v>102</v>
      </c>
      <c r="F490" s="242"/>
      <c r="G490" s="243"/>
      <c r="H490" s="243"/>
      <c r="I490" s="243"/>
      <c r="J490" s="243"/>
      <c r="K490" s="243"/>
      <c r="L490" s="243"/>
      <c r="M490" s="21"/>
      <c r="N490" s="4"/>
    </row>
    <row r="491" spans="2:14" ht="19.5" thickBot="1" x14ac:dyDescent="0.35">
      <c r="B491" s="81"/>
      <c r="C491" s="81"/>
      <c r="D491" s="81"/>
      <c r="E491" s="242" t="s">
        <v>153</v>
      </c>
      <c r="F491" s="242"/>
      <c r="G491" s="243"/>
      <c r="H491" s="243"/>
      <c r="I491" s="243"/>
      <c r="J491" s="243"/>
      <c r="K491" s="243"/>
      <c r="L491" s="243"/>
      <c r="M491" s="21"/>
      <c r="N491" s="4"/>
    </row>
    <row r="492" spans="2:14" ht="19.5" thickTop="1" x14ac:dyDescent="0.3">
      <c r="B492" s="81"/>
      <c r="C492" s="81"/>
      <c r="D492" s="81"/>
      <c r="E492" s="244" t="s">
        <v>103</v>
      </c>
      <c r="F492" s="300"/>
      <c r="G492" s="245"/>
      <c r="H492" s="245" t="s">
        <v>104</v>
      </c>
      <c r="I492" s="245" t="s">
        <v>105</v>
      </c>
      <c r="J492" s="245" t="s">
        <v>105</v>
      </c>
      <c r="K492" s="480"/>
      <c r="L492" s="358" t="s">
        <v>72</v>
      </c>
      <c r="M492" s="21"/>
      <c r="N492" s="4"/>
    </row>
    <row r="493" spans="2:14" ht="19.5" thickBot="1" x14ac:dyDescent="0.35">
      <c r="B493" s="81"/>
      <c r="C493" s="81"/>
      <c r="D493" s="81"/>
      <c r="E493" s="246" t="s">
        <v>5</v>
      </c>
      <c r="F493" s="301"/>
      <c r="G493" s="247" t="s">
        <v>36</v>
      </c>
      <c r="H493" s="247" t="s">
        <v>73</v>
      </c>
      <c r="I493" s="247" t="s">
        <v>73</v>
      </c>
      <c r="J493" s="247" t="s">
        <v>106</v>
      </c>
      <c r="K493" s="481"/>
      <c r="L493" s="359" t="s">
        <v>107</v>
      </c>
      <c r="M493" s="21"/>
      <c r="N493" s="4"/>
    </row>
    <row r="494" spans="2:14" ht="19.5" thickTop="1" x14ac:dyDescent="0.3">
      <c r="B494" s="81"/>
      <c r="C494" s="81"/>
      <c r="D494" s="81"/>
      <c r="E494" s="248">
        <v>100</v>
      </c>
      <c r="F494" s="302"/>
      <c r="G494" s="249">
        <v>5</v>
      </c>
      <c r="H494" s="250">
        <v>0.2</v>
      </c>
      <c r="I494" s="250">
        <v>0.4</v>
      </c>
      <c r="J494" s="251">
        <f>+I494*E494</f>
        <v>40</v>
      </c>
      <c r="K494" s="482"/>
      <c r="L494" s="360">
        <f>+J494*0.5</f>
        <v>20</v>
      </c>
      <c r="M494" s="21"/>
      <c r="N494" s="4"/>
    </row>
    <row r="495" spans="2:14" ht="18.75" x14ac:dyDescent="0.3">
      <c r="B495" s="81"/>
      <c r="C495" s="81"/>
      <c r="D495" s="81"/>
      <c r="E495" s="252">
        <f>+E494-L494</f>
        <v>80</v>
      </c>
      <c r="F495" s="303"/>
      <c r="G495" s="253"/>
      <c r="H495" s="254"/>
      <c r="I495" s="254">
        <v>0.4</v>
      </c>
      <c r="J495" s="251">
        <f t="shared" ref="J495:J498" si="1">+I495*E495</f>
        <v>32</v>
      </c>
      <c r="K495" s="482"/>
      <c r="L495" s="361">
        <f>+J495</f>
        <v>32</v>
      </c>
      <c r="M495" s="21"/>
      <c r="N495" s="4"/>
    </row>
    <row r="496" spans="2:14" ht="18.75" x14ac:dyDescent="0.3">
      <c r="B496" s="81"/>
      <c r="C496" s="81"/>
      <c r="D496" s="81"/>
      <c r="E496" s="252">
        <f t="shared" ref="E496" si="2">+E495-L495</f>
        <v>48</v>
      </c>
      <c r="F496" s="303"/>
      <c r="G496" s="253"/>
      <c r="H496" s="254"/>
      <c r="I496" s="254">
        <v>0.4</v>
      </c>
      <c r="J496" s="251">
        <f t="shared" si="1"/>
        <v>19.200000000000003</v>
      </c>
      <c r="K496" s="482"/>
      <c r="L496" s="361">
        <f t="shared" ref="L496:L497" si="3">+J496</f>
        <v>19.200000000000003</v>
      </c>
      <c r="M496" s="21"/>
      <c r="N496" s="4"/>
    </row>
    <row r="497" spans="2:14" ht="18.75" x14ac:dyDescent="0.3">
      <c r="B497" s="81"/>
      <c r="C497" s="81"/>
      <c r="D497" s="81"/>
      <c r="E497" s="252">
        <f>+E496-L496</f>
        <v>28.799999999999997</v>
      </c>
      <c r="F497" s="303"/>
      <c r="G497" s="253"/>
      <c r="H497" s="254"/>
      <c r="I497" s="254">
        <v>0.4</v>
      </c>
      <c r="J497" s="251">
        <f t="shared" si="1"/>
        <v>11.52</v>
      </c>
      <c r="K497" s="482"/>
      <c r="L497" s="361">
        <f t="shared" si="3"/>
        <v>11.52</v>
      </c>
      <c r="M497" s="21"/>
      <c r="N497" s="4"/>
    </row>
    <row r="498" spans="2:14" ht="19.5" thickBot="1" x14ac:dyDescent="0.35">
      <c r="B498" s="81"/>
      <c r="C498" s="81"/>
      <c r="D498" s="81"/>
      <c r="E498" s="255">
        <f>+E497-L497</f>
        <v>17.279999999999998</v>
      </c>
      <c r="F498" s="304"/>
      <c r="G498" s="256"/>
      <c r="H498" s="257"/>
      <c r="I498" s="257">
        <v>0.4</v>
      </c>
      <c r="J498" s="258">
        <f t="shared" si="1"/>
        <v>6.911999999999999</v>
      </c>
      <c r="K498" s="483"/>
      <c r="L498" s="362">
        <f>+L497</f>
        <v>11.52</v>
      </c>
      <c r="M498" s="21"/>
      <c r="N498" s="4"/>
    </row>
    <row r="499" spans="2:14" ht="19.5" thickTop="1" x14ac:dyDescent="0.3">
      <c r="B499" s="81"/>
      <c r="C499" s="81"/>
      <c r="D499" s="81"/>
      <c r="E499" s="216"/>
      <c r="F499" s="216"/>
      <c r="G499" s="217"/>
      <c r="H499" s="218"/>
      <c r="I499" s="217"/>
      <c r="J499" s="217"/>
      <c r="K499" s="217"/>
      <c r="L499" s="217"/>
      <c r="M499" s="21"/>
      <c r="N499" s="4"/>
    </row>
    <row r="500" spans="2:14" ht="18.75" x14ac:dyDescent="0.3">
      <c r="B500" s="81"/>
      <c r="C500" s="81"/>
      <c r="D500" s="81"/>
      <c r="E500" s="216"/>
      <c r="F500" s="216"/>
      <c r="G500" s="217"/>
      <c r="H500" s="218"/>
      <c r="I500" s="217"/>
      <c r="J500" s="217"/>
      <c r="K500" s="217"/>
      <c r="L500" s="217"/>
      <c r="M500" s="21"/>
      <c r="N500" s="4"/>
    </row>
    <row r="515" spans="2:14" ht="18.75" x14ac:dyDescent="0.3">
      <c r="B515" s="81"/>
      <c r="C515" s="81"/>
      <c r="D515" s="81"/>
      <c r="E515" s="216"/>
      <c r="F515" s="216"/>
      <c r="G515" s="217"/>
      <c r="H515" s="218"/>
      <c r="I515" s="217"/>
      <c r="J515" s="217"/>
      <c r="K515" s="217"/>
      <c r="L515" s="217"/>
      <c r="M515" s="21"/>
      <c r="N515" s="4"/>
    </row>
    <row r="516" spans="2:14" ht="18.75" x14ac:dyDescent="0.3">
      <c r="B516" s="81"/>
      <c r="C516" s="81"/>
      <c r="D516" s="81"/>
      <c r="E516" s="216"/>
      <c r="F516" s="216"/>
      <c r="G516" s="217"/>
      <c r="H516" s="218"/>
      <c r="I516" s="217"/>
      <c r="J516" s="217"/>
      <c r="K516" s="217"/>
      <c r="L516" s="217"/>
      <c r="M516" s="21"/>
      <c r="N516" s="4"/>
    </row>
    <row r="517" spans="2:14" ht="18.75" x14ac:dyDescent="0.3">
      <c r="B517" s="81"/>
      <c r="C517" s="81"/>
      <c r="D517" s="81"/>
      <c r="E517" s="216"/>
      <c r="F517" s="216"/>
      <c r="G517" s="217"/>
      <c r="H517" s="218"/>
      <c r="I517" s="217"/>
      <c r="J517" s="217"/>
      <c r="K517" s="217"/>
      <c r="L517" s="217"/>
      <c r="M517" s="21"/>
      <c r="N517" s="4"/>
    </row>
    <row r="518" spans="2:14" ht="18.75" x14ac:dyDescent="0.3">
      <c r="B518" s="81"/>
      <c r="C518" s="81"/>
      <c r="D518" s="81"/>
      <c r="E518" s="216"/>
      <c r="F518" s="216"/>
      <c r="G518" s="217"/>
      <c r="H518" s="218"/>
      <c r="I518" s="217"/>
      <c r="J518" s="217"/>
      <c r="K518" s="217"/>
      <c r="L518" s="217"/>
      <c r="M518" s="21"/>
      <c r="N518" s="4"/>
    </row>
    <row r="519" spans="2:14" ht="18.75" x14ac:dyDescent="0.3">
      <c r="B519" s="81"/>
      <c r="C519" s="81"/>
      <c r="D519" s="81"/>
      <c r="E519" s="216"/>
      <c r="F519" s="216"/>
      <c r="G519" s="217"/>
      <c r="H519" s="218"/>
      <c r="I519" s="217"/>
      <c r="J519" s="217"/>
      <c r="K519" s="217"/>
      <c r="L519" s="217"/>
      <c r="M519" s="21"/>
      <c r="N519" s="4"/>
    </row>
    <row r="520" spans="2:14" ht="18.75" x14ac:dyDescent="0.3">
      <c r="B520" s="81"/>
      <c r="C520" s="81"/>
      <c r="D520" s="81"/>
      <c r="E520" s="216"/>
      <c r="F520" s="216"/>
      <c r="G520" s="217"/>
      <c r="H520" s="218"/>
      <c r="I520" s="217"/>
      <c r="J520" s="217"/>
      <c r="K520" s="217"/>
      <c r="L520" s="217"/>
      <c r="M520" s="21"/>
      <c r="N520" s="4"/>
    </row>
    <row r="521" spans="2:14" ht="18.75" x14ac:dyDescent="0.3">
      <c r="B521" s="81"/>
      <c r="C521" s="81"/>
      <c r="D521" s="81"/>
      <c r="E521" s="216"/>
      <c r="F521" s="216"/>
      <c r="G521" s="217"/>
      <c r="H521" s="218"/>
      <c r="I521" s="217"/>
      <c r="J521" s="217"/>
      <c r="K521" s="217"/>
      <c r="L521" s="217"/>
      <c r="M521" s="21"/>
      <c r="N521" s="4"/>
    </row>
    <row r="522" spans="2:14" ht="18.75" x14ac:dyDescent="0.3">
      <c r="B522" s="81"/>
      <c r="C522" s="81"/>
      <c r="D522" s="81"/>
      <c r="E522" s="216"/>
      <c r="F522" s="216"/>
      <c r="G522" s="217"/>
      <c r="H522" s="218"/>
      <c r="I522" s="217"/>
      <c r="J522" s="217"/>
      <c r="K522" s="217"/>
      <c r="L522" s="217"/>
      <c r="M522" s="21"/>
      <c r="N522" s="4"/>
    </row>
    <row r="523" spans="2:14" ht="18.75" x14ac:dyDescent="0.3">
      <c r="B523" s="81"/>
      <c r="C523" s="81"/>
      <c r="D523" s="81"/>
      <c r="E523" s="216"/>
      <c r="F523" s="216"/>
      <c r="G523" s="217"/>
      <c r="H523" s="218"/>
      <c r="I523" s="217"/>
      <c r="J523" s="217"/>
      <c r="K523" s="217"/>
      <c r="L523" s="217"/>
      <c r="M523" s="21"/>
      <c r="N523" s="4"/>
    </row>
    <row r="524" spans="2:14" ht="18.75" x14ac:dyDescent="0.3">
      <c r="B524" s="81"/>
      <c r="C524" s="81"/>
      <c r="D524" s="81"/>
      <c r="E524" s="216"/>
      <c r="F524" s="216"/>
      <c r="G524" s="217"/>
      <c r="H524" s="218"/>
      <c r="I524" s="217"/>
      <c r="J524" s="217"/>
      <c r="K524" s="217"/>
      <c r="L524" s="217"/>
      <c r="M524" s="21"/>
      <c r="N524" s="4"/>
    </row>
    <row r="525" spans="2:14" ht="18.75" x14ac:dyDescent="0.3">
      <c r="B525" s="81"/>
      <c r="C525" s="81"/>
      <c r="D525" s="81"/>
      <c r="E525" s="216"/>
      <c r="F525" s="216"/>
      <c r="G525" s="217"/>
      <c r="H525" s="218"/>
      <c r="I525" s="217"/>
      <c r="J525" s="217"/>
      <c r="K525" s="217"/>
      <c r="L525" s="217"/>
      <c r="M525" s="21"/>
      <c r="N525" s="4"/>
    </row>
    <row r="526" spans="2:14" ht="18.75" x14ac:dyDescent="0.3">
      <c r="B526" s="81"/>
      <c r="C526" s="81"/>
      <c r="D526" s="81"/>
      <c r="E526" s="216"/>
      <c r="F526" s="216"/>
      <c r="G526" s="217"/>
      <c r="H526" s="218"/>
      <c r="I526" s="217"/>
      <c r="J526" s="217"/>
      <c r="K526" s="217"/>
      <c r="L526" s="217"/>
      <c r="M526" s="21"/>
      <c r="N526" s="4"/>
    </row>
    <row r="527" spans="2:14" ht="18.75" x14ac:dyDescent="0.3">
      <c r="B527" s="81"/>
      <c r="C527" s="81"/>
      <c r="D527" s="81"/>
      <c r="E527" s="216"/>
      <c r="F527" s="216"/>
      <c r="G527" s="217"/>
      <c r="H527" s="218"/>
      <c r="I527" s="217"/>
      <c r="J527" s="217"/>
      <c r="K527" s="217"/>
      <c r="L527" s="217"/>
      <c r="M527" s="21"/>
      <c r="N527" s="4"/>
    </row>
    <row r="528" spans="2:14" ht="18.75" x14ac:dyDescent="0.3">
      <c r="B528" s="81"/>
      <c r="C528" s="81"/>
      <c r="D528" s="81"/>
      <c r="E528" s="216"/>
      <c r="F528" s="216"/>
      <c r="G528" s="217"/>
      <c r="H528" s="218"/>
      <c r="I528" s="217"/>
      <c r="J528" s="217"/>
      <c r="K528" s="217"/>
      <c r="L528" s="217"/>
      <c r="M528" s="21"/>
      <c r="N528" s="4"/>
    </row>
    <row r="529" spans="2:14" ht="18.75" x14ac:dyDescent="0.3">
      <c r="B529" s="81"/>
      <c r="C529" s="81"/>
      <c r="D529" s="81"/>
      <c r="E529" s="216"/>
      <c r="F529" s="216"/>
      <c r="G529" s="217"/>
      <c r="H529" s="218"/>
      <c r="I529" s="217"/>
      <c r="J529" s="217"/>
      <c r="K529" s="217"/>
      <c r="L529" s="217"/>
      <c r="M529" s="21"/>
      <c r="N529" s="4"/>
    </row>
    <row r="530" spans="2:14" ht="18.75" x14ac:dyDescent="0.3">
      <c r="B530" s="81"/>
      <c r="C530" s="81"/>
      <c r="D530" s="81"/>
      <c r="E530" s="216"/>
      <c r="F530" s="216"/>
      <c r="G530" s="217"/>
      <c r="H530" s="218"/>
      <c r="I530" s="217"/>
      <c r="J530" s="217"/>
      <c r="K530" s="217"/>
      <c r="L530" s="217"/>
      <c r="M530" s="21"/>
      <c r="N530" s="4"/>
    </row>
    <row r="531" spans="2:14" ht="18.75" x14ac:dyDescent="0.3">
      <c r="B531" s="81"/>
      <c r="C531" s="81"/>
      <c r="D531" s="81"/>
      <c r="E531" s="216"/>
      <c r="F531" s="216"/>
      <c r="G531" s="217"/>
      <c r="H531" s="218"/>
      <c r="I531" s="217"/>
      <c r="J531" s="217"/>
      <c r="K531" s="217"/>
      <c r="L531" s="217"/>
      <c r="M531" s="21"/>
      <c r="N531" s="4"/>
    </row>
    <row r="532" spans="2:14" ht="18.75" x14ac:dyDescent="0.3">
      <c r="B532" s="81"/>
      <c r="C532" s="81"/>
      <c r="D532" s="81"/>
      <c r="E532" s="216"/>
      <c r="F532" s="216"/>
      <c r="G532" s="217"/>
      <c r="H532" s="218"/>
      <c r="I532" s="217"/>
      <c r="J532" s="217"/>
      <c r="K532" s="217"/>
      <c r="L532" s="217"/>
      <c r="M532" s="21"/>
      <c r="N532" s="4"/>
    </row>
    <row r="533" spans="2:14" ht="18.75" x14ac:dyDescent="0.3">
      <c r="B533" s="81"/>
      <c r="C533" s="81"/>
      <c r="D533" s="81"/>
      <c r="E533" s="216"/>
      <c r="F533" s="216"/>
      <c r="G533" s="217"/>
      <c r="H533" s="218"/>
      <c r="I533" s="217"/>
      <c r="J533" s="217"/>
      <c r="K533" s="217"/>
      <c r="L533" s="217"/>
      <c r="M533" s="21"/>
      <c r="N533" s="4"/>
    </row>
    <row r="534" spans="2:14" ht="18.75" x14ac:dyDescent="0.3">
      <c r="B534" s="81"/>
      <c r="C534" s="81"/>
      <c r="D534" s="81"/>
      <c r="E534" s="216"/>
      <c r="F534" s="216"/>
      <c r="G534" s="217"/>
      <c r="H534" s="218"/>
      <c r="I534" s="217"/>
      <c r="J534" s="217"/>
      <c r="K534" s="217"/>
      <c r="L534" s="217"/>
      <c r="M534" s="21"/>
      <c r="N534" s="4"/>
    </row>
    <row r="535" spans="2:14" ht="18.75" x14ac:dyDescent="0.3">
      <c r="B535" s="81"/>
      <c r="C535" s="81"/>
      <c r="D535" s="81"/>
      <c r="E535" s="216"/>
      <c r="F535" s="216"/>
      <c r="G535" s="217"/>
      <c r="H535" s="218"/>
      <c r="I535" s="217"/>
      <c r="J535" s="217"/>
      <c r="K535" s="217"/>
      <c r="L535" s="217"/>
      <c r="M535" s="21"/>
      <c r="N535" s="4"/>
    </row>
    <row r="536" spans="2:14" ht="18.75" x14ac:dyDescent="0.3">
      <c r="B536" s="81"/>
      <c r="C536" s="81"/>
      <c r="D536" s="81"/>
      <c r="E536" s="216"/>
      <c r="F536" s="216"/>
      <c r="G536" s="217"/>
      <c r="H536" s="218"/>
      <c r="I536" s="217"/>
      <c r="J536" s="217"/>
      <c r="K536" s="217"/>
      <c r="L536" s="217"/>
      <c r="M536" s="21"/>
      <c r="N536" s="4"/>
    </row>
    <row r="537" spans="2:14" ht="18.75" x14ac:dyDescent="0.3">
      <c r="B537" s="81"/>
      <c r="C537" s="81"/>
      <c r="D537" s="81"/>
      <c r="E537" s="216"/>
      <c r="F537" s="216"/>
      <c r="G537" s="217"/>
      <c r="H537" s="218"/>
      <c r="I537" s="217"/>
      <c r="J537" s="217"/>
      <c r="K537" s="217"/>
      <c r="L537" s="217"/>
      <c r="M537" s="21"/>
      <c r="N537" s="4"/>
    </row>
    <row r="538" spans="2:14" ht="18.75" x14ac:dyDescent="0.3">
      <c r="B538" s="81"/>
      <c r="C538" s="81"/>
      <c r="D538" s="81"/>
      <c r="E538" s="216"/>
      <c r="F538" s="216"/>
      <c r="G538" s="217"/>
      <c r="H538" s="218"/>
      <c r="I538" s="217"/>
      <c r="J538" s="217"/>
      <c r="K538" s="217"/>
      <c r="L538" s="217"/>
      <c r="M538" s="21"/>
      <c r="N538" s="4"/>
    </row>
    <row r="539" spans="2:14" ht="18.75" x14ac:dyDescent="0.3">
      <c r="B539" s="81"/>
      <c r="C539" s="81"/>
      <c r="D539" s="81"/>
      <c r="E539" s="216"/>
      <c r="F539" s="216"/>
      <c r="G539" s="217"/>
      <c r="H539" s="218"/>
      <c r="I539" s="217"/>
      <c r="J539" s="217"/>
      <c r="K539" s="217"/>
      <c r="L539" s="217"/>
      <c r="M539" s="21"/>
      <c r="N539" s="4"/>
    </row>
  </sheetData>
  <mergeCells count="12">
    <mergeCell ref="H243:I243"/>
    <mergeCell ref="K74:L74"/>
    <mergeCell ref="J165:L165"/>
    <mergeCell ref="K168:L168"/>
    <mergeCell ref="K172:L172"/>
    <mergeCell ref="K173:L173"/>
    <mergeCell ref="J184:L184"/>
    <mergeCell ref="K187:L187"/>
    <mergeCell ref="K191:L191"/>
    <mergeCell ref="K192:L192"/>
    <mergeCell ref="D193:E193"/>
    <mergeCell ref="H219:I219"/>
  </mergeCells>
  <pageMargins left="0.75" right="0.75" top="0.5" bottom="0.5" header="0.3" footer="0.3"/>
  <pageSetup scale="90" orientation="portrait" r:id="rId1"/>
  <headerFooter alignWithMargins="0">
    <oddFooter>&amp;L&amp;F, Page &amp;P</oddFooter>
  </headerFooter>
  <rowBreaks count="7" manualBreakCount="7">
    <brk id="48" max="16383" man="1"/>
    <brk id="101" max="16383" man="1"/>
    <brk id="147" max="16383" man="1"/>
    <brk id="195" max="16383" man="1"/>
    <brk id="234" max="16383" man="1"/>
    <brk id="340" max="16383" man="1"/>
    <brk id="3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9"/>
  <sheetViews>
    <sheetView showGridLines="0" zoomScale="150" zoomScaleNormal="150" workbookViewId="0">
      <selection activeCell="J12" sqref="J12"/>
    </sheetView>
  </sheetViews>
  <sheetFormatPr defaultRowHeight="15.75" x14ac:dyDescent="0.25"/>
  <cols>
    <col min="1" max="1" width="2" style="514" customWidth="1"/>
    <col min="2" max="2" width="5.28515625" style="82" customWidth="1"/>
    <col min="3" max="3" width="4" style="82" customWidth="1"/>
    <col min="4" max="4" width="3.140625" style="82" customWidth="1"/>
    <col min="5" max="5" width="9.28515625" style="147" customWidth="1"/>
    <col min="6" max="6" width="11.28515625" style="147" customWidth="1"/>
    <col min="7" max="7" width="12.5703125" style="147" customWidth="1"/>
    <col min="8" max="8" width="12.42578125" style="148" customWidth="1"/>
    <col min="9" max="9" width="12.7109375" style="149" customWidth="1"/>
    <col min="10" max="10" width="12.85546875" style="148" customWidth="1"/>
    <col min="11" max="11" width="7.5703125" style="148" customWidth="1"/>
    <col min="12" max="12" width="8" style="148" customWidth="1"/>
    <col min="13" max="13" width="12.42578125" style="3" customWidth="1"/>
  </cols>
  <sheetData>
    <row r="1" spans="1:13" s="2" customFormat="1" ht="23.25" customHeight="1" x14ac:dyDescent="0.2">
      <c r="A1" s="26"/>
      <c r="B1" s="418"/>
      <c r="C1" s="521" t="s">
        <v>279</v>
      </c>
      <c r="D1" s="418"/>
      <c r="E1" s="334"/>
      <c r="F1" s="419"/>
      <c r="G1" s="419"/>
      <c r="H1" s="420"/>
      <c r="I1" s="421"/>
      <c r="J1" s="422"/>
      <c r="K1" s="422"/>
      <c r="L1" s="422"/>
      <c r="M1" s="1"/>
    </row>
    <row r="2" spans="1:13" s="2" customFormat="1" ht="22.5" customHeight="1" thickBot="1" x14ac:dyDescent="0.25">
      <c r="A2" s="26"/>
      <c r="B2" s="429" t="s">
        <v>325</v>
      </c>
      <c r="C2" s="654"/>
      <c r="D2" s="423"/>
      <c r="E2" s="424"/>
      <c r="F2" s="425"/>
      <c r="G2" s="425"/>
      <c r="H2" s="426"/>
      <c r="I2" s="427"/>
      <c r="J2" s="428"/>
      <c r="K2" s="428"/>
      <c r="L2" s="428"/>
      <c r="M2" s="1"/>
    </row>
    <row r="3" spans="1:13" s="2" customFormat="1" ht="18.75" customHeight="1" thickTop="1" x14ac:dyDescent="0.3">
      <c r="A3" s="26"/>
      <c r="B3" s="24"/>
      <c r="C3" s="336" t="s">
        <v>235</v>
      </c>
      <c r="D3" s="26"/>
      <c r="E3" s="26"/>
      <c r="F3" s="337"/>
      <c r="G3" s="337"/>
      <c r="H3" s="337"/>
      <c r="I3" s="337"/>
      <c r="J3" s="337"/>
      <c r="K3" s="337"/>
      <c r="L3" s="337"/>
      <c r="M3" s="1"/>
    </row>
    <row r="4" spans="1:13" s="2" customFormat="1" ht="18.75" customHeight="1" x14ac:dyDescent="0.3">
      <c r="A4" s="26"/>
      <c r="B4" s="24"/>
      <c r="C4" s="336" t="s">
        <v>252</v>
      </c>
      <c r="D4" s="26"/>
      <c r="E4" s="26"/>
      <c r="F4" s="337"/>
      <c r="G4" s="337"/>
      <c r="H4" s="337"/>
      <c r="I4" s="337"/>
      <c r="J4" s="337"/>
      <c r="K4" s="337"/>
      <c r="L4" s="337"/>
      <c r="M4" s="1"/>
    </row>
    <row r="5" spans="1:13" s="2" customFormat="1" ht="18.75" customHeight="1" thickBot="1" x14ac:dyDescent="0.35">
      <c r="A5" s="26"/>
      <c r="B5" s="24"/>
      <c r="C5" s="336" t="s">
        <v>313</v>
      </c>
      <c r="D5" s="26"/>
      <c r="E5" s="26"/>
      <c r="F5" s="337"/>
      <c r="G5" s="337"/>
      <c r="H5" s="337"/>
      <c r="I5" s="337"/>
      <c r="J5" s="337"/>
      <c r="K5" s="337"/>
      <c r="L5" s="337"/>
      <c r="M5" s="1"/>
    </row>
    <row r="6" spans="1:13" s="2" customFormat="1" ht="13.5" customHeight="1" thickTop="1" x14ac:dyDescent="0.2">
      <c r="A6" s="26"/>
      <c r="B6" s="24"/>
      <c r="C6" s="24"/>
      <c r="D6" s="24"/>
      <c r="E6" s="338" t="s">
        <v>207</v>
      </c>
      <c r="F6" s="339" t="s">
        <v>203</v>
      </c>
      <c r="G6" s="339" t="s">
        <v>204</v>
      </c>
      <c r="H6" s="391" t="s">
        <v>205</v>
      </c>
      <c r="I6" s="391" t="s">
        <v>205</v>
      </c>
      <c r="J6" s="634" t="s">
        <v>208</v>
      </c>
      <c r="K6" s="337"/>
      <c r="L6" s="26"/>
      <c r="M6" s="1"/>
    </row>
    <row r="7" spans="1:13" s="2" customFormat="1" ht="13.5" customHeight="1" thickBot="1" x14ac:dyDescent="0.25">
      <c r="A7" s="26"/>
      <c r="B7" s="24"/>
      <c r="C7" s="24"/>
      <c r="D7" s="24"/>
      <c r="E7" s="340" t="s">
        <v>5</v>
      </c>
      <c r="F7" s="341" t="s">
        <v>36</v>
      </c>
      <c r="G7" s="341" t="s">
        <v>25</v>
      </c>
      <c r="H7" s="341" t="s">
        <v>206</v>
      </c>
      <c r="I7" s="341" t="s">
        <v>44</v>
      </c>
      <c r="J7" s="342" t="s">
        <v>44</v>
      </c>
      <c r="K7" s="337"/>
      <c r="L7" s="26"/>
      <c r="M7" s="1"/>
    </row>
    <row r="8" spans="1:13" s="2" customFormat="1" ht="15.75" customHeight="1" thickTop="1" x14ac:dyDescent="0.25">
      <c r="A8" s="26"/>
      <c r="B8" s="24"/>
      <c r="C8" s="24"/>
      <c r="D8" s="24"/>
      <c r="E8" s="624">
        <v>100</v>
      </c>
      <c r="F8" s="601">
        <v>5</v>
      </c>
      <c r="G8" s="598">
        <v>0.2</v>
      </c>
      <c r="H8" s="598">
        <f>2*20%</f>
        <v>0.4</v>
      </c>
      <c r="I8" s="602">
        <f>+H8*E8</f>
        <v>40</v>
      </c>
      <c r="J8" s="595">
        <f>+I8/2</f>
        <v>20</v>
      </c>
      <c r="K8" s="392" t="s">
        <v>170</v>
      </c>
      <c r="L8" s="371"/>
      <c r="M8" s="1"/>
    </row>
    <row r="9" spans="1:13" s="2" customFormat="1" ht="15.75" customHeight="1" x14ac:dyDescent="0.25">
      <c r="A9" s="26"/>
      <c r="B9" s="24"/>
      <c r="C9" s="24"/>
      <c r="D9" s="24"/>
      <c r="E9" s="625">
        <f>+E8-J8</f>
        <v>80</v>
      </c>
      <c r="F9" s="343"/>
      <c r="G9" s="344"/>
      <c r="H9" s="599">
        <f>+H8</f>
        <v>0.4</v>
      </c>
      <c r="I9" s="345"/>
      <c r="J9" s="596">
        <f>+H9*E9</f>
        <v>32</v>
      </c>
      <c r="K9" s="305" t="s">
        <v>198</v>
      </c>
      <c r="L9" s="26"/>
      <c r="M9" s="1"/>
    </row>
    <row r="10" spans="1:13" s="2" customFormat="1" ht="15.75" customHeight="1" x14ac:dyDescent="0.25">
      <c r="A10" s="26"/>
      <c r="B10" s="24"/>
      <c r="C10" s="24"/>
      <c r="D10" s="24"/>
      <c r="E10" s="625">
        <f>+E9-J9</f>
        <v>48</v>
      </c>
      <c r="F10" s="343"/>
      <c r="G10" s="344"/>
      <c r="H10" s="599">
        <f t="shared" ref="H10:H13" si="0">+H9</f>
        <v>0.4</v>
      </c>
      <c r="I10" s="345"/>
      <c r="J10" s="596">
        <f>+H10*E10</f>
        <v>19.200000000000003</v>
      </c>
      <c r="K10" s="305" t="s">
        <v>199</v>
      </c>
      <c r="L10" s="26"/>
      <c r="M10" s="1"/>
    </row>
    <row r="11" spans="1:13" s="2" customFormat="1" ht="15.75" customHeight="1" x14ac:dyDescent="0.25">
      <c r="A11" s="26"/>
      <c r="B11" s="24"/>
      <c r="C11" s="24"/>
      <c r="D11" s="24"/>
      <c r="E11" s="625">
        <f>+E10-J10</f>
        <v>28.799999999999997</v>
      </c>
      <c r="F11" s="343"/>
      <c r="G11" s="344"/>
      <c r="H11" s="599">
        <f t="shared" si="0"/>
        <v>0.4</v>
      </c>
      <c r="I11" s="345"/>
      <c r="J11" s="596">
        <f>+H11*E11</f>
        <v>11.52</v>
      </c>
      <c r="K11" s="305" t="s">
        <v>171</v>
      </c>
      <c r="L11" s="26"/>
      <c r="M11" s="1"/>
    </row>
    <row r="12" spans="1:13" s="2" customFormat="1" ht="15.75" customHeight="1" x14ac:dyDescent="0.25">
      <c r="A12" s="26"/>
      <c r="B12" s="24"/>
      <c r="C12" s="24"/>
      <c r="D12" s="24"/>
      <c r="E12" s="625">
        <f>+E11-J11</f>
        <v>17.279999999999998</v>
      </c>
      <c r="F12" s="343"/>
      <c r="G12" s="344"/>
      <c r="H12" s="599">
        <f t="shared" si="0"/>
        <v>0.4</v>
      </c>
      <c r="I12" s="345"/>
      <c r="J12" s="596">
        <f>+H12*E12</f>
        <v>6.911999999999999</v>
      </c>
      <c r="K12" s="305" t="s">
        <v>172</v>
      </c>
      <c r="L12" s="26"/>
      <c r="M12" s="1"/>
    </row>
    <row r="13" spans="1:13" s="2" customFormat="1" ht="15.75" customHeight="1" thickBot="1" x14ac:dyDescent="0.3">
      <c r="A13" s="26"/>
      <c r="B13" s="24"/>
      <c r="C13" s="24"/>
      <c r="D13" s="24"/>
      <c r="E13" s="626">
        <f>+E12-J12</f>
        <v>10.367999999999999</v>
      </c>
      <c r="F13" s="388"/>
      <c r="G13" s="389"/>
      <c r="H13" s="600">
        <f t="shared" si="0"/>
        <v>0.4</v>
      </c>
      <c r="I13" s="390"/>
      <c r="J13" s="597">
        <f>+H13*E13</f>
        <v>4.1471999999999998</v>
      </c>
      <c r="K13" s="305" t="s">
        <v>200</v>
      </c>
      <c r="L13" s="26"/>
      <c r="M13" s="1"/>
    </row>
    <row r="14" spans="1:13" s="2" customFormat="1" ht="22.5" customHeight="1" thickTop="1" x14ac:dyDescent="0.2">
      <c r="A14" s="26"/>
      <c r="B14" s="24"/>
      <c r="C14" s="24"/>
      <c r="D14" s="24"/>
      <c r="E14" s="27"/>
      <c r="F14" s="27"/>
      <c r="G14" s="27"/>
      <c r="H14" s="28"/>
      <c r="I14" s="29"/>
      <c r="J14" s="30"/>
      <c r="K14" s="30"/>
      <c r="L14" s="30"/>
      <c r="M14" s="1"/>
    </row>
    <row r="15" spans="1:13" s="2" customFormat="1" ht="22.5" customHeight="1" x14ac:dyDescent="0.2">
      <c r="A15" s="26"/>
      <c r="B15" s="24"/>
      <c r="C15" s="24"/>
      <c r="D15" s="24"/>
      <c r="E15" s="27"/>
      <c r="F15" s="27"/>
      <c r="G15" s="27"/>
      <c r="H15" s="28"/>
      <c r="I15" s="29"/>
      <c r="J15" s="30"/>
      <c r="K15" s="30"/>
      <c r="L15" s="30"/>
      <c r="M15" s="1"/>
    </row>
    <row r="16" spans="1:13" s="2" customFormat="1" ht="22.5" customHeight="1" x14ac:dyDescent="0.2">
      <c r="A16" s="26"/>
      <c r="B16" s="24"/>
      <c r="C16" s="24"/>
      <c r="D16" s="24"/>
      <c r="E16" s="27"/>
      <c r="F16" s="27"/>
      <c r="G16" s="27"/>
      <c r="H16" s="28"/>
      <c r="I16" s="647" t="s">
        <v>312</v>
      </c>
      <c r="K16" s="30"/>
      <c r="L16" s="30"/>
      <c r="M16" s="1"/>
    </row>
    <row r="17" spans="1:16384" s="2" customFormat="1" ht="22.5" customHeight="1" x14ac:dyDescent="0.2">
      <c r="A17" s="26"/>
      <c r="B17" s="24"/>
      <c r="C17" s="24"/>
      <c r="D17" s="24"/>
      <c r="E17" s="27"/>
      <c r="F17" s="27"/>
      <c r="G17" s="27"/>
      <c r="H17" s="28"/>
      <c r="I17" s="650" t="s">
        <v>320</v>
      </c>
      <c r="J17" s="628"/>
      <c r="K17" s="30"/>
      <c r="L17" s="30"/>
      <c r="M17" s="1"/>
    </row>
    <row r="18" spans="1:16384" s="2" customFormat="1" ht="22.5" customHeight="1" x14ac:dyDescent="0.2">
      <c r="A18" s="26"/>
      <c r="B18" s="24"/>
      <c r="C18" s="24"/>
      <c r="D18" s="24"/>
      <c r="E18" s="27"/>
      <c r="F18" s="27"/>
      <c r="G18" s="27"/>
      <c r="H18" s="28"/>
      <c r="I18" s="635" t="s">
        <v>318</v>
      </c>
      <c r="K18" s="30"/>
      <c r="L18" s="30"/>
      <c r="M18" s="1"/>
    </row>
    <row r="19" spans="1:16384" s="2" customFormat="1" ht="22.5" customHeight="1" x14ac:dyDescent="0.2">
      <c r="A19" s="26"/>
      <c r="B19" s="24"/>
      <c r="C19" s="24"/>
      <c r="D19" s="24"/>
      <c r="E19" s="27"/>
      <c r="F19" s="27"/>
      <c r="G19" s="27"/>
      <c r="H19" s="28"/>
      <c r="I19" s="648" t="s">
        <v>319</v>
      </c>
      <c r="K19" s="30"/>
      <c r="L19" s="30"/>
      <c r="M19" s="1"/>
    </row>
    <row r="20" spans="1:16384" s="2" customFormat="1" ht="22.5" customHeight="1" x14ac:dyDescent="0.2">
      <c r="A20" s="26"/>
      <c r="B20" s="24"/>
      <c r="C20" s="24"/>
      <c r="D20" s="24"/>
      <c r="E20" s="27"/>
      <c r="F20" s="27"/>
      <c r="G20" s="27"/>
      <c r="H20" s="28"/>
      <c r="I20" s="648" t="s">
        <v>316</v>
      </c>
      <c r="K20" s="30"/>
      <c r="L20" s="30"/>
      <c r="M20" s="1"/>
    </row>
    <row r="21" spans="1:16384" s="2" customFormat="1" ht="22.5" customHeight="1" x14ac:dyDescent="0.2">
      <c r="A21" s="26"/>
      <c r="B21" s="24"/>
      <c r="C21" s="24"/>
      <c r="D21" s="24"/>
      <c r="E21" s="27"/>
      <c r="F21" s="27"/>
      <c r="G21" s="27"/>
      <c r="H21" s="28"/>
      <c r="I21" s="649" t="s">
        <v>317</v>
      </c>
      <c r="K21" s="30"/>
      <c r="L21" s="30"/>
      <c r="M21" s="1"/>
    </row>
    <row r="22" spans="1:16384" s="2" customFormat="1" ht="22.5" customHeight="1" x14ac:dyDescent="0.2">
      <c r="A22" s="26"/>
      <c r="B22" s="24"/>
      <c r="C22" s="24"/>
      <c r="D22" s="24"/>
      <c r="E22" s="24"/>
      <c r="F22" s="24"/>
      <c r="G22" s="24"/>
      <c r="H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spans="1:16384" s="2" customFormat="1" ht="22.5" customHeight="1" x14ac:dyDescent="0.2">
      <c r="A23" s="26"/>
      <c r="B23" s="24"/>
      <c r="C23" s="24"/>
      <c r="D23" s="24"/>
      <c r="E23" s="24"/>
      <c r="F23" s="24"/>
      <c r="G23" s="24"/>
      <c r="H23" s="24"/>
      <c r="I23" s="64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  <c r="XFD23" s="24"/>
    </row>
    <row r="24" spans="1:16384" s="2" customFormat="1" ht="22.5" customHeight="1" x14ac:dyDescent="0.2">
      <c r="A24" s="26"/>
      <c r="B24" s="652" t="s">
        <v>314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  <c r="XEY24" s="24"/>
      <c r="XEZ24" s="24"/>
      <c r="XFA24" s="24"/>
      <c r="XFB24" s="24"/>
      <c r="XFC24" s="24"/>
      <c r="XFD24" s="24"/>
    </row>
    <row r="25" spans="1:16384" s="2" customFormat="1" ht="12.75" customHeight="1" x14ac:dyDescent="0.2">
      <c r="A25" s="26"/>
      <c r="B25" s="652" t="s">
        <v>315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4"/>
      <c r="XEX25" s="24"/>
      <c r="XEY25" s="24"/>
      <c r="XEZ25" s="24"/>
      <c r="XFA25" s="24"/>
      <c r="XFB25" s="24"/>
      <c r="XFC25" s="24"/>
      <c r="XFD25" s="24"/>
    </row>
    <row r="26" spans="1:16384" s="2" customFormat="1" ht="12.75" customHeight="1" thickBot="1" x14ac:dyDescent="0.25">
      <c r="A26" s="26"/>
      <c r="B26" s="393"/>
      <c r="C26" s="394"/>
      <c r="D26" s="393"/>
      <c r="E26" s="393"/>
      <c r="F26" s="393"/>
      <c r="G26" s="393"/>
      <c r="H26" s="393"/>
      <c r="I26" s="393"/>
      <c r="J26" s="393"/>
      <c r="K26" s="393"/>
      <c r="L26" s="39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  <c r="XFA26" s="24"/>
      <c r="XFB26" s="24"/>
      <c r="XFC26" s="24"/>
      <c r="XFD26" s="24"/>
    </row>
    <row r="27" spans="1:16384" s="26" customFormat="1" ht="21" customHeight="1" x14ac:dyDescent="0.2">
      <c r="B27" s="312">
        <v>1</v>
      </c>
      <c r="C27" s="306" t="s">
        <v>257</v>
      </c>
      <c r="D27" s="80"/>
      <c r="E27" s="80"/>
      <c r="F27" s="80"/>
      <c r="G27" s="86"/>
      <c r="H27" s="87"/>
      <c r="I27" s="88"/>
      <c r="J27" s="30"/>
      <c r="K27" s="30"/>
      <c r="L27" s="30"/>
    </row>
    <row r="28" spans="1:16384" s="26" customFormat="1" ht="15" customHeight="1" x14ac:dyDescent="0.2">
      <c r="B28" s="24"/>
      <c r="C28" s="452" t="s">
        <v>163</v>
      </c>
      <c r="G28" s="27"/>
      <c r="H28" s="28"/>
      <c r="I28" s="29"/>
      <c r="J28" s="30"/>
      <c r="K28" s="30"/>
      <c r="L28" s="30"/>
    </row>
    <row r="29" spans="1:16384" s="26" customFormat="1" ht="15" customHeight="1" x14ac:dyDescent="0.2">
      <c r="B29" s="24"/>
      <c r="C29" s="452" t="s">
        <v>237</v>
      </c>
      <c r="G29" s="27"/>
      <c r="H29" s="28"/>
      <c r="I29" s="29"/>
      <c r="J29" s="30"/>
      <c r="K29" s="30"/>
      <c r="L29" s="30"/>
    </row>
    <row r="30" spans="1:16384" s="26" customFormat="1" ht="15" customHeight="1" x14ac:dyDescent="0.2">
      <c r="B30" s="24"/>
      <c r="C30" s="498" t="s">
        <v>236</v>
      </c>
      <c r="G30" s="27"/>
      <c r="H30" s="28"/>
      <c r="I30" s="29"/>
      <c r="J30" s="30"/>
      <c r="K30" s="30"/>
      <c r="L30" s="30"/>
    </row>
    <row r="31" spans="1:16384" s="2" customFormat="1" ht="18" customHeight="1" x14ac:dyDescent="0.2">
      <c r="A31" s="26"/>
      <c r="B31" s="24"/>
      <c r="C31" s="452" t="s">
        <v>162</v>
      </c>
      <c r="D31" s="26"/>
      <c r="E31" s="26"/>
      <c r="F31" s="26"/>
      <c r="G31" s="27"/>
      <c r="H31" s="28"/>
      <c r="I31" s="29"/>
      <c r="J31" s="30"/>
      <c r="K31" s="30"/>
      <c r="L31" s="30"/>
      <c r="M31" s="1"/>
    </row>
    <row r="32" spans="1:16384" s="2" customFormat="1" ht="3" customHeight="1" thickBot="1" x14ac:dyDescent="0.25">
      <c r="A32" s="26"/>
      <c r="B32" s="24"/>
      <c r="C32" s="452"/>
      <c r="D32" s="26"/>
      <c r="E32" s="26"/>
      <c r="F32" s="26"/>
      <c r="G32" s="27"/>
      <c r="H32" s="28"/>
      <c r="I32" s="29"/>
      <c r="J32" s="30"/>
      <c r="K32" s="30"/>
      <c r="L32" s="30"/>
      <c r="M32" s="1"/>
    </row>
    <row r="33" spans="1:13" s="2" customFormat="1" ht="15.75" customHeight="1" x14ac:dyDescent="0.2">
      <c r="A33" s="26"/>
      <c r="B33" s="24"/>
      <c r="C33" s="31"/>
      <c r="D33" s="26"/>
      <c r="E33" s="32" t="s">
        <v>74</v>
      </c>
      <c r="F33" s="261"/>
      <c r="G33" s="33"/>
      <c r="H33" s="34" t="s">
        <v>130</v>
      </c>
      <c r="I33" s="26"/>
      <c r="J33" s="30"/>
      <c r="K33" s="30"/>
      <c r="L33" s="30"/>
      <c r="M33" s="1"/>
    </row>
    <row r="34" spans="1:13" s="2" customFormat="1" ht="15.75" customHeight="1" x14ac:dyDescent="0.2">
      <c r="A34" s="26"/>
      <c r="B34" s="24"/>
      <c r="C34" s="31"/>
      <c r="D34" s="26"/>
      <c r="E34" s="35" t="s">
        <v>6</v>
      </c>
      <c r="F34" s="262"/>
      <c r="G34" s="36"/>
      <c r="H34" s="37" t="s">
        <v>131</v>
      </c>
      <c r="I34" s="26"/>
      <c r="J34" s="30"/>
      <c r="K34" s="30"/>
      <c r="L34" s="30"/>
      <c r="M34" s="1"/>
    </row>
    <row r="35" spans="1:13" s="2" customFormat="1" ht="15.75" customHeight="1" x14ac:dyDescent="0.2">
      <c r="A35" s="26"/>
      <c r="B35" s="24"/>
      <c r="C35" s="31"/>
      <c r="D35" s="26"/>
      <c r="E35" s="35" t="s">
        <v>36</v>
      </c>
      <c r="F35" s="262"/>
      <c r="G35" s="36"/>
      <c r="H35" s="524">
        <v>5</v>
      </c>
      <c r="I35" s="26"/>
      <c r="J35" s="30"/>
      <c r="K35" s="30"/>
      <c r="L35" s="30"/>
      <c r="M35" s="1"/>
    </row>
    <row r="36" spans="1:13" s="2" customFormat="1" ht="15.75" customHeight="1" thickBot="1" x14ac:dyDescent="0.25">
      <c r="A36" s="26"/>
      <c r="B36" s="24"/>
      <c r="C36" s="31"/>
      <c r="D36" s="26"/>
      <c r="E36" s="35" t="s">
        <v>38</v>
      </c>
      <c r="F36" s="262"/>
      <c r="G36" s="36"/>
      <c r="H36" s="259" t="s">
        <v>72</v>
      </c>
      <c r="I36" s="26"/>
      <c r="J36" s="30"/>
      <c r="K36" s="30"/>
      <c r="L36" s="30"/>
      <c r="M36" s="1"/>
    </row>
    <row r="37" spans="1:13" s="2" customFormat="1" ht="15.75" customHeight="1" x14ac:dyDescent="0.2">
      <c r="A37" s="26"/>
      <c r="B37" s="24"/>
      <c r="C37" s="31"/>
      <c r="D37" s="26"/>
      <c r="E37" s="35" t="s">
        <v>164</v>
      </c>
      <c r="F37" s="262"/>
      <c r="G37" s="36"/>
      <c r="H37" s="636">
        <v>510000</v>
      </c>
      <c r="I37" s="26"/>
      <c r="J37" s="30"/>
      <c r="K37" s="30"/>
      <c r="L37" s="30"/>
      <c r="M37" s="1"/>
    </row>
    <row r="38" spans="1:13" s="2" customFormat="1" ht="15.75" customHeight="1" thickBot="1" x14ac:dyDescent="0.25">
      <c r="A38" s="26"/>
      <c r="B38" s="24"/>
      <c r="C38" s="31"/>
      <c r="D38" s="26"/>
      <c r="E38" s="40" t="s">
        <v>79</v>
      </c>
      <c r="F38" s="263"/>
      <c r="G38" s="36"/>
      <c r="H38" s="637">
        <v>0.2</v>
      </c>
      <c r="I38" s="26"/>
      <c r="J38" s="30"/>
      <c r="K38" s="30"/>
      <c r="L38" s="30"/>
      <c r="M38" s="1"/>
    </row>
    <row r="39" spans="1:13" s="2" customFormat="1" ht="15.75" customHeight="1" thickBot="1" x14ac:dyDescent="0.25">
      <c r="A39" s="26"/>
      <c r="B39" s="24"/>
      <c r="C39" s="31"/>
      <c r="D39" s="26"/>
      <c r="E39" s="203" t="s">
        <v>80</v>
      </c>
      <c r="F39" s="264"/>
      <c r="G39" s="43"/>
      <c r="H39" s="638">
        <f>+H38*H37</f>
        <v>102000</v>
      </c>
      <c r="I39" s="26"/>
      <c r="J39" s="30"/>
      <c r="K39" s="30"/>
      <c r="L39" s="30"/>
      <c r="M39" s="1"/>
    </row>
    <row r="40" spans="1:13" s="2" customFormat="1" ht="8.25" customHeight="1" x14ac:dyDescent="0.2">
      <c r="A40" s="26"/>
      <c r="B40" s="24"/>
      <c r="C40" s="31"/>
      <c r="D40" s="26"/>
      <c r="E40" s="333"/>
      <c r="F40" s="333"/>
      <c r="G40" s="334"/>
      <c r="H40" s="335"/>
      <c r="I40" s="310"/>
      <c r="J40" s="30"/>
      <c r="K40" s="30"/>
      <c r="L40" s="30"/>
      <c r="M40" s="1"/>
    </row>
    <row r="41" spans="1:13" s="2" customFormat="1" ht="15" customHeight="1" thickBot="1" x14ac:dyDescent="0.25">
      <c r="A41" s="26"/>
      <c r="B41" s="24"/>
      <c r="C41" s="25"/>
      <c r="D41" s="26"/>
      <c r="E41" s="305" t="s">
        <v>175</v>
      </c>
      <c r="F41" s="26"/>
      <c r="G41" s="308"/>
      <c r="H41" s="327" t="s">
        <v>169</v>
      </c>
      <c r="I41" s="26"/>
      <c r="J41" s="635" t="s">
        <v>280</v>
      </c>
      <c r="K41" s="30"/>
      <c r="L41" s="30"/>
      <c r="M41" s="1"/>
    </row>
    <row r="42" spans="1:13" s="2" customFormat="1" ht="15" customHeight="1" x14ac:dyDescent="0.2">
      <c r="A42" s="26"/>
      <c r="B42" s="24"/>
      <c r="C42" s="25"/>
      <c r="D42" s="26"/>
      <c r="E42" s="45" t="s">
        <v>164</v>
      </c>
      <c r="F42" s="265"/>
      <c r="G42" s="323"/>
      <c r="H42" s="326">
        <v>510000</v>
      </c>
      <c r="I42" s="26"/>
      <c r="J42" s="499">
        <v>100</v>
      </c>
      <c r="K42" s="30"/>
      <c r="L42" s="30"/>
      <c r="M42" s="1"/>
    </row>
    <row r="43" spans="1:13" s="2" customFormat="1" ht="15" customHeight="1" thickBot="1" x14ac:dyDescent="0.25">
      <c r="A43" s="26"/>
      <c r="B43" s="24"/>
      <c r="C43" s="25"/>
      <c r="D43" s="26"/>
      <c r="E43" s="46" t="s">
        <v>167</v>
      </c>
      <c r="F43" s="266"/>
      <c r="G43" s="325"/>
      <c r="H43" s="328">
        <v>5</v>
      </c>
      <c r="I43" s="26"/>
      <c r="J43" s="500">
        <v>0.2</v>
      </c>
      <c r="K43" s="310" t="s">
        <v>238</v>
      </c>
      <c r="L43" s="310"/>
      <c r="M43" s="1"/>
    </row>
    <row r="44" spans="1:13" s="2" customFormat="1" ht="15" customHeight="1" x14ac:dyDescent="0.2">
      <c r="A44" s="26"/>
      <c r="B44" s="24"/>
      <c r="C44" s="25"/>
      <c r="D44" s="26"/>
      <c r="E44" s="46" t="s">
        <v>168</v>
      </c>
      <c r="F44" s="266"/>
      <c r="G44" s="325"/>
      <c r="H44" s="329">
        <f>+H42/H43</f>
        <v>102000</v>
      </c>
      <c r="I44" s="26"/>
      <c r="J44" s="501">
        <f>+J43*J42</f>
        <v>20</v>
      </c>
      <c r="K44" s="310" t="s">
        <v>239</v>
      </c>
      <c r="L44" s="310"/>
      <c r="M44" s="1"/>
    </row>
    <row r="45" spans="1:13" s="2" customFormat="1" ht="15" customHeight="1" x14ac:dyDescent="0.2">
      <c r="A45" s="26"/>
      <c r="B45" s="24"/>
      <c r="C45" s="25"/>
      <c r="D45" s="26"/>
      <c r="E45" s="46" t="s">
        <v>165</v>
      </c>
      <c r="F45" s="266"/>
      <c r="G45" s="325"/>
      <c r="H45" s="330">
        <f>+H44*2</f>
        <v>204000</v>
      </c>
      <c r="I45" s="26"/>
      <c r="J45" s="502">
        <f>+J44*2</f>
        <v>40</v>
      </c>
      <c r="K45" s="310" t="s">
        <v>105</v>
      </c>
      <c r="L45" s="310"/>
      <c r="M45" s="1"/>
    </row>
    <row r="46" spans="1:13" s="2" customFormat="1" ht="15" customHeight="1" thickBot="1" x14ac:dyDescent="0.25">
      <c r="A46" s="26"/>
      <c r="B46" s="24"/>
      <c r="C46" s="25"/>
      <c r="D46" s="26"/>
      <c r="E46" s="47" t="s">
        <v>166</v>
      </c>
      <c r="F46" s="267"/>
      <c r="G46" s="331"/>
      <c r="H46" s="332">
        <f>+H45*0.5</f>
        <v>102000</v>
      </c>
      <c r="I46" s="26"/>
      <c r="J46" s="500">
        <f>+J45/2</f>
        <v>20</v>
      </c>
      <c r="K46" s="310" t="s">
        <v>72</v>
      </c>
      <c r="L46" s="310"/>
      <c r="M46" s="1"/>
    </row>
    <row r="47" spans="1:13" s="2" customFormat="1" ht="14.1" customHeight="1" thickBot="1" x14ac:dyDescent="0.25">
      <c r="A47" s="26"/>
      <c r="B47" s="24"/>
      <c r="C47" s="25"/>
      <c r="D47" s="26"/>
      <c r="E47" s="26"/>
      <c r="F47" s="26"/>
      <c r="G47" s="27"/>
      <c r="H47" s="28"/>
      <c r="I47" s="26"/>
      <c r="J47" s="603">
        <v>0.2</v>
      </c>
      <c r="K47" s="30"/>
      <c r="L47" s="30"/>
      <c r="M47" s="1"/>
    </row>
    <row r="48" spans="1:13" s="2" customFormat="1" ht="3.75" customHeight="1" x14ac:dyDescent="0.2">
      <c r="A48" s="26"/>
      <c r="B48" s="395"/>
      <c r="C48" s="396"/>
      <c r="D48" s="397"/>
      <c r="E48" s="397"/>
      <c r="F48" s="397"/>
      <c r="G48" s="398"/>
      <c r="H48" s="399"/>
      <c r="I48" s="400"/>
      <c r="J48" s="401"/>
      <c r="K48" s="401"/>
      <c r="L48" s="401"/>
      <c r="M48" s="1"/>
    </row>
    <row r="49" spans="1:13" s="2" customFormat="1" ht="5.25" customHeight="1" thickBot="1" x14ac:dyDescent="0.25">
      <c r="A49" s="26"/>
      <c r="B49" s="393"/>
      <c r="C49" s="402"/>
      <c r="D49" s="403"/>
      <c r="E49" s="403"/>
      <c r="F49" s="403"/>
      <c r="G49" s="404"/>
      <c r="H49" s="405"/>
      <c r="I49" s="406"/>
      <c r="J49" s="407"/>
      <c r="K49" s="407"/>
      <c r="L49" s="407"/>
      <c r="M49" s="1"/>
    </row>
    <row r="50" spans="1:13" s="2" customFormat="1" ht="21" customHeight="1" x14ac:dyDescent="0.2">
      <c r="A50" s="26"/>
      <c r="B50" s="312">
        <v>2</v>
      </c>
      <c r="C50" s="306" t="s">
        <v>281</v>
      </c>
      <c r="D50" s="313"/>
      <c r="E50" s="313"/>
      <c r="F50" s="313"/>
      <c r="G50" s="314"/>
      <c r="H50" s="315"/>
      <c r="I50" s="316"/>
      <c r="J50" s="80"/>
      <c r="K50" s="80"/>
      <c r="L50" s="80"/>
      <c r="M50" s="1"/>
    </row>
    <row r="51" spans="1:13" s="2" customFormat="1" ht="16.5" customHeight="1" x14ac:dyDescent="0.2">
      <c r="A51" s="26"/>
      <c r="B51" s="24"/>
      <c r="C51" s="146" t="s">
        <v>282</v>
      </c>
      <c r="E51" s="26"/>
      <c r="F51" s="26"/>
      <c r="G51" s="26"/>
      <c r="H51" s="27"/>
      <c r="I51" s="28"/>
      <c r="J51" s="29"/>
      <c r="K51" s="29"/>
      <c r="L51" s="30"/>
      <c r="M51" s="1"/>
    </row>
    <row r="52" spans="1:13" s="2" customFormat="1" ht="16.5" customHeight="1" x14ac:dyDescent="0.2">
      <c r="A52" s="26"/>
      <c r="B52" s="24"/>
      <c r="C52" s="146" t="s">
        <v>209</v>
      </c>
      <c r="E52" s="26"/>
      <c r="F52" s="26"/>
      <c r="G52" s="26"/>
      <c r="H52" s="27"/>
      <c r="I52" s="28"/>
      <c r="J52" s="29"/>
      <c r="K52" s="29"/>
      <c r="L52" s="30"/>
      <c r="M52" s="1"/>
    </row>
    <row r="53" spans="1:13" s="2" customFormat="1" ht="16.5" customHeight="1" x14ac:dyDescent="0.2">
      <c r="A53" s="26"/>
      <c r="B53" s="24"/>
      <c r="C53" s="146" t="s">
        <v>258</v>
      </c>
      <c r="E53" s="26"/>
      <c r="F53" s="26"/>
      <c r="G53" s="26"/>
      <c r="H53" s="27"/>
      <c r="I53" s="28"/>
      <c r="J53" s="29"/>
      <c r="K53" s="29"/>
      <c r="L53" s="30"/>
      <c r="M53" s="1"/>
    </row>
    <row r="54" spans="1:13" s="2" customFormat="1" ht="16.5" customHeight="1" x14ac:dyDescent="0.2">
      <c r="A54" s="26"/>
      <c r="B54" s="24"/>
      <c r="C54" s="146" t="s">
        <v>213</v>
      </c>
      <c r="E54" s="26"/>
      <c r="F54" s="26"/>
      <c r="G54" s="26"/>
      <c r="H54" s="27"/>
      <c r="I54" s="28"/>
      <c r="J54" s="29"/>
      <c r="K54" s="29"/>
      <c r="L54" s="30"/>
      <c r="M54" s="1"/>
    </row>
    <row r="55" spans="1:13" s="2" customFormat="1" ht="4.5" customHeight="1" thickBot="1" x14ac:dyDescent="0.25">
      <c r="A55" s="26"/>
      <c r="B55" s="24"/>
      <c r="C55" s="25"/>
      <c r="D55" s="25"/>
      <c r="E55" s="26"/>
      <c r="F55" s="26"/>
      <c r="G55" s="26"/>
      <c r="H55" s="27"/>
      <c r="I55" s="28"/>
      <c r="J55" s="29"/>
      <c r="K55" s="29"/>
      <c r="L55" s="30"/>
      <c r="M55" s="1"/>
    </row>
    <row r="56" spans="1:13" s="2" customFormat="1" ht="15.75" customHeight="1" thickBot="1" x14ac:dyDescent="0.3">
      <c r="A56" s="26"/>
      <c r="B56" s="24"/>
      <c r="C56" s="25"/>
      <c r="D56" s="49">
        <v>1</v>
      </c>
      <c r="E56" s="579" t="s">
        <v>265</v>
      </c>
      <c r="F56" s="526"/>
      <c r="G56" s="526"/>
      <c r="H56" s="527"/>
      <c r="I56" s="528" t="s">
        <v>11</v>
      </c>
      <c r="J56" s="639" t="s">
        <v>285</v>
      </c>
      <c r="K56" s="474"/>
      <c r="L56" s="30"/>
      <c r="M56" s="1"/>
    </row>
    <row r="57" spans="1:13" s="2" customFormat="1" ht="15.75" customHeight="1" x14ac:dyDescent="0.25">
      <c r="A57" s="26"/>
      <c r="B57" s="24"/>
      <c r="C57" s="25"/>
      <c r="D57" s="320">
        <v>2</v>
      </c>
      <c r="E57" s="529" t="s">
        <v>324</v>
      </c>
      <c r="F57" s="530"/>
      <c r="G57" s="530"/>
      <c r="H57" s="531"/>
      <c r="I57" s="532">
        <v>600000</v>
      </c>
      <c r="J57" s="533"/>
      <c r="K57" s="413"/>
      <c r="L57" s="30"/>
      <c r="M57" s="1"/>
    </row>
    <row r="58" spans="1:13" s="2" customFormat="1" ht="15.75" customHeight="1" thickBot="1" x14ac:dyDescent="0.3">
      <c r="A58" s="26"/>
      <c r="B58" s="24"/>
      <c r="C58" s="25"/>
      <c r="D58" s="321">
        <v>3</v>
      </c>
      <c r="E58" s="534" t="s">
        <v>263</v>
      </c>
      <c r="F58" s="535"/>
      <c r="G58" s="535"/>
      <c r="H58" s="536"/>
      <c r="I58" s="537">
        <v>2000000</v>
      </c>
      <c r="J58" s="538"/>
      <c r="K58" s="413"/>
      <c r="L58" s="30"/>
      <c r="M58" s="1"/>
    </row>
    <row r="59" spans="1:13" s="2" customFormat="1" ht="15.75" customHeight="1" x14ac:dyDescent="0.25">
      <c r="A59" s="26"/>
      <c r="B59" s="24"/>
      <c r="C59" s="25"/>
      <c r="D59" s="321">
        <v>4</v>
      </c>
      <c r="E59" s="534" t="s">
        <v>16</v>
      </c>
      <c r="F59" s="535"/>
      <c r="G59" s="535"/>
      <c r="H59" s="536"/>
      <c r="I59" s="539">
        <v>0</v>
      </c>
      <c r="J59" s="538"/>
      <c r="K59" s="413"/>
      <c r="L59" s="30"/>
      <c r="M59" s="1"/>
    </row>
    <row r="60" spans="1:13" s="2" customFormat="1" ht="15.75" customHeight="1" thickBot="1" x14ac:dyDescent="0.3">
      <c r="A60" s="26"/>
      <c r="B60" s="24"/>
      <c r="C60" s="25"/>
      <c r="D60" s="321">
        <v>5</v>
      </c>
      <c r="E60" s="534" t="s">
        <v>95</v>
      </c>
      <c r="F60" s="535"/>
      <c r="G60" s="535"/>
      <c r="H60" s="536"/>
      <c r="I60" s="604">
        <v>500000</v>
      </c>
      <c r="J60" s="538"/>
      <c r="K60" s="413"/>
      <c r="L60" s="30"/>
      <c r="M60" s="1"/>
    </row>
    <row r="61" spans="1:13" s="2" customFormat="1" ht="15.75" customHeight="1" thickBot="1" x14ac:dyDescent="0.3">
      <c r="A61" s="26"/>
      <c r="B61" s="24"/>
      <c r="C61" s="25"/>
      <c r="D61" s="322">
        <v>6</v>
      </c>
      <c r="E61" s="540" t="s">
        <v>264</v>
      </c>
      <c r="F61" s="541"/>
      <c r="G61" s="541"/>
      <c r="H61" s="542"/>
      <c r="I61" s="605">
        <f>+I60-I59</f>
        <v>500000</v>
      </c>
      <c r="J61" s="606">
        <f>+I61</f>
        <v>500000</v>
      </c>
      <c r="K61" s="309" t="s">
        <v>10</v>
      </c>
      <c r="M61" s="1"/>
    </row>
    <row r="62" spans="1:13" s="2" customFormat="1" ht="15.75" customHeight="1" x14ac:dyDescent="0.25">
      <c r="A62" s="26"/>
      <c r="B62" s="24"/>
      <c r="C62" s="25"/>
      <c r="D62" s="321">
        <v>7</v>
      </c>
      <c r="E62" s="534" t="s">
        <v>268</v>
      </c>
      <c r="F62" s="535"/>
      <c r="G62" s="535"/>
      <c r="H62" s="536"/>
      <c r="I62" s="543">
        <v>0</v>
      </c>
      <c r="J62" s="538"/>
      <c r="K62" s="309" t="s">
        <v>254</v>
      </c>
      <c r="M62" s="1"/>
    </row>
    <row r="63" spans="1:13" s="2" customFormat="1" ht="15.75" customHeight="1" x14ac:dyDescent="0.25">
      <c r="A63" s="26"/>
      <c r="B63" s="24"/>
      <c r="C63" s="25"/>
      <c r="D63" s="321">
        <v>8</v>
      </c>
      <c r="E63" s="534" t="s">
        <v>322</v>
      </c>
      <c r="F63" s="535"/>
      <c r="G63" s="535"/>
      <c r="H63" s="536"/>
      <c r="I63" s="607">
        <f>+I57-I61</f>
        <v>100000</v>
      </c>
      <c r="J63" s="538"/>
      <c r="K63" s="309"/>
      <c r="M63" s="1"/>
    </row>
    <row r="64" spans="1:13" s="2" customFormat="1" ht="15.75" customHeight="1" thickBot="1" x14ac:dyDescent="0.3">
      <c r="A64" s="26"/>
      <c r="B64" s="24"/>
      <c r="C64" s="25"/>
      <c r="D64" s="321">
        <v>9</v>
      </c>
      <c r="E64" s="534" t="s">
        <v>269</v>
      </c>
      <c r="F64" s="535"/>
      <c r="G64" s="535"/>
      <c r="H64" s="536"/>
      <c r="I64" s="608">
        <v>0.2</v>
      </c>
      <c r="J64" s="538"/>
      <c r="K64" s="309"/>
      <c r="M64" s="1"/>
    </row>
    <row r="65" spans="1:13" s="2" customFormat="1" ht="15.75" customHeight="1" thickBot="1" x14ac:dyDescent="0.3">
      <c r="A65" s="26"/>
      <c r="B65" s="24"/>
      <c r="C65" s="25"/>
      <c r="D65" s="321">
        <v>10</v>
      </c>
      <c r="E65" s="534" t="s">
        <v>210</v>
      </c>
      <c r="F65" s="535"/>
      <c r="G65" s="535"/>
      <c r="H65" s="536"/>
      <c r="I65" s="609">
        <f>+I64*I63</f>
        <v>20000</v>
      </c>
      <c r="J65" s="610">
        <f>+I65</f>
        <v>20000</v>
      </c>
      <c r="K65" s="309" t="s">
        <v>176</v>
      </c>
      <c r="M65" s="1"/>
    </row>
    <row r="66" spans="1:13" s="2" customFormat="1" ht="15.75" customHeight="1" thickBot="1" x14ac:dyDescent="0.25">
      <c r="A66" s="26"/>
      <c r="B66" s="24"/>
      <c r="C66" s="25"/>
      <c r="D66" s="322">
        <v>11</v>
      </c>
      <c r="E66" s="540" t="s">
        <v>101</v>
      </c>
      <c r="F66" s="541"/>
      <c r="G66" s="541"/>
      <c r="H66" s="544"/>
      <c r="I66" s="545"/>
      <c r="J66" s="611">
        <f>SUM(J58:J65)</f>
        <v>520000</v>
      </c>
      <c r="K66" s="475"/>
      <c r="L66" s="30"/>
      <c r="M66" s="1"/>
    </row>
    <row r="67" spans="1:13" s="2" customFormat="1" ht="15.75" customHeight="1" thickBot="1" x14ac:dyDescent="0.25">
      <c r="A67" s="26"/>
      <c r="B67" s="24"/>
      <c r="C67" s="25"/>
      <c r="D67" s="322">
        <v>12</v>
      </c>
      <c r="E67" s="540" t="s">
        <v>323</v>
      </c>
      <c r="F67" s="541"/>
      <c r="G67" s="541"/>
      <c r="H67" s="544"/>
      <c r="I67" s="545"/>
      <c r="J67" s="611">
        <f>+I57-J66</f>
        <v>80000</v>
      </c>
      <c r="K67" s="475"/>
      <c r="L67" s="30"/>
      <c r="M67" s="1"/>
    </row>
    <row r="68" spans="1:13" s="2" customFormat="1" ht="22.5" customHeight="1" thickBot="1" x14ac:dyDescent="0.25">
      <c r="A68" s="26"/>
      <c r="B68" s="651" t="s">
        <v>321</v>
      </c>
      <c r="D68" s="26"/>
      <c r="F68" s="26"/>
      <c r="G68" s="27"/>
      <c r="H68" s="28"/>
      <c r="I68" s="29"/>
      <c r="J68" s="30"/>
      <c r="K68" s="30"/>
      <c r="L68" s="30"/>
      <c r="M68" s="1"/>
    </row>
    <row r="69" spans="1:13" s="318" customFormat="1" ht="22.5" customHeight="1" x14ac:dyDescent="0.2">
      <c r="A69" s="313"/>
      <c r="B69" s="408">
        <v>3</v>
      </c>
      <c r="C69" s="409" t="s">
        <v>201</v>
      </c>
      <c r="D69" s="376"/>
      <c r="E69" s="376"/>
      <c r="F69" s="376"/>
      <c r="G69" s="377"/>
      <c r="H69" s="378"/>
      <c r="I69" s="379"/>
      <c r="J69" s="376"/>
      <c r="K69" s="376"/>
      <c r="L69" s="376"/>
      <c r="M69" s="317"/>
    </row>
    <row r="70" spans="1:13" s="311" customFormat="1" ht="15.95" customHeight="1" x14ac:dyDescent="0.2">
      <c r="A70" s="80"/>
      <c r="B70" s="31"/>
      <c r="C70" s="146" t="s">
        <v>259</v>
      </c>
      <c r="D70" s="80"/>
      <c r="E70" s="80"/>
      <c r="F70" s="80"/>
      <c r="G70" s="86"/>
      <c r="H70" s="87"/>
      <c r="I70" s="88"/>
      <c r="J70" s="80"/>
      <c r="K70" s="80"/>
      <c r="L70" s="80"/>
      <c r="M70" s="6"/>
    </row>
    <row r="71" spans="1:13" s="311" customFormat="1" ht="15.95" customHeight="1" x14ac:dyDescent="0.2">
      <c r="A71" s="80"/>
      <c r="B71" s="31"/>
      <c r="C71" s="550" t="s">
        <v>221</v>
      </c>
      <c r="D71" s="460"/>
      <c r="E71" s="460"/>
      <c r="F71" s="460"/>
      <c r="G71" s="461"/>
      <c r="H71" s="462"/>
      <c r="I71" s="88"/>
      <c r="J71" s="80"/>
      <c r="K71" s="80"/>
      <c r="L71" s="80"/>
      <c r="M71" s="6"/>
    </row>
    <row r="72" spans="1:13" s="311" customFormat="1" ht="15.95" customHeight="1" x14ac:dyDescent="0.2">
      <c r="A72" s="80"/>
      <c r="B72" s="31"/>
      <c r="C72" s="146" t="s">
        <v>177</v>
      </c>
      <c r="D72" s="80"/>
      <c r="E72" s="80"/>
      <c r="F72" s="80"/>
      <c r="G72" s="86"/>
      <c r="H72" s="87"/>
      <c r="I72" s="88"/>
      <c r="J72" s="80"/>
      <c r="K72" s="80"/>
      <c r="L72" s="80"/>
      <c r="M72" s="6"/>
    </row>
    <row r="73" spans="1:13" s="311" customFormat="1" ht="15.95" customHeight="1" x14ac:dyDescent="0.2">
      <c r="A73" s="80"/>
      <c r="B73" s="31"/>
      <c r="C73" s="146" t="s">
        <v>178</v>
      </c>
      <c r="D73" s="80"/>
      <c r="E73" s="80"/>
      <c r="F73" s="80"/>
      <c r="G73" s="86"/>
      <c r="H73" s="87"/>
      <c r="I73" s="88"/>
      <c r="J73" s="80"/>
      <c r="K73" s="80"/>
      <c r="L73" s="80"/>
      <c r="M73" s="6"/>
    </row>
    <row r="74" spans="1:13" s="2" customFormat="1" ht="18" customHeight="1" thickBot="1" x14ac:dyDescent="0.25">
      <c r="A74" s="26"/>
      <c r="B74" s="24"/>
      <c r="C74" s="146" t="s">
        <v>179</v>
      </c>
      <c r="D74" s="80"/>
      <c r="E74" s="26"/>
      <c r="F74" s="26"/>
      <c r="G74" s="27"/>
      <c r="H74" s="28"/>
      <c r="I74" s="29"/>
      <c r="J74" s="30"/>
      <c r="K74" s="662">
        <v>80000</v>
      </c>
      <c r="L74" s="663"/>
      <c r="M74" s="1"/>
    </row>
    <row r="75" spans="1:13" s="2" customFormat="1" ht="5.25" customHeight="1" thickBot="1" x14ac:dyDescent="0.25">
      <c r="A75" s="26"/>
      <c r="B75" s="24"/>
      <c r="C75" s="25"/>
      <c r="D75" s="26"/>
      <c r="E75" s="26"/>
      <c r="F75" s="26"/>
      <c r="G75" s="27"/>
      <c r="H75" s="28"/>
      <c r="I75" s="29"/>
      <c r="J75" s="30"/>
      <c r="K75" s="30"/>
      <c r="L75" s="30"/>
      <c r="M75" s="1"/>
    </row>
    <row r="76" spans="1:13" s="411" customFormat="1" ht="16.5" customHeight="1" x14ac:dyDescent="0.2">
      <c r="A76" s="376"/>
      <c r="B76" s="408">
        <v>4</v>
      </c>
      <c r="C76" s="409" t="s">
        <v>183</v>
      </c>
      <c r="D76" s="376"/>
      <c r="E76" s="376"/>
      <c r="F76" s="376"/>
      <c r="G76" s="377"/>
      <c r="H76" s="378"/>
      <c r="I76" s="379"/>
      <c r="J76" s="376"/>
      <c r="K76" s="376"/>
      <c r="L76" s="376"/>
      <c r="M76" s="410"/>
    </row>
    <row r="77" spans="1:13" s="2" customFormat="1" ht="15.75" customHeight="1" x14ac:dyDescent="0.2">
      <c r="A77" s="26"/>
      <c r="B77" s="24"/>
      <c r="C77" s="146" t="s">
        <v>253</v>
      </c>
      <c r="D77" s="80"/>
      <c r="E77" s="26"/>
      <c r="F77" s="26"/>
      <c r="G77" s="27"/>
      <c r="H77" s="28"/>
      <c r="I77" s="29"/>
      <c r="J77" s="30"/>
      <c r="K77" s="30"/>
      <c r="L77" s="30"/>
      <c r="M77" s="1"/>
    </row>
    <row r="78" spans="1:13" s="2" customFormat="1" ht="15.75" customHeight="1" x14ac:dyDescent="0.2">
      <c r="A78" s="26"/>
      <c r="B78" s="24"/>
      <c r="C78" s="146" t="s">
        <v>283</v>
      </c>
      <c r="D78" s="80"/>
      <c r="E78" s="26"/>
      <c r="F78" s="26"/>
      <c r="G78" s="27"/>
      <c r="H78" s="28"/>
      <c r="I78" s="29"/>
      <c r="J78" s="30"/>
      <c r="K78" s="30"/>
      <c r="L78" s="30"/>
      <c r="M78" s="1"/>
    </row>
    <row r="79" spans="1:13" s="2" customFormat="1" ht="15.75" customHeight="1" x14ac:dyDescent="0.2">
      <c r="A79" s="26"/>
      <c r="B79" s="24"/>
      <c r="C79" s="146" t="s">
        <v>180</v>
      </c>
      <c r="D79" s="80"/>
      <c r="E79" s="26"/>
      <c r="F79" s="26"/>
      <c r="G79" s="27"/>
      <c r="H79" s="28"/>
      <c r="I79" s="29"/>
      <c r="J79" s="30"/>
      <c r="K79" s="30"/>
      <c r="L79" s="30"/>
      <c r="M79" s="1"/>
    </row>
    <row r="80" spans="1:13" s="2" customFormat="1" ht="15.75" customHeight="1" x14ac:dyDescent="0.2">
      <c r="A80" s="26"/>
      <c r="B80" s="24"/>
      <c r="C80" s="146" t="s">
        <v>181</v>
      </c>
      <c r="D80" s="80"/>
      <c r="E80" s="26"/>
      <c r="F80" s="26"/>
      <c r="G80" s="27"/>
      <c r="H80" s="28"/>
      <c r="I80" s="29"/>
      <c r="J80" s="30"/>
      <c r="K80" s="30"/>
      <c r="L80" s="30"/>
      <c r="M80" s="1"/>
    </row>
    <row r="81" spans="1:13" s="2" customFormat="1" ht="18" customHeight="1" x14ac:dyDescent="0.2">
      <c r="A81" s="26"/>
      <c r="B81" s="24"/>
      <c r="C81" s="146" t="s">
        <v>284</v>
      </c>
      <c r="D81" s="80"/>
      <c r="E81" s="26"/>
      <c r="F81" s="26"/>
      <c r="G81" s="27"/>
      <c r="H81" s="28"/>
      <c r="I81" s="29"/>
      <c r="J81" s="30"/>
      <c r="K81" s="30"/>
      <c r="L81" s="30"/>
      <c r="M81" s="1"/>
    </row>
    <row r="82" spans="1:13" s="2" customFormat="1" ht="15.75" customHeight="1" x14ac:dyDescent="0.2">
      <c r="A82" s="26"/>
      <c r="B82" s="24"/>
      <c r="C82" s="146" t="s">
        <v>260</v>
      </c>
      <c r="D82" s="80"/>
      <c r="E82" s="26"/>
      <c r="F82" s="26"/>
      <c r="G82" s="27"/>
      <c r="H82" s="28"/>
      <c r="I82" s="29"/>
      <c r="J82" s="30"/>
      <c r="K82" s="30"/>
      <c r="L82" s="30"/>
      <c r="M82" s="1"/>
    </row>
    <row r="83" spans="1:13" s="2" customFormat="1" ht="15.75" customHeight="1" x14ac:dyDescent="0.2">
      <c r="A83" s="26"/>
      <c r="B83" s="24"/>
      <c r="C83" s="146" t="s">
        <v>182</v>
      </c>
      <c r="D83" s="80"/>
      <c r="E83" s="26"/>
      <c r="F83" s="26"/>
      <c r="G83" s="27"/>
      <c r="H83" s="28"/>
      <c r="I83" s="29"/>
      <c r="J83" s="30"/>
      <c r="K83" s="30"/>
      <c r="L83" s="30"/>
      <c r="M83" s="1"/>
    </row>
    <row r="84" spans="1:13" s="2" customFormat="1" ht="4.5" customHeight="1" thickBot="1" x14ac:dyDescent="0.25">
      <c r="A84" s="26"/>
      <c r="B84" s="24"/>
      <c r="C84" s="146"/>
      <c r="D84" s="80"/>
      <c r="E84" s="26"/>
      <c r="F84" s="26"/>
      <c r="G84" s="27"/>
      <c r="H84" s="28"/>
      <c r="I84" s="29"/>
      <c r="J84" s="30"/>
      <c r="K84" s="30"/>
      <c r="L84" s="30"/>
      <c r="M84" s="1"/>
    </row>
    <row r="85" spans="1:13" s="2" customFormat="1" ht="17.25" customHeight="1" thickBot="1" x14ac:dyDescent="0.35">
      <c r="A85" s="26"/>
      <c r="B85" s="24"/>
      <c r="C85" s="25"/>
      <c r="D85" s="49">
        <v>1</v>
      </c>
      <c r="E85" s="525" t="s">
        <v>93</v>
      </c>
      <c r="F85" s="268"/>
      <c r="G85" s="50"/>
      <c r="H85" s="51" t="s">
        <v>11</v>
      </c>
      <c r="I85" s="639" t="s">
        <v>285</v>
      </c>
      <c r="J85" s="26"/>
      <c r="K85" s="26"/>
      <c r="L85" s="30"/>
      <c r="M85" s="1"/>
    </row>
    <row r="86" spans="1:13" s="2" customFormat="1" ht="17.25" customHeight="1" x14ac:dyDescent="0.3">
      <c r="A86" s="26"/>
      <c r="B86" s="24"/>
      <c r="C86" s="25"/>
      <c r="D86" s="52">
        <v>2</v>
      </c>
      <c r="E86" s="53" t="s">
        <v>94</v>
      </c>
      <c r="F86" s="269"/>
      <c r="G86" s="54"/>
      <c r="H86" s="55">
        <v>2100000</v>
      </c>
      <c r="I86" s="56"/>
      <c r="J86" s="26"/>
      <c r="K86" s="26"/>
      <c r="L86" s="30"/>
      <c r="M86" s="1"/>
    </row>
    <row r="87" spans="1:13" s="2" customFormat="1" ht="17.25" customHeight="1" thickBot="1" x14ac:dyDescent="0.35">
      <c r="A87" s="26"/>
      <c r="B87" s="24"/>
      <c r="C87" s="25"/>
      <c r="D87" s="57">
        <v>3</v>
      </c>
      <c r="E87" s="58" t="s">
        <v>15</v>
      </c>
      <c r="F87" s="270"/>
      <c r="G87" s="59"/>
      <c r="H87" s="60">
        <v>2000000</v>
      </c>
      <c r="I87" s="61"/>
      <c r="J87" s="26"/>
      <c r="K87" s="26"/>
      <c r="L87" s="30"/>
      <c r="M87" s="1"/>
    </row>
    <row r="88" spans="1:13" s="2" customFormat="1" ht="17.25" customHeight="1" x14ac:dyDescent="0.3">
      <c r="A88" s="26"/>
      <c r="B88" s="24"/>
      <c r="C88" s="25"/>
      <c r="D88" s="57">
        <v>4</v>
      </c>
      <c r="E88" s="58" t="s">
        <v>16</v>
      </c>
      <c r="F88" s="270"/>
      <c r="G88" s="59"/>
      <c r="H88" s="62">
        <f>+H86-H87</f>
        <v>100000</v>
      </c>
      <c r="I88" s="61"/>
      <c r="J88" s="26"/>
      <c r="K88" s="26"/>
      <c r="L88" s="30"/>
      <c r="M88" s="1"/>
    </row>
    <row r="89" spans="1:13" s="2" customFormat="1" ht="17.25" customHeight="1" thickBot="1" x14ac:dyDescent="0.35">
      <c r="A89" s="26"/>
      <c r="B89" s="24"/>
      <c r="C89" s="25"/>
      <c r="D89" s="57">
        <v>5</v>
      </c>
      <c r="E89" s="58" t="s">
        <v>95</v>
      </c>
      <c r="F89" s="270"/>
      <c r="G89" s="59"/>
      <c r="H89" s="60">
        <v>500000</v>
      </c>
      <c r="I89" s="61"/>
      <c r="J89" s="26"/>
      <c r="K89" s="26"/>
      <c r="L89" s="30"/>
      <c r="M89" s="1"/>
    </row>
    <row r="90" spans="1:13" s="2" customFormat="1" ht="17.25" customHeight="1" x14ac:dyDescent="0.3">
      <c r="A90" s="26"/>
      <c r="B90" s="24"/>
      <c r="C90" s="25"/>
      <c r="D90" s="57">
        <v>6</v>
      </c>
      <c r="E90" s="63" t="s">
        <v>96</v>
      </c>
      <c r="F90" s="271"/>
      <c r="G90" s="64"/>
      <c r="H90" s="65">
        <f>+H89-H88</f>
        <v>400000</v>
      </c>
      <c r="I90" s="66">
        <f>+H90</f>
        <v>400000</v>
      </c>
      <c r="J90" s="26"/>
      <c r="K90" s="26"/>
      <c r="L90" s="30"/>
      <c r="M90" s="1"/>
    </row>
    <row r="91" spans="1:13" s="2" customFormat="1" ht="17.25" customHeight="1" thickBot="1" x14ac:dyDescent="0.35">
      <c r="A91" s="26"/>
      <c r="B91" s="24"/>
      <c r="C91" s="25"/>
      <c r="D91" s="57">
        <v>7</v>
      </c>
      <c r="E91" s="58" t="s">
        <v>94</v>
      </c>
      <c r="F91" s="270"/>
      <c r="G91" s="59"/>
      <c r="H91" s="67">
        <f>+H86</f>
        <v>2100000</v>
      </c>
      <c r="I91" s="61"/>
      <c r="J91" s="26"/>
      <c r="K91" s="26"/>
      <c r="L91" s="30"/>
      <c r="M91" s="1"/>
    </row>
    <row r="92" spans="1:13" s="2" customFormat="1" ht="17.25" customHeight="1" x14ac:dyDescent="0.3">
      <c r="A92" s="26"/>
      <c r="B92" s="24"/>
      <c r="C92" s="25"/>
      <c r="D92" s="57">
        <v>8</v>
      </c>
      <c r="E92" s="58" t="s">
        <v>173</v>
      </c>
      <c r="F92" s="270"/>
      <c r="G92" s="59"/>
      <c r="H92" s="68">
        <f>+H91-H90</f>
        <v>1700000</v>
      </c>
      <c r="I92" s="61"/>
      <c r="J92" s="26"/>
      <c r="K92" s="26"/>
      <c r="L92" s="30"/>
      <c r="M92" s="1"/>
    </row>
    <row r="93" spans="1:13" s="2" customFormat="1" ht="17.25" customHeight="1" thickBot="1" x14ac:dyDescent="0.35">
      <c r="A93" s="26"/>
      <c r="B93" s="24"/>
      <c r="C93" s="25"/>
      <c r="D93" s="57">
        <v>9</v>
      </c>
      <c r="E93" s="58" t="s">
        <v>98</v>
      </c>
      <c r="F93" s="270"/>
      <c r="G93" s="59"/>
      <c r="H93" s="69">
        <v>0.5</v>
      </c>
      <c r="I93" s="61"/>
      <c r="J93" s="26"/>
      <c r="K93" s="26"/>
      <c r="L93" s="30"/>
      <c r="M93" s="1"/>
    </row>
    <row r="94" spans="1:13" s="2" customFormat="1" ht="17.25" customHeight="1" x14ac:dyDescent="0.3">
      <c r="A94" s="26"/>
      <c r="B94" s="24"/>
      <c r="C94" s="25"/>
      <c r="D94" s="57">
        <v>10</v>
      </c>
      <c r="E94" s="63" t="s">
        <v>99</v>
      </c>
      <c r="F94" s="271"/>
      <c r="G94" s="64"/>
      <c r="H94" s="70">
        <f>+H93*H92</f>
        <v>850000</v>
      </c>
      <c r="I94" s="71">
        <f>+H94</f>
        <v>850000</v>
      </c>
      <c r="J94" s="26"/>
      <c r="K94" s="26"/>
      <c r="L94" s="30"/>
      <c r="M94" s="1"/>
    </row>
    <row r="95" spans="1:13" s="2" customFormat="1" ht="17.25" customHeight="1" x14ac:dyDescent="0.3">
      <c r="A95" s="26"/>
      <c r="B95" s="24"/>
      <c r="C95" s="25"/>
      <c r="D95" s="57">
        <v>11</v>
      </c>
      <c r="E95" s="58" t="s">
        <v>173</v>
      </c>
      <c r="F95" s="270"/>
      <c r="G95" s="59"/>
      <c r="H95" s="72">
        <f>+H92-H94</f>
        <v>850000</v>
      </c>
      <c r="I95" s="61"/>
      <c r="J95" s="26"/>
      <c r="K95" s="26"/>
      <c r="L95" s="30"/>
      <c r="M95" s="1"/>
    </row>
    <row r="96" spans="1:13" s="2" customFormat="1" ht="17.25" customHeight="1" thickBot="1" x14ac:dyDescent="0.35">
      <c r="A96" s="26"/>
      <c r="B96" s="24"/>
      <c r="C96" s="25"/>
      <c r="D96" s="57">
        <v>12</v>
      </c>
      <c r="E96" s="58" t="s">
        <v>174</v>
      </c>
      <c r="F96" s="270"/>
      <c r="G96" s="59"/>
      <c r="H96" s="73">
        <v>0.1429</v>
      </c>
      <c r="I96" s="61"/>
      <c r="J96" s="26"/>
      <c r="K96" s="26"/>
      <c r="L96" s="30"/>
      <c r="M96" s="1"/>
    </row>
    <row r="97" spans="1:13" s="2" customFormat="1" ht="17.25" customHeight="1" thickBot="1" x14ac:dyDescent="0.35">
      <c r="A97" s="26"/>
      <c r="B97" s="24"/>
      <c r="C97" s="25"/>
      <c r="D97" s="57">
        <v>13</v>
      </c>
      <c r="E97" s="63" t="s">
        <v>62</v>
      </c>
      <c r="F97" s="271"/>
      <c r="G97" s="64"/>
      <c r="H97" s="74">
        <f>+H96*H95</f>
        <v>121465</v>
      </c>
      <c r="I97" s="75">
        <f>+H97</f>
        <v>121465</v>
      </c>
      <c r="J97" s="26"/>
      <c r="K97" s="26"/>
      <c r="L97" s="30"/>
      <c r="M97" s="1"/>
    </row>
    <row r="98" spans="1:13" s="2" customFormat="1" ht="17.25" customHeight="1" thickBot="1" x14ac:dyDescent="0.25">
      <c r="A98" s="26"/>
      <c r="B98" s="24"/>
      <c r="C98" s="25"/>
      <c r="D98" s="76">
        <v>14</v>
      </c>
      <c r="E98" s="77" t="s">
        <v>101</v>
      </c>
      <c r="F98" s="272"/>
      <c r="G98" s="78"/>
      <c r="H98" s="79"/>
      <c r="I98" s="363">
        <f>SUM(I90:I97)</f>
        <v>1371465</v>
      </c>
      <c r="J98" s="26"/>
      <c r="K98" s="26"/>
      <c r="L98" s="30"/>
      <c r="M98" s="1"/>
    </row>
    <row r="99" spans="1:13" s="2" customFormat="1" ht="17.25" customHeight="1" thickBot="1" x14ac:dyDescent="0.25">
      <c r="A99" s="26"/>
      <c r="B99" s="24"/>
      <c r="C99" s="25"/>
      <c r="D99" s="76">
        <v>15</v>
      </c>
      <c r="E99" s="77" t="s">
        <v>161</v>
      </c>
      <c r="F99" s="272"/>
      <c r="G99" s="78"/>
      <c r="H99" s="79"/>
      <c r="I99" s="363">
        <f>+H86-I98</f>
        <v>728535</v>
      </c>
      <c r="J99" s="26"/>
      <c r="K99" s="26"/>
      <c r="L99" s="30"/>
      <c r="M99" s="1"/>
    </row>
    <row r="100" spans="1:13" s="2" customFormat="1" ht="8.25" customHeight="1" thickBot="1" x14ac:dyDescent="0.25">
      <c r="A100" s="26"/>
      <c r="B100" s="24"/>
      <c r="C100" s="25"/>
      <c r="D100" s="319"/>
      <c r="E100" s="412"/>
      <c r="F100" s="412"/>
      <c r="G100" s="412"/>
      <c r="H100" s="412"/>
      <c r="I100" s="412"/>
      <c r="J100" s="412"/>
      <c r="K100" s="412"/>
      <c r="L100" s="30"/>
      <c r="M100" s="1"/>
    </row>
    <row r="101" spans="1:13" s="2" customFormat="1" ht="4.5" customHeight="1" x14ac:dyDescent="0.2">
      <c r="A101" s="26"/>
      <c r="B101" s="395"/>
      <c r="C101" s="396"/>
      <c r="D101" s="397"/>
      <c r="E101" s="397"/>
      <c r="F101" s="397"/>
      <c r="G101" s="398"/>
      <c r="H101" s="399"/>
      <c r="I101" s="414"/>
      <c r="J101" s="401"/>
      <c r="K101" s="401"/>
      <c r="L101" s="401"/>
      <c r="M101" s="1"/>
    </row>
    <row r="102" spans="1:13" s="2" customFormat="1" ht="6.75" customHeight="1" thickBot="1" x14ac:dyDescent="0.25">
      <c r="A102" s="26"/>
      <c r="B102" s="393"/>
      <c r="C102" s="402"/>
      <c r="D102" s="403"/>
      <c r="E102" s="403"/>
      <c r="F102" s="403"/>
      <c r="G102" s="404"/>
      <c r="H102" s="405"/>
      <c r="I102" s="364"/>
      <c r="J102" s="407"/>
      <c r="K102" s="407"/>
      <c r="L102" s="407"/>
      <c r="M102" s="1"/>
    </row>
    <row r="103" spans="1:13" s="2" customFormat="1" ht="22.5" customHeight="1" thickBot="1" x14ac:dyDescent="0.25">
      <c r="A103" s="26"/>
      <c r="B103" s="312">
        <v>6</v>
      </c>
      <c r="C103" s="306" t="s">
        <v>270</v>
      </c>
      <c r="D103" s="313"/>
      <c r="E103" s="313"/>
      <c r="F103" s="313"/>
      <c r="G103" s="314"/>
      <c r="H103" s="315"/>
      <c r="I103" s="316"/>
      <c r="J103" s="313"/>
      <c r="K103" s="313"/>
      <c r="L103" s="313"/>
      <c r="M103" s="1"/>
    </row>
    <row r="104" spans="1:13" s="2" customFormat="1" ht="17.25" customHeight="1" x14ac:dyDescent="0.2">
      <c r="A104" s="26"/>
      <c r="B104" s="24"/>
      <c r="C104" s="375" t="s">
        <v>197</v>
      </c>
      <c r="D104" s="376"/>
      <c r="E104" s="376"/>
      <c r="F104" s="376"/>
      <c r="G104" s="377"/>
      <c r="H104" s="378"/>
      <c r="I104" s="379"/>
      <c r="J104" s="376"/>
      <c r="K104" s="376"/>
      <c r="L104" s="380"/>
      <c r="M104" s="1"/>
    </row>
    <row r="105" spans="1:13" s="2" customFormat="1" ht="17.25" customHeight="1" thickBot="1" x14ac:dyDescent="0.25">
      <c r="A105" s="26"/>
      <c r="B105" s="24"/>
      <c r="C105" s="381" t="s">
        <v>202</v>
      </c>
      <c r="D105" s="382"/>
      <c r="E105" s="382"/>
      <c r="F105" s="382"/>
      <c r="G105" s="383"/>
      <c r="H105" s="384"/>
      <c r="I105" s="385"/>
      <c r="J105" s="382"/>
      <c r="K105" s="382"/>
      <c r="L105" s="386"/>
      <c r="M105" s="1"/>
    </row>
    <row r="106" spans="1:13" s="2" customFormat="1" ht="16.5" customHeight="1" x14ac:dyDescent="0.2">
      <c r="A106" s="26"/>
      <c r="B106" s="24"/>
      <c r="C106" s="146" t="s">
        <v>253</v>
      </c>
      <c r="D106" s="26"/>
      <c r="E106" s="26"/>
      <c r="F106" s="26"/>
      <c r="G106" s="27"/>
      <c r="H106" s="28"/>
      <c r="I106" s="29"/>
      <c r="J106" s="30"/>
      <c r="K106" s="30"/>
      <c r="L106" s="30"/>
      <c r="M106" s="1"/>
    </row>
    <row r="107" spans="1:13" s="2" customFormat="1" ht="16.5" customHeight="1" x14ac:dyDescent="0.2">
      <c r="A107" s="26"/>
      <c r="B107" s="24"/>
      <c r="C107" s="146" t="s">
        <v>255</v>
      </c>
      <c r="D107" s="26"/>
      <c r="E107" s="26"/>
      <c r="F107" s="26"/>
      <c r="G107" s="27"/>
      <c r="H107" s="28"/>
      <c r="I107" s="29"/>
      <c r="J107" s="30"/>
      <c r="K107" s="30"/>
      <c r="L107" s="30"/>
      <c r="M107" s="1"/>
    </row>
    <row r="108" spans="1:13" s="2" customFormat="1" ht="16.5" customHeight="1" x14ac:dyDescent="0.2">
      <c r="A108" s="26"/>
      <c r="B108" s="24"/>
      <c r="C108" s="146" t="s">
        <v>184</v>
      </c>
      <c r="D108" s="26"/>
      <c r="E108" s="26"/>
      <c r="F108" s="26"/>
      <c r="G108" s="27"/>
      <c r="H108" s="28"/>
      <c r="I108" s="29"/>
      <c r="J108" s="30"/>
      <c r="K108" s="30"/>
      <c r="L108" s="30"/>
      <c r="M108" s="1"/>
    </row>
    <row r="109" spans="1:13" s="2" customFormat="1" ht="16.5" customHeight="1" x14ac:dyDescent="0.2">
      <c r="A109" s="26"/>
      <c r="B109" s="24"/>
      <c r="C109" s="146" t="s">
        <v>286</v>
      </c>
      <c r="D109" s="26"/>
      <c r="E109" s="26"/>
      <c r="F109" s="26"/>
      <c r="G109" s="27"/>
      <c r="H109" s="28"/>
      <c r="I109" s="29"/>
      <c r="J109" s="30"/>
      <c r="K109" s="30"/>
      <c r="L109" s="30"/>
      <c r="M109" s="1"/>
    </row>
    <row r="110" spans="1:13" s="2" customFormat="1" ht="16.5" customHeight="1" x14ac:dyDescent="0.2">
      <c r="A110" s="26"/>
      <c r="B110" s="24"/>
      <c r="C110" s="146" t="s">
        <v>191</v>
      </c>
      <c r="D110" s="26"/>
      <c r="E110" s="26"/>
      <c r="F110" s="26"/>
      <c r="G110" s="27"/>
      <c r="H110" s="28"/>
      <c r="I110" s="29"/>
      <c r="J110" s="30"/>
      <c r="K110" s="30"/>
      <c r="L110" s="30"/>
      <c r="M110" s="1"/>
    </row>
    <row r="111" spans="1:13" s="2" customFormat="1" ht="16.5" customHeight="1" x14ac:dyDescent="0.2">
      <c r="A111" s="26"/>
      <c r="B111" s="24"/>
      <c r="C111" s="550" t="s">
        <v>196</v>
      </c>
      <c r="D111" s="371"/>
      <c r="E111" s="371"/>
      <c r="F111" s="371"/>
      <c r="G111" s="372"/>
      <c r="H111" s="373"/>
      <c r="I111" s="29"/>
      <c r="J111" s="30"/>
      <c r="K111" s="30"/>
      <c r="L111" s="30"/>
      <c r="M111" s="1"/>
    </row>
    <row r="112" spans="1:13" s="2" customFormat="1" ht="16.5" customHeight="1" x14ac:dyDescent="0.2">
      <c r="A112" s="26"/>
      <c r="B112" s="24"/>
      <c r="C112" s="580" t="s">
        <v>287</v>
      </c>
      <c r="D112" s="371"/>
      <c r="E112" s="371"/>
      <c r="F112" s="371"/>
      <c r="G112" s="372"/>
      <c r="H112" s="373"/>
      <c r="I112" s="581"/>
      <c r="J112" s="582"/>
      <c r="K112" s="582"/>
      <c r="L112" s="582"/>
      <c r="M112" s="1"/>
    </row>
    <row r="113" spans="1:13" s="2" customFormat="1" ht="17.25" customHeight="1" x14ac:dyDescent="0.2">
      <c r="A113" s="26"/>
      <c r="B113" s="24"/>
      <c r="C113" s="369" t="s">
        <v>6</v>
      </c>
      <c r="D113" s="26"/>
      <c r="E113" s="367"/>
      <c r="F113" s="367" t="s">
        <v>192</v>
      </c>
      <c r="G113" s="387" t="s">
        <v>23</v>
      </c>
      <c r="H113" s="415" t="s">
        <v>211</v>
      </c>
      <c r="I113" s="370" t="s">
        <v>193</v>
      </c>
      <c r="J113" s="368" t="s">
        <v>44</v>
      </c>
      <c r="K113" s="368"/>
      <c r="L113" s="366"/>
      <c r="M113" s="1"/>
    </row>
    <row r="114" spans="1:13" s="2" customFormat="1" ht="18.75" customHeight="1" thickBot="1" x14ac:dyDescent="0.25">
      <c r="A114" s="26"/>
      <c r="B114" s="24"/>
      <c r="C114" s="80" t="s">
        <v>185</v>
      </c>
      <c r="D114" s="80"/>
      <c r="E114" s="80"/>
      <c r="F114" s="591" t="s">
        <v>187</v>
      </c>
      <c r="G114" s="588">
        <v>600000</v>
      </c>
      <c r="H114" s="416">
        <v>0.5</v>
      </c>
      <c r="I114" s="583">
        <v>0.35</v>
      </c>
      <c r="J114" s="584">
        <f>+I114*G114</f>
        <v>210000</v>
      </c>
      <c r="K114" s="374" t="s">
        <v>189</v>
      </c>
      <c r="L114" s="26"/>
      <c r="M114" s="1"/>
    </row>
    <row r="115" spans="1:13" s="2" customFormat="1" ht="18.75" customHeight="1" thickBot="1" x14ac:dyDescent="0.25">
      <c r="A115" s="26"/>
      <c r="B115" s="24"/>
      <c r="C115" s="80" t="s">
        <v>186</v>
      </c>
      <c r="D115" s="80"/>
      <c r="E115" s="80"/>
      <c r="F115" s="592" t="s">
        <v>188</v>
      </c>
      <c r="G115" s="589">
        <v>600000</v>
      </c>
      <c r="H115" s="417">
        <v>0.5</v>
      </c>
      <c r="I115" s="585">
        <v>0.05</v>
      </c>
      <c r="J115" s="586">
        <f>+I115*G115</f>
        <v>30000</v>
      </c>
      <c r="K115" s="374" t="s">
        <v>190</v>
      </c>
      <c r="L115" s="26"/>
      <c r="M115" s="1"/>
    </row>
    <row r="116" spans="1:13" s="2" customFormat="1" ht="18.75" customHeight="1" thickBot="1" x14ac:dyDescent="0.25">
      <c r="A116" s="26"/>
      <c r="B116" s="24"/>
      <c r="C116" s="80" t="s">
        <v>212</v>
      </c>
      <c r="D116" s="80"/>
      <c r="E116" s="80"/>
      <c r="F116" s="80"/>
      <c r="G116" s="589">
        <f>SUM(G114:G115)</f>
        <v>1200000</v>
      </c>
      <c r="H116" s="590">
        <f>SUM(H114:H115)</f>
        <v>1</v>
      </c>
      <c r="I116" s="305"/>
      <c r="J116" s="587">
        <f>SUM(J114:J115)</f>
        <v>240000</v>
      </c>
      <c r="K116" s="368"/>
      <c r="L116" s="30"/>
      <c r="M116" s="1"/>
    </row>
    <row r="117" spans="1:13" s="2" customFormat="1" ht="8.25" customHeight="1" x14ac:dyDescent="0.2">
      <c r="A117" s="26"/>
      <c r="B117" s="24"/>
      <c r="C117" s="25"/>
      <c r="D117" s="26"/>
      <c r="E117" s="26"/>
      <c r="F117" s="26"/>
      <c r="G117" s="27"/>
      <c r="H117" s="28"/>
      <c r="I117" s="29"/>
      <c r="J117" s="30"/>
      <c r="K117" s="30"/>
      <c r="L117" s="30"/>
      <c r="M117" s="1"/>
    </row>
    <row r="118" spans="1:13" s="2" customFormat="1" ht="16.5" customHeight="1" x14ac:dyDescent="0.2">
      <c r="A118" s="26"/>
      <c r="C118" s="305" t="s">
        <v>288</v>
      </c>
      <c r="E118" s="26"/>
      <c r="F118" s="26"/>
      <c r="G118" s="27"/>
      <c r="H118" s="28"/>
      <c r="I118" s="29"/>
      <c r="J118" s="30"/>
      <c r="K118" s="30"/>
      <c r="L118" s="30"/>
      <c r="M118" s="1"/>
    </row>
    <row r="119" spans="1:13" s="2" customFormat="1" ht="16.5" customHeight="1" x14ac:dyDescent="0.2">
      <c r="A119" s="26"/>
      <c r="C119" s="305" t="s">
        <v>289</v>
      </c>
      <c r="E119" s="26"/>
      <c r="F119" s="26"/>
      <c r="G119" s="27"/>
      <c r="H119" s="28"/>
      <c r="I119" s="29"/>
      <c r="J119" s="30"/>
      <c r="K119" s="30"/>
      <c r="L119" s="30"/>
      <c r="M119" s="1"/>
    </row>
    <row r="120" spans="1:13" s="2" customFormat="1" ht="16.5" customHeight="1" x14ac:dyDescent="0.2">
      <c r="A120" s="26"/>
      <c r="C120" s="627" t="s">
        <v>271</v>
      </c>
      <c r="D120" s="628"/>
      <c r="E120" s="629"/>
      <c r="F120" s="629"/>
      <c r="G120" s="630"/>
      <c r="H120" s="631"/>
      <c r="I120" s="632"/>
      <c r="J120" s="633"/>
      <c r="K120" s="30"/>
      <c r="L120" s="30"/>
      <c r="M120" s="1"/>
    </row>
    <row r="121" spans="1:13" s="2" customFormat="1" ht="16.5" customHeight="1" x14ac:dyDescent="0.2">
      <c r="A121" s="26"/>
      <c r="C121" s="640" t="s">
        <v>278</v>
      </c>
      <c r="E121" s="26"/>
      <c r="F121" s="26"/>
      <c r="G121" s="27"/>
      <c r="H121" s="28"/>
      <c r="I121" s="29"/>
      <c r="J121" s="30"/>
      <c r="K121" s="30"/>
      <c r="L121" s="30"/>
      <c r="M121" s="1"/>
    </row>
    <row r="122" spans="1:13" s="2" customFormat="1" ht="16.5" customHeight="1" thickBot="1" x14ac:dyDescent="0.25">
      <c r="A122" s="26"/>
      <c r="C122" s="641" t="s">
        <v>272</v>
      </c>
      <c r="D122" s="551"/>
      <c r="E122" s="552"/>
      <c r="F122" s="552"/>
      <c r="G122" s="27"/>
      <c r="H122" s="28"/>
      <c r="I122" s="29"/>
      <c r="J122" s="30"/>
      <c r="K122" s="30"/>
      <c r="L122" s="30"/>
      <c r="M122" s="1"/>
    </row>
    <row r="123" spans="1:13" s="2" customFormat="1" ht="16.5" customHeight="1" x14ac:dyDescent="0.2">
      <c r="A123" s="26"/>
      <c r="C123" s="640" t="s">
        <v>194</v>
      </c>
      <c r="E123" s="26"/>
      <c r="F123" s="26"/>
      <c r="G123" s="27"/>
      <c r="H123" s="28"/>
      <c r="I123" s="29"/>
      <c r="J123" s="30"/>
      <c r="K123" s="30"/>
      <c r="L123" s="30"/>
      <c r="M123" s="1"/>
    </row>
    <row r="124" spans="1:13" s="2" customFormat="1" ht="16.5" customHeight="1" x14ac:dyDescent="0.2">
      <c r="A124" s="26"/>
      <c r="C124" s="640" t="s">
        <v>195</v>
      </c>
      <c r="E124" s="26"/>
      <c r="F124" s="26"/>
      <c r="G124" s="27"/>
      <c r="H124" s="28"/>
      <c r="I124" s="29"/>
      <c r="J124" s="30"/>
      <c r="K124" s="30"/>
      <c r="L124" s="30"/>
      <c r="M124" s="1"/>
    </row>
    <row r="125" spans="1:13" s="2" customFormat="1" ht="16.5" customHeight="1" x14ac:dyDescent="0.2">
      <c r="A125" s="26"/>
      <c r="C125" s="640" t="s">
        <v>290</v>
      </c>
      <c r="E125" s="26"/>
      <c r="F125" s="26"/>
      <c r="G125" s="27"/>
      <c r="H125" s="28"/>
      <c r="I125" s="29"/>
      <c r="J125" s="30"/>
      <c r="K125" s="30"/>
      <c r="L125" s="30"/>
      <c r="M125" s="1"/>
    </row>
    <row r="126" spans="1:13" s="2" customFormat="1" ht="16.5" customHeight="1" x14ac:dyDescent="0.2">
      <c r="A126" s="26"/>
      <c r="C126" s="640" t="s">
        <v>291</v>
      </c>
      <c r="E126" s="26"/>
      <c r="F126" s="26"/>
      <c r="G126" s="27"/>
      <c r="H126" s="28"/>
      <c r="I126" s="29"/>
      <c r="J126" s="30"/>
      <c r="K126" s="30"/>
      <c r="L126" s="30"/>
      <c r="M126" s="1"/>
    </row>
    <row r="127" spans="1:13" s="2" customFormat="1" ht="12" customHeight="1" thickBot="1" x14ac:dyDescent="0.25">
      <c r="A127" s="26"/>
      <c r="B127" s="24"/>
      <c r="C127" s="25"/>
      <c r="D127" s="26"/>
      <c r="E127" s="26"/>
      <c r="F127" s="26"/>
      <c r="G127" s="27"/>
      <c r="H127" s="28"/>
      <c r="I127" s="29"/>
      <c r="J127" s="30"/>
      <c r="K127" s="30"/>
      <c r="L127" s="30"/>
      <c r="M127" s="1"/>
    </row>
    <row r="128" spans="1:13" s="440" customFormat="1" ht="22.5" customHeight="1" x14ac:dyDescent="0.2">
      <c r="A128" s="435"/>
      <c r="B128" s="454">
        <v>7</v>
      </c>
      <c r="C128" s="455" t="s">
        <v>155</v>
      </c>
      <c r="D128" s="456"/>
      <c r="E128" s="456"/>
      <c r="F128" s="456"/>
      <c r="G128" s="457"/>
      <c r="H128" s="458"/>
      <c r="I128" s="459"/>
      <c r="J128" s="456"/>
      <c r="K128" s="456"/>
      <c r="L128" s="456"/>
      <c r="M128" s="439"/>
    </row>
    <row r="129" spans="1:14" s="440" customFormat="1" ht="22.5" customHeight="1" thickBot="1" x14ac:dyDescent="0.25">
      <c r="A129" s="435"/>
      <c r="B129" s="434"/>
      <c r="C129" s="146" t="s">
        <v>261</v>
      </c>
      <c r="D129" s="435"/>
      <c r="E129" s="435"/>
      <c r="F129" s="435"/>
      <c r="G129" s="436"/>
      <c r="H129" s="437"/>
      <c r="I129" s="438"/>
      <c r="J129" s="435"/>
      <c r="K129" s="435"/>
      <c r="L129" s="435"/>
      <c r="M129" s="439"/>
    </row>
    <row r="130" spans="1:14" s="2" customFormat="1" ht="21" customHeight="1" x14ac:dyDescent="0.2">
      <c r="A130" s="26"/>
      <c r="B130" s="31"/>
      <c r="C130" s="31"/>
      <c r="D130" s="31"/>
      <c r="E130" s="175" t="s">
        <v>309</v>
      </c>
      <c r="F130" s="289"/>
      <c r="G130" s="645" t="s">
        <v>297</v>
      </c>
      <c r="H130" s="324" t="s">
        <v>214</v>
      </c>
      <c r="I130" s="80"/>
      <c r="J130" s="80"/>
      <c r="K130" s="80"/>
      <c r="L130" s="80"/>
      <c r="M130" s="6"/>
      <c r="N130" s="1"/>
    </row>
    <row r="131" spans="1:14" s="2" customFormat="1" ht="21" customHeight="1" x14ac:dyDescent="0.2">
      <c r="A131" s="26"/>
      <c r="B131" s="31"/>
      <c r="C131" s="31"/>
      <c r="D131" s="31"/>
      <c r="E131" s="40" t="s">
        <v>6</v>
      </c>
      <c r="F131" s="263"/>
      <c r="G131" s="84"/>
      <c r="H131" s="37" t="s">
        <v>75</v>
      </c>
      <c r="I131" s="80"/>
      <c r="J131" s="80"/>
      <c r="K131" s="80"/>
      <c r="L131" s="80"/>
      <c r="M131" s="6"/>
      <c r="N131" s="1"/>
    </row>
    <row r="132" spans="1:14" s="2" customFormat="1" ht="21" customHeight="1" x14ac:dyDescent="0.2">
      <c r="A132" s="26"/>
      <c r="B132" s="31"/>
      <c r="C132" s="31"/>
      <c r="D132" s="31"/>
      <c r="E132" s="40" t="s">
        <v>36</v>
      </c>
      <c r="F132" s="263"/>
      <c r="G132" s="84"/>
      <c r="H132" s="38">
        <v>5</v>
      </c>
      <c r="I132" s="80"/>
      <c r="J132" s="80"/>
      <c r="K132" s="80"/>
      <c r="L132" s="80"/>
      <c r="M132" s="6"/>
      <c r="N132" s="1"/>
    </row>
    <row r="133" spans="1:14" s="2" customFormat="1" ht="21" customHeight="1" thickBot="1" x14ac:dyDescent="0.25">
      <c r="A133" s="26"/>
      <c r="B133" s="31"/>
      <c r="C133" s="31"/>
      <c r="D133" s="31"/>
      <c r="E133" s="444" t="s">
        <v>38</v>
      </c>
      <c r="F133" s="445"/>
      <c r="G133" s="119"/>
      <c r="H133" s="446" t="s">
        <v>72</v>
      </c>
      <c r="I133" s="80"/>
      <c r="J133" s="80"/>
      <c r="K133" s="80"/>
      <c r="L133" s="80"/>
      <c r="M133" s="6"/>
      <c r="N133" s="1"/>
    </row>
    <row r="134" spans="1:14" s="2" customFormat="1" ht="21" customHeight="1" x14ac:dyDescent="0.2">
      <c r="A134" s="26"/>
      <c r="B134" s="31"/>
      <c r="C134" s="31"/>
      <c r="D134" s="31"/>
      <c r="E134" s="441" t="s">
        <v>76</v>
      </c>
      <c r="F134" s="442"/>
      <c r="G134" s="443"/>
      <c r="H134" s="260">
        <v>60000</v>
      </c>
      <c r="I134" s="80"/>
      <c r="J134" s="80"/>
      <c r="K134" s="80"/>
      <c r="L134" s="80"/>
      <c r="M134" s="6"/>
      <c r="N134" s="1"/>
    </row>
    <row r="135" spans="1:14" s="2" customFormat="1" ht="21" customHeight="1" x14ac:dyDescent="0.2">
      <c r="A135" s="26"/>
      <c r="B135" s="31"/>
      <c r="C135" s="31"/>
      <c r="D135" s="31"/>
      <c r="E135" s="40" t="s">
        <v>77</v>
      </c>
      <c r="F135" s="263"/>
      <c r="G135" s="84"/>
      <c r="H135" s="199">
        <v>1</v>
      </c>
      <c r="I135" s="80"/>
      <c r="J135" s="80"/>
      <c r="K135" s="80"/>
      <c r="L135" s="80"/>
      <c r="M135" s="6"/>
      <c r="N135" s="1"/>
    </row>
    <row r="136" spans="1:14" s="2" customFormat="1" ht="21" customHeight="1" x14ac:dyDescent="0.2">
      <c r="A136" s="26"/>
      <c r="B136" s="31"/>
      <c r="C136" s="31"/>
      <c r="D136" s="31"/>
      <c r="E136" s="40" t="s">
        <v>78</v>
      </c>
      <c r="F136" s="263"/>
      <c r="G136" s="84"/>
      <c r="H136" s="39">
        <f>+H135*H134</f>
        <v>60000</v>
      </c>
      <c r="I136" s="80"/>
      <c r="J136" s="80"/>
      <c r="K136" s="80"/>
      <c r="L136" s="80"/>
      <c r="M136" s="6"/>
      <c r="N136" s="1"/>
    </row>
    <row r="137" spans="1:14" s="2" customFormat="1" ht="21" customHeight="1" x14ac:dyDescent="0.2">
      <c r="A137" s="26"/>
      <c r="B137" s="80"/>
      <c r="C137" s="80"/>
      <c r="D137" s="80"/>
      <c r="E137" s="40" t="s">
        <v>79</v>
      </c>
      <c r="F137" s="263"/>
      <c r="G137" s="84"/>
      <c r="H137" s="199">
        <v>0.2</v>
      </c>
      <c r="I137" s="86" t="s">
        <v>217</v>
      </c>
      <c r="J137" s="80"/>
      <c r="K137" s="80"/>
      <c r="L137" s="80"/>
      <c r="M137" s="6"/>
      <c r="N137" s="1"/>
    </row>
    <row r="138" spans="1:14" s="2" customFormat="1" ht="21" customHeight="1" x14ac:dyDescent="0.2">
      <c r="A138" s="26"/>
      <c r="B138" s="80"/>
      <c r="C138" s="80"/>
      <c r="D138" s="80"/>
      <c r="E138" s="200" t="s">
        <v>80</v>
      </c>
      <c r="F138" s="292"/>
      <c r="G138" s="201"/>
      <c r="H138" s="202">
        <f>+H137*H136</f>
        <v>12000</v>
      </c>
      <c r="I138" s="80"/>
      <c r="J138" s="80"/>
      <c r="K138" s="80"/>
      <c r="L138" s="80"/>
      <c r="M138" s="6"/>
      <c r="N138" s="1"/>
    </row>
    <row r="139" spans="1:14" s="2" customFormat="1" ht="21" customHeight="1" x14ac:dyDescent="0.2">
      <c r="A139" s="26"/>
      <c r="B139" s="80"/>
      <c r="C139" s="80"/>
      <c r="D139" s="80"/>
      <c r="E139" s="40" t="s">
        <v>81</v>
      </c>
      <c r="F139" s="263"/>
      <c r="G139" s="84"/>
      <c r="H139" s="39">
        <v>3160</v>
      </c>
      <c r="I139" s="86" t="s">
        <v>151</v>
      </c>
      <c r="J139" s="80"/>
      <c r="K139" s="80"/>
      <c r="L139" s="80"/>
      <c r="M139" s="6"/>
      <c r="N139" s="1"/>
    </row>
    <row r="140" spans="1:14" s="2" customFormat="1" ht="21" customHeight="1" x14ac:dyDescent="0.2">
      <c r="A140" s="26"/>
      <c r="B140" s="80"/>
      <c r="C140" s="80"/>
      <c r="D140" s="80"/>
      <c r="E140" s="40" t="s">
        <v>77</v>
      </c>
      <c r="F140" s="263"/>
      <c r="G140" s="84"/>
      <c r="H140" s="114">
        <v>1</v>
      </c>
      <c r="I140" s="80"/>
      <c r="J140" s="80"/>
      <c r="K140" s="80"/>
      <c r="L140" s="80"/>
      <c r="M140" s="6"/>
      <c r="N140" s="1"/>
    </row>
    <row r="141" spans="1:14" s="2" customFormat="1" ht="21" customHeight="1" thickBot="1" x14ac:dyDescent="0.25">
      <c r="A141" s="26"/>
      <c r="B141" s="80"/>
      <c r="C141" s="80"/>
      <c r="D141" s="80"/>
      <c r="E141" s="203" t="s">
        <v>44</v>
      </c>
      <c r="F141" s="293"/>
      <c r="G141" s="85"/>
      <c r="H141" s="204">
        <f>+H140*H139</f>
        <v>3160</v>
      </c>
      <c r="I141" s="80"/>
      <c r="J141" s="80"/>
      <c r="K141" s="80"/>
      <c r="L141" s="80"/>
      <c r="M141" s="6"/>
      <c r="N141" s="1"/>
    </row>
    <row r="142" spans="1:14" s="2" customFormat="1" ht="21" customHeight="1" thickBot="1" x14ac:dyDescent="0.25">
      <c r="A142" s="26"/>
      <c r="B142" s="80"/>
      <c r="C142" s="80"/>
      <c r="D142" s="80"/>
      <c r="E142" s="203" t="s">
        <v>215</v>
      </c>
      <c r="F142" s="293"/>
      <c r="G142" s="85"/>
      <c r="H142" s="204">
        <v>8000</v>
      </c>
      <c r="I142" s="80"/>
      <c r="J142" s="80"/>
      <c r="K142" s="80"/>
      <c r="L142" s="80"/>
      <c r="M142" s="6"/>
      <c r="N142" s="1"/>
    </row>
    <row r="143" spans="1:14" s="2" customFormat="1" ht="21" customHeight="1" thickBot="1" x14ac:dyDescent="0.25">
      <c r="A143" s="26"/>
      <c r="B143" s="80"/>
      <c r="C143" s="80"/>
      <c r="D143" s="80"/>
      <c r="E143" s="203" t="s">
        <v>8</v>
      </c>
      <c r="F143" s="293"/>
      <c r="G143" s="85"/>
      <c r="H143" s="204">
        <f>+H142+H141</f>
        <v>11160</v>
      </c>
      <c r="I143" s="80"/>
      <c r="J143" s="80"/>
      <c r="K143" s="80"/>
      <c r="L143" s="80"/>
      <c r="M143" s="6"/>
      <c r="N143" s="1"/>
    </row>
    <row r="144" spans="1:14" s="2" customFormat="1" ht="17.100000000000001" customHeight="1" x14ac:dyDescent="0.2">
      <c r="A144" s="26"/>
      <c r="B144" s="80"/>
      <c r="C144" s="80"/>
      <c r="D144" s="80"/>
      <c r="E144" s="146" t="s">
        <v>216</v>
      </c>
      <c r="F144" s="146"/>
      <c r="G144" s="87"/>
      <c r="H144" s="88"/>
      <c r="I144" s="80"/>
      <c r="J144" s="80"/>
      <c r="K144" s="80"/>
      <c r="L144" s="80"/>
      <c r="M144" s="6"/>
      <c r="N144" s="1"/>
    </row>
    <row r="145" spans="1:21" s="449" customFormat="1" ht="22.5" customHeight="1" thickBot="1" x14ac:dyDescent="0.25">
      <c r="A145" s="305"/>
      <c r="B145" s="24"/>
      <c r="C145" s="25"/>
      <c r="D145" s="305"/>
      <c r="E145" s="447">
        <f>+H139/H137</f>
        <v>15800</v>
      </c>
      <c r="F145" s="305" t="s">
        <v>292</v>
      </c>
      <c r="G145" s="27"/>
      <c r="H145" s="28"/>
      <c r="I145" s="365"/>
      <c r="J145" s="28"/>
      <c r="K145" s="28"/>
      <c r="L145" s="28"/>
      <c r="M145" s="448"/>
    </row>
    <row r="146" spans="1:21" s="449" customFormat="1" ht="8.25" customHeight="1" thickBot="1" x14ac:dyDescent="0.25">
      <c r="A146" s="305"/>
      <c r="B146" s="24"/>
      <c r="C146" s="24"/>
      <c r="D146" s="24"/>
      <c r="E146" s="24"/>
      <c r="F146" s="24"/>
      <c r="G146" s="27"/>
      <c r="H146" s="28"/>
      <c r="I146" s="365"/>
      <c r="J146" s="28"/>
      <c r="K146" s="28"/>
      <c r="L146" s="28"/>
      <c r="M146" s="448"/>
    </row>
    <row r="147" spans="1:21" s="2" customFormat="1" ht="9.75" customHeight="1" x14ac:dyDescent="0.2">
      <c r="A147" s="26"/>
      <c r="B147" s="395"/>
      <c r="C147" s="396"/>
      <c r="D147" s="397"/>
      <c r="E147" s="397"/>
      <c r="F147" s="397"/>
      <c r="G147" s="398"/>
      <c r="H147" s="399"/>
      <c r="I147" s="414"/>
      <c r="J147" s="401"/>
      <c r="K147" s="401"/>
      <c r="L147" s="401"/>
      <c r="M147" s="1"/>
    </row>
    <row r="148" spans="1:21" s="2" customFormat="1" ht="7.5" customHeight="1" thickBot="1" x14ac:dyDescent="0.25">
      <c r="A148" s="26"/>
      <c r="B148" s="393"/>
      <c r="C148" s="402"/>
      <c r="D148" s="403"/>
      <c r="E148" s="403"/>
      <c r="F148" s="403"/>
      <c r="G148" s="404"/>
      <c r="H148" s="405"/>
      <c r="I148" s="364"/>
      <c r="J148" s="407"/>
      <c r="K148" s="407"/>
      <c r="L148" s="407"/>
      <c r="M148" s="1"/>
    </row>
    <row r="149" spans="1:21" s="2" customFormat="1" ht="20.100000000000001" customHeight="1" x14ac:dyDescent="0.2">
      <c r="A149" s="26"/>
      <c r="B149" s="522" t="s">
        <v>294</v>
      </c>
      <c r="C149" s="450"/>
      <c r="D149" s="334"/>
      <c r="E149" s="334"/>
      <c r="F149" s="334"/>
      <c r="G149" s="419"/>
      <c r="H149" s="420"/>
      <c r="I149" s="421"/>
      <c r="J149" s="422"/>
      <c r="K149" s="422"/>
      <c r="L149" s="422"/>
      <c r="M149" s="1"/>
    </row>
    <row r="150" spans="1:21" s="2" customFormat="1" ht="20.100000000000001" customHeight="1" x14ac:dyDescent="0.2">
      <c r="A150" s="26"/>
      <c r="B150" s="522" t="s">
        <v>293</v>
      </c>
      <c r="C150" s="450"/>
      <c r="D150" s="334"/>
      <c r="E150" s="334"/>
      <c r="F150" s="334"/>
      <c r="G150" s="419"/>
      <c r="H150" s="420"/>
      <c r="I150" s="421"/>
      <c r="J150" s="422"/>
      <c r="K150" s="422"/>
      <c r="L150" s="422"/>
      <c r="M150" s="1"/>
    </row>
    <row r="151" spans="1:21" s="2" customFormat="1" ht="20.100000000000001" customHeight="1" x14ac:dyDescent="0.2">
      <c r="A151" s="26"/>
      <c r="B151" s="522" t="s">
        <v>218</v>
      </c>
      <c r="C151" s="450"/>
      <c r="D151" s="334"/>
      <c r="E151" s="334"/>
      <c r="F151" s="334"/>
      <c r="G151" s="419"/>
      <c r="H151" s="420"/>
      <c r="I151" s="421"/>
      <c r="J151" s="422"/>
      <c r="K151" s="422"/>
      <c r="L151" s="422"/>
      <c r="M151" s="1"/>
    </row>
    <row r="152" spans="1:21" s="2" customFormat="1" ht="20.100000000000001" customHeight="1" x14ac:dyDescent="0.2">
      <c r="A152" s="26"/>
      <c r="B152" s="522" t="s">
        <v>305</v>
      </c>
      <c r="C152" s="450"/>
      <c r="D152" s="334"/>
      <c r="E152" s="334"/>
      <c r="F152" s="334"/>
      <c r="G152" s="419"/>
      <c r="H152" s="420"/>
      <c r="I152" s="421"/>
      <c r="J152" s="422"/>
      <c r="K152" s="422"/>
      <c r="L152" s="422"/>
      <c r="M152" s="1"/>
    </row>
    <row r="153" spans="1:21" s="2" customFormat="1" ht="20.100000000000001" customHeight="1" x14ac:dyDescent="0.2">
      <c r="A153" s="26"/>
      <c r="B153" s="522" t="s">
        <v>273</v>
      </c>
      <c r="C153" s="450"/>
      <c r="D153" s="334"/>
      <c r="E153" s="334"/>
      <c r="F153" s="334"/>
      <c r="G153" s="419"/>
      <c r="H153" s="420"/>
      <c r="I153" s="421"/>
      <c r="J153" s="422"/>
      <c r="K153" s="422"/>
      <c r="L153" s="422"/>
      <c r="M153" s="1"/>
    </row>
    <row r="154" spans="1:21" s="2" customFormat="1" ht="20.100000000000001" customHeight="1" x14ac:dyDescent="0.2">
      <c r="A154" s="26"/>
      <c r="B154" s="522" t="s">
        <v>266</v>
      </c>
      <c r="C154" s="450"/>
      <c r="D154" s="334"/>
      <c r="E154" s="334"/>
      <c r="F154" s="334"/>
      <c r="G154" s="419"/>
      <c r="H154" s="420"/>
      <c r="I154" s="421"/>
      <c r="J154" s="422"/>
      <c r="K154" s="422"/>
      <c r="L154" s="422"/>
      <c r="M154" s="1"/>
    </row>
    <row r="155" spans="1:21" s="2" customFormat="1" ht="20.100000000000001" customHeight="1" thickBot="1" x14ac:dyDescent="0.25">
      <c r="A155" s="26"/>
      <c r="B155" s="522" t="s">
        <v>274</v>
      </c>
      <c r="C155" s="450"/>
      <c r="D155" s="334"/>
      <c r="E155" s="334"/>
      <c r="F155" s="334"/>
      <c r="G155" s="419"/>
      <c r="H155" s="420"/>
      <c r="I155" s="421"/>
      <c r="J155" s="422"/>
      <c r="K155" s="422"/>
      <c r="L155" s="422"/>
      <c r="M155" s="1"/>
      <c r="S155" s="80"/>
      <c r="T155" s="80"/>
      <c r="U155" s="6"/>
    </row>
    <row r="156" spans="1:21" s="2" customFormat="1" ht="22.5" customHeight="1" x14ac:dyDescent="0.2">
      <c r="A156" s="26"/>
      <c r="B156" s="454">
        <v>8</v>
      </c>
      <c r="C156" s="455" t="s">
        <v>156</v>
      </c>
      <c r="D156" s="456"/>
      <c r="E156" s="456"/>
      <c r="F156" s="456"/>
      <c r="G156" s="398"/>
      <c r="H156" s="399"/>
      <c r="I156" s="414"/>
      <c r="J156" s="401"/>
      <c r="K156" s="401"/>
      <c r="L156" s="401"/>
      <c r="M156" s="1"/>
      <c r="S156" s="80"/>
      <c r="T156" s="80"/>
      <c r="U156" s="6"/>
    </row>
    <row r="157" spans="1:21" s="2" customFormat="1" ht="18" customHeight="1" x14ac:dyDescent="0.2">
      <c r="A157" s="26"/>
      <c r="B157" s="24"/>
      <c r="C157" s="546" t="s">
        <v>256</v>
      </c>
      <c r="D157" s="305"/>
      <c r="E157" s="305"/>
      <c r="F157" s="305"/>
      <c r="G157" s="308"/>
      <c r="H157" s="305"/>
      <c r="I157" s="547"/>
      <c r="J157" s="305"/>
      <c r="K157" s="30"/>
      <c r="L157" s="30"/>
      <c r="M157" s="1"/>
      <c r="S157" s="80"/>
      <c r="T157" s="80"/>
      <c r="U157" s="6"/>
    </row>
    <row r="158" spans="1:21" s="2" customFormat="1" ht="18" customHeight="1" x14ac:dyDescent="0.2">
      <c r="A158" s="26"/>
      <c r="B158" s="24"/>
      <c r="C158" s="546" t="s">
        <v>267</v>
      </c>
      <c r="D158" s="305"/>
      <c r="E158" s="305"/>
      <c r="F158" s="305"/>
      <c r="G158" s="308"/>
      <c r="H158" s="305"/>
      <c r="I158" s="547"/>
      <c r="J158" s="305"/>
      <c r="K158" s="30"/>
      <c r="L158" s="30"/>
      <c r="M158" s="1"/>
      <c r="S158" s="80"/>
      <c r="T158" s="80" t="s">
        <v>37</v>
      </c>
      <c r="U158" s="6"/>
    </row>
    <row r="159" spans="1:21" s="2" customFormat="1" ht="18" customHeight="1" x14ac:dyDescent="0.2">
      <c r="A159" s="26"/>
      <c r="B159" s="24"/>
      <c r="C159" s="546" t="s">
        <v>219</v>
      </c>
      <c r="D159" s="305"/>
      <c r="E159" s="305"/>
      <c r="F159" s="305"/>
      <c r="G159" s="308"/>
      <c r="H159" s="305"/>
      <c r="I159" s="547"/>
      <c r="J159" s="305"/>
      <c r="K159" s="30"/>
      <c r="L159" s="30"/>
      <c r="M159" s="1"/>
      <c r="S159" s="80"/>
      <c r="T159" s="80">
        <v>100000</v>
      </c>
      <c r="U159" s="6"/>
    </row>
    <row r="160" spans="1:21" s="2" customFormat="1" ht="6.75" customHeight="1" thickBot="1" x14ac:dyDescent="0.25">
      <c r="A160" s="26"/>
      <c r="B160" s="24"/>
      <c r="C160" s="546"/>
      <c r="D160" s="305"/>
      <c r="E160" s="305"/>
      <c r="F160" s="305"/>
      <c r="G160" s="308"/>
      <c r="H160" s="305"/>
      <c r="I160" s="547"/>
      <c r="J160" s="305"/>
      <c r="K160" s="30"/>
      <c r="L160" s="30"/>
      <c r="M160" s="1"/>
      <c r="S160" s="80"/>
      <c r="T160" s="80"/>
      <c r="U160" s="6"/>
    </row>
    <row r="161" spans="1:22" s="2" customFormat="1" ht="18.75" customHeight="1" x14ac:dyDescent="0.2">
      <c r="A161" s="26"/>
      <c r="B161" s="24"/>
      <c r="C161" s="26"/>
      <c r="D161" s="175" t="s">
        <v>33</v>
      </c>
      <c r="E161" s="289"/>
      <c r="F161" s="33"/>
      <c r="G161" s="644" t="s">
        <v>297</v>
      </c>
      <c r="H161" s="490" t="s">
        <v>34</v>
      </c>
      <c r="I161" s="464"/>
      <c r="J161" s="29"/>
      <c r="K161" s="29"/>
      <c r="L161" s="30"/>
      <c r="M161" s="30"/>
      <c r="N161" s="1"/>
      <c r="T161" s="80"/>
      <c r="U161" s="80">
        <v>39</v>
      </c>
      <c r="V161" s="6"/>
    </row>
    <row r="162" spans="1:22" s="2" customFormat="1" ht="18.75" customHeight="1" x14ac:dyDescent="0.2">
      <c r="A162" s="26"/>
      <c r="B162" s="24"/>
      <c r="C162" s="26"/>
      <c r="D162" s="40" t="s">
        <v>6</v>
      </c>
      <c r="E162" s="263"/>
      <c r="F162" s="36"/>
      <c r="G162" s="36"/>
      <c r="H162" s="491" t="s">
        <v>3</v>
      </c>
      <c r="I162" s="465"/>
      <c r="J162" s="29"/>
      <c r="K162" s="29"/>
      <c r="L162" s="30"/>
      <c r="M162" s="30"/>
      <c r="N162" s="1"/>
      <c r="T162" s="80"/>
      <c r="U162" s="80">
        <f>+T159/U161</f>
        <v>2564.102564102564</v>
      </c>
      <c r="V162" s="6">
        <f>+U162/T159</f>
        <v>2.564102564102564E-2</v>
      </c>
    </row>
    <row r="163" spans="1:22" s="2" customFormat="1" ht="18.75" customHeight="1" x14ac:dyDescent="0.2">
      <c r="A163" s="26"/>
      <c r="B163" s="24"/>
      <c r="C163" s="26"/>
      <c r="D163" s="40" t="s">
        <v>13</v>
      </c>
      <c r="E163" s="263"/>
      <c r="F163" s="36"/>
      <c r="G163" s="36"/>
      <c r="H163" s="491" t="s">
        <v>35</v>
      </c>
      <c r="I163" s="465"/>
      <c r="J163" s="29"/>
      <c r="K163" s="29"/>
      <c r="L163" s="30"/>
      <c r="M163" s="30"/>
      <c r="N163" s="1"/>
      <c r="T163" s="80"/>
      <c r="U163" s="80">
        <v>4.5</v>
      </c>
      <c r="V163" s="6"/>
    </row>
    <row r="164" spans="1:22" s="2" customFormat="1" ht="18.75" customHeight="1" x14ac:dyDescent="0.2">
      <c r="A164" s="26"/>
      <c r="B164" s="24"/>
      <c r="C164" s="26"/>
      <c r="D164" s="40" t="s">
        <v>295</v>
      </c>
      <c r="E164" s="263"/>
      <c r="F164" s="36"/>
      <c r="G164" s="36"/>
      <c r="H164" s="492">
        <v>39</v>
      </c>
      <c r="I164" s="465"/>
      <c r="J164" s="29"/>
      <c r="K164" s="29"/>
      <c r="L164" s="30"/>
      <c r="M164" s="30"/>
      <c r="N164" s="1"/>
      <c r="T164" s="80"/>
      <c r="U164" s="80">
        <v>12</v>
      </c>
      <c r="V164" s="6"/>
    </row>
    <row r="165" spans="1:22" s="2" customFormat="1" ht="18.75" customHeight="1" thickBot="1" x14ac:dyDescent="0.25">
      <c r="A165" s="26"/>
      <c r="B165" s="24"/>
      <c r="C165" s="26"/>
      <c r="D165" s="444" t="s">
        <v>38</v>
      </c>
      <c r="E165" s="445"/>
      <c r="F165" s="48"/>
      <c r="G165" s="48"/>
      <c r="H165" s="493" t="s">
        <v>39</v>
      </c>
      <c r="I165" s="466"/>
      <c r="J165" s="664" t="s">
        <v>231</v>
      </c>
      <c r="K165" s="665"/>
      <c r="L165" s="666"/>
      <c r="M165" s="30"/>
      <c r="N165" s="1"/>
      <c r="T165" s="80"/>
      <c r="U165" s="80">
        <f>+U163/U164</f>
        <v>0.375</v>
      </c>
      <c r="V165" s="6"/>
    </row>
    <row r="166" spans="1:22" s="2" customFormat="1" ht="18.75" customHeight="1" x14ac:dyDescent="0.2">
      <c r="A166" s="26"/>
      <c r="B166" s="24"/>
      <c r="C166" s="26"/>
      <c r="D166" s="441" t="s">
        <v>40</v>
      </c>
      <c r="E166" s="442"/>
      <c r="F166" s="463"/>
      <c r="G166" s="463"/>
      <c r="H166" s="494">
        <v>500000</v>
      </c>
      <c r="I166" s="467"/>
      <c r="J166" s="484" t="s">
        <v>232</v>
      </c>
      <c r="K166" s="473"/>
      <c r="L166" s="471">
        <v>1</v>
      </c>
      <c r="M166" s="30"/>
      <c r="N166" s="1"/>
      <c r="O166" s="187"/>
      <c r="P166" s="187"/>
      <c r="Q166" s="129"/>
      <c r="R166" s="80"/>
      <c r="S166" s="80"/>
      <c r="T166" s="80"/>
      <c r="U166" s="80">
        <f>+U165*U162</f>
        <v>961.53846153846143</v>
      </c>
      <c r="V166" s="6"/>
    </row>
    <row r="167" spans="1:22" s="2" customFormat="1" ht="18.75" customHeight="1" thickBot="1" x14ac:dyDescent="0.25">
      <c r="A167" s="26"/>
      <c r="B167" s="24"/>
      <c r="C167" s="26"/>
      <c r="D167" s="40" t="s">
        <v>41</v>
      </c>
      <c r="E167" s="263"/>
      <c r="F167" s="36"/>
      <c r="G167" s="36"/>
      <c r="H167" s="523">
        <v>-100000</v>
      </c>
      <c r="I167" s="465"/>
      <c r="J167" s="472" t="s">
        <v>228</v>
      </c>
      <c r="K167" s="472"/>
      <c r="L167" s="407">
        <v>39</v>
      </c>
      <c r="M167" s="30"/>
      <c r="N167" s="1"/>
      <c r="O167" s="187"/>
      <c r="P167" s="187"/>
      <c r="Q167" s="129"/>
      <c r="R167" s="80"/>
      <c r="S167" s="80"/>
      <c r="T167" s="80"/>
      <c r="U167" s="80"/>
      <c r="V167" s="6"/>
    </row>
    <row r="168" spans="1:22" s="2" customFormat="1" ht="18.75" customHeight="1" x14ac:dyDescent="0.2">
      <c r="A168" s="26"/>
      <c r="B168" s="24"/>
      <c r="C168" s="26"/>
      <c r="D168" s="40" t="s">
        <v>42</v>
      </c>
      <c r="E168" s="263"/>
      <c r="F168" s="36"/>
      <c r="G168" s="36"/>
      <c r="H168" s="494">
        <f>SUM(H166:H167)</f>
        <v>400000</v>
      </c>
      <c r="I168" s="465"/>
      <c r="J168" s="643" t="s">
        <v>307</v>
      </c>
      <c r="K168" s="655">
        <f>+L166/L167</f>
        <v>2.564102564102564E-2</v>
      </c>
      <c r="L168" s="667"/>
      <c r="M168" s="30"/>
      <c r="N168" s="1"/>
      <c r="O168" s="187"/>
      <c r="P168" s="187"/>
      <c r="Q168" s="129"/>
      <c r="R168" s="80"/>
      <c r="S168" s="80"/>
      <c r="T168" s="80"/>
      <c r="U168" s="80"/>
      <c r="V168" s="6"/>
    </row>
    <row r="169" spans="1:22" s="2" customFormat="1" ht="18.75" customHeight="1" thickBot="1" x14ac:dyDescent="0.25">
      <c r="A169" s="26"/>
      <c r="B169" s="24"/>
      <c r="C169" s="26"/>
      <c r="D169" s="40" t="s">
        <v>222</v>
      </c>
      <c r="E169" s="263"/>
      <c r="F169" s="36"/>
      <c r="G169" s="613">
        <v>0.96299999999999997</v>
      </c>
      <c r="H169" s="612">
        <v>9.6299999999999997E-3</v>
      </c>
      <c r="I169" s="468" t="s">
        <v>223</v>
      </c>
      <c r="J169" s="472" t="s">
        <v>306</v>
      </c>
      <c r="K169" s="472"/>
      <c r="L169" s="407">
        <v>12</v>
      </c>
      <c r="M169" s="30"/>
      <c r="N169" s="1"/>
      <c r="O169" s="187"/>
      <c r="P169" s="187"/>
      <c r="Q169" s="129"/>
      <c r="R169" s="80"/>
      <c r="S169" s="80"/>
      <c r="T169" s="80"/>
      <c r="U169" s="80"/>
      <c r="V169" s="6"/>
    </row>
    <row r="170" spans="1:22" s="2" customFormat="1" ht="18.75" customHeight="1" thickBot="1" x14ac:dyDescent="0.25">
      <c r="A170" s="26"/>
      <c r="B170" s="24"/>
      <c r="C170" s="26"/>
      <c r="D170" s="184" t="s">
        <v>225</v>
      </c>
      <c r="E170" s="290"/>
      <c r="F170" s="48"/>
      <c r="G170" s="48"/>
      <c r="H170" s="548">
        <f>+H169*H168</f>
        <v>3852</v>
      </c>
      <c r="I170" s="469" t="s">
        <v>224</v>
      </c>
      <c r="J170" s="643" t="s">
        <v>308</v>
      </c>
      <c r="K170" s="472"/>
      <c r="L170" s="30">
        <f>+K168/L169</f>
        <v>2.1367521367521365E-3</v>
      </c>
      <c r="M170" s="30"/>
      <c r="N170" s="1"/>
      <c r="O170" s="187"/>
      <c r="P170" s="187"/>
      <c r="Q170" s="129"/>
      <c r="R170" s="80"/>
      <c r="S170" s="80"/>
      <c r="T170" s="80"/>
      <c r="U170" s="80"/>
      <c r="V170" s="6"/>
    </row>
    <row r="171" spans="1:22" s="2" customFormat="1" ht="18.75" customHeight="1" thickBot="1" x14ac:dyDescent="0.25">
      <c r="A171" s="26"/>
      <c r="B171" s="24"/>
      <c r="C171" s="25"/>
      <c r="D171" s="26"/>
      <c r="E171" s="26"/>
      <c r="F171" s="26"/>
      <c r="G171" s="27"/>
      <c r="H171" s="496"/>
      <c r="I171" s="29"/>
      <c r="J171" s="485" t="s">
        <v>230</v>
      </c>
      <c r="K171" s="374"/>
      <c r="L171" s="407">
        <v>4.5</v>
      </c>
      <c r="M171" s="1"/>
      <c r="N171" s="187"/>
      <c r="O171" s="187"/>
      <c r="P171" s="129"/>
      <c r="Q171" s="80"/>
      <c r="R171" s="80"/>
      <c r="S171" s="80"/>
      <c r="T171" s="80"/>
      <c r="U171" s="6"/>
    </row>
    <row r="172" spans="1:22" s="2" customFormat="1" ht="18.75" customHeight="1" x14ac:dyDescent="0.2">
      <c r="A172" s="26"/>
      <c r="B172" s="24"/>
      <c r="C172" s="26"/>
      <c r="D172" s="175" t="s">
        <v>226</v>
      </c>
      <c r="E172" s="289"/>
      <c r="F172" s="33"/>
      <c r="G172" s="614">
        <v>1.605</v>
      </c>
      <c r="H172" s="615">
        <v>1.6049999999999998E-2</v>
      </c>
      <c r="I172" s="470" t="s">
        <v>223</v>
      </c>
      <c r="J172" s="29"/>
      <c r="K172" s="656">
        <f>+L171*L170</f>
        <v>9.6153846153846142E-3</v>
      </c>
      <c r="L172" s="657"/>
      <c r="M172" s="30"/>
      <c r="N172" s="1"/>
      <c r="O172" s="187"/>
      <c r="P172" s="187"/>
      <c r="Q172" s="129"/>
      <c r="R172" s="80"/>
      <c r="S172" s="80"/>
      <c r="T172" s="80"/>
      <c r="U172" s="80"/>
      <c r="V172" s="6"/>
    </row>
    <row r="173" spans="1:22" s="2" customFormat="1" ht="18.75" customHeight="1" thickBot="1" x14ac:dyDescent="0.25">
      <c r="A173" s="26"/>
      <c r="B173" s="24"/>
      <c r="C173" s="26"/>
      <c r="D173" s="184" t="s">
        <v>227</v>
      </c>
      <c r="E173" s="290"/>
      <c r="F173" s="48"/>
      <c r="G173" s="48"/>
      <c r="H173" s="495">
        <f>+H172*H168</f>
        <v>6419.9999999999991</v>
      </c>
      <c r="I173" s="469" t="s">
        <v>224</v>
      </c>
      <c r="J173" s="29"/>
      <c r="K173" s="658">
        <v>9.6153846153846142E-3</v>
      </c>
      <c r="L173" s="657"/>
      <c r="M173" s="30"/>
      <c r="N173" s="1"/>
      <c r="O173" s="187"/>
      <c r="P173" s="187"/>
      <c r="Q173" s="129"/>
      <c r="R173" s="80"/>
      <c r="S173" s="80"/>
      <c r="T173" s="80"/>
      <c r="U173" s="80"/>
      <c r="V173" s="6"/>
    </row>
    <row r="174" spans="1:22" s="2" customFormat="1" ht="7.5" customHeight="1" x14ac:dyDescent="0.2">
      <c r="A174" s="26"/>
      <c r="B174" s="24"/>
      <c r="C174" s="25"/>
      <c r="D174" s="26"/>
      <c r="E174" s="26"/>
      <c r="F174" s="26"/>
      <c r="G174" s="27"/>
      <c r="H174" s="28"/>
      <c r="I174" s="29"/>
      <c r="J174" s="30"/>
      <c r="K174" s="30"/>
      <c r="L174" s="26"/>
      <c r="M174" s="1"/>
      <c r="O174" s="451"/>
    </row>
    <row r="175" spans="1:22" s="2" customFormat="1" ht="6" customHeight="1" thickBot="1" x14ac:dyDescent="0.25">
      <c r="A175" s="26"/>
      <c r="B175" s="24"/>
      <c r="C175" s="25"/>
      <c r="D175" s="26"/>
      <c r="E175" s="26"/>
      <c r="F175" s="26"/>
      <c r="G175" s="27"/>
      <c r="H175" s="28"/>
      <c r="I175" s="29"/>
      <c r="J175" s="30"/>
      <c r="K175" s="30"/>
      <c r="L175" s="30"/>
      <c r="M175" s="1"/>
      <c r="O175" s="451"/>
    </row>
    <row r="176" spans="1:22" s="2" customFormat="1" ht="27.75" customHeight="1" x14ac:dyDescent="0.2">
      <c r="A176" s="453"/>
      <c r="B176" s="486">
        <v>9</v>
      </c>
      <c r="C176" s="487" t="s">
        <v>157</v>
      </c>
      <c r="D176" s="488"/>
      <c r="E176" s="488"/>
      <c r="F176" s="488"/>
      <c r="G176" s="489"/>
      <c r="H176" s="399"/>
      <c r="I176" s="414"/>
      <c r="J176" s="401"/>
      <c r="K176" s="401"/>
      <c r="L176" s="401"/>
      <c r="M176" s="1"/>
    </row>
    <row r="177" spans="1:15" s="2" customFormat="1" ht="18.75" customHeight="1" x14ac:dyDescent="0.2">
      <c r="A177" s="26"/>
      <c r="B177" s="24"/>
      <c r="C177" s="546" t="s">
        <v>262</v>
      </c>
      <c r="D177" s="26"/>
      <c r="E177" s="26"/>
      <c r="F177" s="26"/>
      <c r="G177" s="27"/>
      <c r="H177" s="28"/>
      <c r="I177" s="29"/>
      <c r="J177" s="30"/>
      <c r="K177" s="30"/>
      <c r="L177" s="30"/>
      <c r="M177" s="1"/>
      <c r="O177" s="451"/>
    </row>
    <row r="178" spans="1:15" s="2" customFormat="1" ht="18.75" customHeight="1" x14ac:dyDescent="0.2">
      <c r="A178" s="26"/>
      <c r="B178" s="24"/>
      <c r="C178" s="546" t="s">
        <v>267</v>
      </c>
      <c r="D178" s="26"/>
      <c r="E178" s="26"/>
      <c r="F178" s="26"/>
      <c r="G178" s="27"/>
      <c r="H178" s="28"/>
      <c r="I178" s="29"/>
      <c r="J178" s="30"/>
      <c r="K178" s="30"/>
      <c r="L178" s="30"/>
      <c r="M178" s="1"/>
    </row>
    <row r="179" spans="1:15" s="2" customFormat="1" ht="18.75" customHeight="1" thickBot="1" x14ac:dyDescent="0.25">
      <c r="A179" s="26"/>
      <c r="B179" s="24"/>
      <c r="C179" s="546" t="s">
        <v>220</v>
      </c>
      <c r="D179" s="26"/>
      <c r="E179" s="26"/>
      <c r="F179" s="26"/>
      <c r="G179" s="27"/>
      <c r="H179" s="28"/>
      <c r="I179" s="29"/>
      <c r="J179" s="30"/>
      <c r="K179" s="30"/>
      <c r="L179" s="30"/>
      <c r="M179" s="1"/>
    </row>
    <row r="180" spans="1:15" s="2" customFormat="1" ht="17.25" customHeight="1" x14ac:dyDescent="0.2">
      <c r="A180" s="26"/>
      <c r="B180" s="24"/>
      <c r="C180" s="25"/>
      <c r="D180" s="175" t="s">
        <v>298</v>
      </c>
      <c r="E180" s="289"/>
      <c r="F180" s="33"/>
      <c r="G180" s="644" t="s">
        <v>297</v>
      </c>
      <c r="H180" s="490" t="s">
        <v>34</v>
      </c>
      <c r="I180" s="464"/>
      <c r="J180" s="29"/>
      <c r="K180" s="29"/>
      <c r="L180" s="30"/>
      <c r="M180" s="1"/>
    </row>
    <row r="181" spans="1:15" s="2" customFormat="1" ht="17.25" customHeight="1" x14ac:dyDescent="0.2">
      <c r="A181" s="26"/>
      <c r="B181" s="24"/>
      <c r="C181" s="25"/>
      <c r="D181" s="40" t="s">
        <v>6</v>
      </c>
      <c r="E181" s="263"/>
      <c r="F181" s="36"/>
      <c r="G181" s="36"/>
      <c r="H181" s="491" t="s">
        <v>3</v>
      </c>
      <c r="I181" s="465"/>
      <c r="J181" s="29"/>
      <c r="K181" s="29"/>
      <c r="L181" s="30"/>
      <c r="M181" s="1"/>
    </row>
    <row r="182" spans="1:15" s="2" customFormat="1" ht="17.25" customHeight="1" x14ac:dyDescent="0.2">
      <c r="A182" s="26"/>
      <c r="B182" s="24"/>
      <c r="C182" s="25"/>
      <c r="D182" s="40" t="s">
        <v>13</v>
      </c>
      <c r="E182" s="263"/>
      <c r="F182" s="36"/>
      <c r="G182" s="36"/>
      <c r="H182" s="497" t="s">
        <v>46</v>
      </c>
      <c r="I182" s="465"/>
      <c r="J182" s="29"/>
      <c r="K182" s="29"/>
      <c r="L182" s="30"/>
      <c r="M182" s="1"/>
    </row>
    <row r="183" spans="1:15" s="2" customFormat="1" ht="17.25" customHeight="1" x14ac:dyDescent="0.2">
      <c r="A183" s="26"/>
      <c r="B183" s="24"/>
      <c r="C183" s="25"/>
      <c r="D183" s="40" t="s">
        <v>296</v>
      </c>
      <c r="E183" s="263"/>
      <c r="F183" s="36"/>
      <c r="G183" s="36"/>
      <c r="H183" s="492">
        <v>27.5</v>
      </c>
      <c r="I183" s="465"/>
      <c r="J183" s="29"/>
      <c r="K183" s="29"/>
      <c r="L183" s="30"/>
      <c r="M183" s="1"/>
    </row>
    <row r="184" spans="1:15" s="2" customFormat="1" ht="17.25" customHeight="1" thickBot="1" x14ac:dyDescent="0.25">
      <c r="A184" s="26"/>
      <c r="B184" s="24"/>
      <c r="C184" s="25"/>
      <c r="D184" s="444" t="s">
        <v>38</v>
      </c>
      <c r="E184" s="445"/>
      <c r="F184" s="48"/>
      <c r="G184" s="48"/>
      <c r="H184" s="493" t="s">
        <v>39</v>
      </c>
      <c r="I184" s="466"/>
      <c r="J184" s="668" t="s">
        <v>231</v>
      </c>
      <c r="K184" s="669"/>
      <c r="L184" s="669"/>
      <c r="M184" s="1"/>
    </row>
    <row r="185" spans="1:15" s="2" customFormat="1" ht="17.25" customHeight="1" x14ac:dyDescent="0.2">
      <c r="A185" s="26"/>
      <c r="B185" s="24"/>
      <c r="C185" s="25"/>
      <c r="D185" s="441" t="s">
        <v>40</v>
      </c>
      <c r="E185" s="442"/>
      <c r="F185" s="463"/>
      <c r="G185" s="463"/>
      <c r="H185" s="494">
        <v>500000</v>
      </c>
      <c r="I185" s="467"/>
      <c r="J185" s="484" t="s">
        <v>232</v>
      </c>
      <c r="K185" s="473"/>
      <c r="L185" s="471">
        <v>1</v>
      </c>
      <c r="M185" s="1"/>
    </row>
    <row r="186" spans="1:15" s="2" customFormat="1" ht="17.25" customHeight="1" thickBot="1" x14ac:dyDescent="0.25">
      <c r="A186" s="26"/>
      <c r="B186" s="24"/>
      <c r="C186" s="25"/>
      <c r="D186" s="40" t="s">
        <v>41</v>
      </c>
      <c r="E186" s="263"/>
      <c r="F186" s="36"/>
      <c r="G186" s="36"/>
      <c r="H186" s="523">
        <v>-100000</v>
      </c>
      <c r="I186" s="465"/>
      <c r="J186" s="472" t="s">
        <v>233</v>
      </c>
      <c r="K186" s="472"/>
      <c r="L186" s="407">
        <v>27.5</v>
      </c>
      <c r="M186" s="1"/>
    </row>
    <row r="187" spans="1:15" s="2" customFormat="1" ht="17.25" customHeight="1" x14ac:dyDescent="0.2">
      <c r="A187" s="26"/>
      <c r="B187" s="24"/>
      <c r="C187" s="25"/>
      <c r="D187" s="40" t="s">
        <v>42</v>
      </c>
      <c r="E187" s="263"/>
      <c r="F187" s="36"/>
      <c r="G187" s="36"/>
      <c r="H187" s="494">
        <f>SUM(H185:H186)</f>
        <v>400000</v>
      </c>
      <c r="I187" s="465"/>
      <c r="J187" s="643" t="s">
        <v>307</v>
      </c>
      <c r="K187" s="655">
        <f>+L185/L186</f>
        <v>3.6363636363636362E-2</v>
      </c>
      <c r="L187" s="655"/>
      <c r="M187" s="1"/>
    </row>
    <row r="188" spans="1:15" s="2" customFormat="1" ht="17.25" customHeight="1" thickBot="1" x14ac:dyDescent="0.25">
      <c r="A188" s="26"/>
      <c r="B188" s="24"/>
      <c r="C188" s="25"/>
      <c r="D188" s="40" t="s">
        <v>222</v>
      </c>
      <c r="E188" s="263"/>
      <c r="F188" s="36"/>
      <c r="G188" s="613">
        <v>1.3640000000000001</v>
      </c>
      <c r="H188" s="612">
        <v>1.3639999999999999E-2</v>
      </c>
      <c r="I188" s="468" t="s">
        <v>234</v>
      </c>
      <c r="J188" s="472" t="s">
        <v>229</v>
      </c>
      <c r="K188" s="472"/>
      <c r="L188" s="407">
        <v>12</v>
      </c>
      <c r="M188" s="1"/>
    </row>
    <row r="189" spans="1:15" s="2" customFormat="1" ht="17.25" customHeight="1" thickBot="1" x14ac:dyDescent="0.25">
      <c r="A189" s="26"/>
      <c r="B189" s="24"/>
      <c r="C189" s="25"/>
      <c r="D189" s="184" t="s">
        <v>225</v>
      </c>
      <c r="E189" s="290"/>
      <c r="F189" s="48"/>
      <c r="G189" s="48"/>
      <c r="H189" s="548">
        <f>+H188*H187</f>
        <v>5456</v>
      </c>
      <c r="I189" s="469" t="s">
        <v>240</v>
      </c>
      <c r="J189" s="643" t="s">
        <v>308</v>
      </c>
      <c r="K189" s="472"/>
      <c r="L189" s="30">
        <f>+K187/L188</f>
        <v>3.0303030303030303E-3</v>
      </c>
      <c r="M189" s="1"/>
    </row>
    <row r="190" spans="1:15" s="2" customFormat="1" ht="14.25" customHeight="1" thickBot="1" x14ac:dyDescent="0.25">
      <c r="A190" s="26"/>
      <c r="B190" s="24"/>
      <c r="C190" s="25"/>
      <c r="D190" s="26"/>
      <c r="E190" s="26"/>
      <c r="F190" s="26"/>
      <c r="G190" s="27"/>
      <c r="H190" s="496"/>
      <c r="I190" s="29"/>
      <c r="J190" s="485" t="s">
        <v>230</v>
      </c>
      <c r="K190" s="374"/>
      <c r="L190" s="407">
        <v>4.5</v>
      </c>
      <c r="M190" s="1"/>
    </row>
    <row r="191" spans="1:15" s="2" customFormat="1" ht="17.25" customHeight="1" x14ac:dyDescent="0.2">
      <c r="A191" s="26"/>
      <c r="B191" s="24"/>
      <c r="C191" s="25"/>
      <c r="D191" s="175" t="s">
        <v>226</v>
      </c>
      <c r="E191" s="289"/>
      <c r="F191" s="33"/>
      <c r="G191" s="614">
        <v>3.6360000000000001</v>
      </c>
      <c r="H191" s="615">
        <v>3.6360000000000003E-2</v>
      </c>
      <c r="I191" s="470" t="s">
        <v>234</v>
      </c>
      <c r="J191" s="29"/>
      <c r="K191" s="656">
        <f>+L190*L189</f>
        <v>1.3636363636363636E-2</v>
      </c>
      <c r="L191" s="657"/>
      <c r="M191" s="1"/>
    </row>
    <row r="192" spans="1:15" s="2" customFormat="1" ht="17.25" customHeight="1" thickBot="1" x14ac:dyDescent="0.25">
      <c r="A192" s="26"/>
      <c r="B192" s="24"/>
      <c r="C192" s="25"/>
      <c r="D192" s="184" t="s">
        <v>227</v>
      </c>
      <c r="E192" s="290"/>
      <c r="F192" s="48"/>
      <c r="G192" s="48"/>
      <c r="H192" s="495">
        <f>+H191*H187</f>
        <v>14544.000000000002</v>
      </c>
      <c r="I192" s="469" t="s">
        <v>240</v>
      </c>
      <c r="J192" s="29"/>
      <c r="K192" s="658">
        <v>1.3636363636363636E-2</v>
      </c>
      <c r="L192" s="658"/>
      <c r="M192" s="1"/>
    </row>
    <row r="193" spans="1:15" s="2" customFormat="1" ht="13.5" customHeight="1" x14ac:dyDescent="0.2">
      <c r="A193" s="26"/>
      <c r="B193" s="24"/>
      <c r="C193" s="503">
        <v>1</v>
      </c>
      <c r="D193" s="659" t="s">
        <v>241</v>
      </c>
      <c r="E193" s="660"/>
      <c r="F193" s="504">
        <v>27.5</v>
      </c>
      <c r="G193" s="505" t="s">
        <v>242</v>
      </c>
      <c r="H193" s="506">
        <f>+C193/F193</f>
        <v>3.6363636363636362E-2</v>
      </c>
      <c r="I193" s="26"/>
      <c r="J193" s="25"/>
      <c r="K193" s="25"/>
      <c r="L193" s="25"/>
      <c r="M193" s="1"/>
    </row>
    <row r="194" spans="1:15" s="2" customFormat="1" ht="7.5" customHeight="1" thickBot="1" x14ac:dyDescent="0.25">
      <c r="A194" s="26"/>
      <c r="B194" s="24"/>
      <c r="C194" s="24"/>
      <c r="D194" s="24"/>
      <c r="E194" s="24"/>
      <c r="F194" s="24"/>
      <c r="G194" s="24"/>
      <c r="H194" s="24"/>
      <c r="I194" s="24"/>
      <c r="J194" s="24"/>
      <c r="K194" s="25"/>
      <c r="L194" s="25"/>
      <c r="M194" s="1"/>
    </row>
    <row r="195" spans="1:15" s="2" customFormat="1" ht="5.25" customHeight="1" x14ac:dyDescent="0.2">
      <c r="A195" s="26"/>
      <c r="B195" s="395"/>
      <c r="C195" s="396"/>
      <c r="D195" s="397"/>
      <c r="E195" s="397"/>
      <c r="F195" s="397"/>
      <c r="G195" s="397"/>
      <c r="H195" s="398"/>
      <c r="I195" s="414"/>
      <c r="J195" s="401"/>
      <c r="K195" s="401"/>
      <c r="L195" s="401"/>
      <c r="M195" s="1"/>
    </row>
    <row r="196" spans="1:15" s="2" customFormat="1" ht="6" customHeight="1" thickBot="1" x14ac:dyDescent="0.25">
      <c r="A196" s="26"/>
      <c r="B196" s="393"/>
      <c r="C196" s="402"/>
      <c r="D196" s="403"/>
      <c r="E196" s="403"/>
      <c r="F196" s="403"/>
      <c r="G196" s="404"/>
      <c r="H196" s="405"/>
      <c r="I196" s="364"/>
      <c r="J196" s="407"/>
      <c r="K196" s="407"/>
      <c r="L196" s="407"/>
      <c r="M196" s="1"/>
    </row>
    <row r="197" spans="1:15" s="2" customFormat="1" ht="4.5" customHeight="1" x14ac:dyDescent="0.2">
      <c r="A197" s="26"/>
      <c r="B197" s="24"/>
      <c r="C197" s="25"/>
      <c r="D197" s="26"/>
      <c r="E197" s="26"/>
      <c r="F197" s="26"/>
      <c r="G197" s="27"/>
      <c r="H197" s="28"/>
      <c r="I197" s="29"/>
      <c r="J197" s="30"/>
      <c r="K197" s="30"/>
      <c r="L197" s="30"/>
      <c r="M197" s="1"/>
    </row>
    <row r="198" spans="1:15" s="2" customFormat="1" ht="22.5" customHeight="1" x14ac:dyDescent="0.2">
      <c r="A198" s="26"/>
      <c r="B198" s="430">
        <v>10</v>
      </c>
      <c r="C198" s="307" t="s">
        <v>158</v>
      </c>
      <c r="D198" s="431"/>
      <c r="E198" s="431"/>
      <c r="F198" s="431"/>
      <c r="G198" s="432"/>
      <c r="H198" s="433"/>
      <c r="I198" s="29"/>
      <c r="J198" s="30"/>
      <c r="K198" s="30"/>
      <c r="L198" s="30"/>
      <c r="M198" s="1"/>
    </row>
    <row r="199" spans="1:15" s="2" customFormat="1" ht="15.75" customHeight="1" x14ac:dyDescent="0.2">
      <c r="A199" s="26"/>
      <c r="B199" s="24"/>
      <c r="C199" s="546" t="s">
        <v>243</v>
      </c>
      <c r="D199" s="26"/>
      <c r="E199" s="26"/>
      <c r="F199" s="26"/>
      <c r="G199" s="27"/>
      <c r="H199" s="28"/>
      <c r="I199" s="29"/>
      <c r="J199" s="30"/>
      <c r="K199" s="30"/>
      <c r="L199" s="30"/>
      <c r="M199" s="1"/>
    </row>
    <row r="200" spans="1:15" s="2" customFormat="1" ht="15.75" customHeight="1" x14ac:dyDescent="0.2">
      <c r="A200" s="26"/>
      <c r="B200" s="24"/>
      <c r="C200" s="546" t="s">
        <v>300</v>
      </c>
      <c r="D200" s="26"/>
      <c r="E200" s="26"/>
      <c r="F200" s="26"/>
      <c r="G200" s="27"/>
      <c r="H200" s="28"/>
      <c r="I200" s="29"/>
      <c r="J200" s="30"/>
      <c r="K200" s="30"/>
      <c r="L200" s="30"/>
      <c r="M200" s="1"/>
    </row>
    <row r="201" spans="1:15" s="2" customFormat="1" ht="15.75" customHeight="1" x14ac:dyDescent="0.2">
      <c r="A201" s="26"/>
      <c r="B201" s="24"/>
      <c r="C201" s="546" t="s">
        <v>299</v>
      </c>
      <c r="D201" s="26"/>
      <c r="E201" s="26"/>
      <c r="F201" s="26"/>
      <c r="G201" s="27"/>
      <c r="H201" s="28"/>
      <c r="I201" s="29"/>
      <c r="J201" s="30"/>
      <c r="K201" s="30"/>
      <c r="L201" s="30"/>
      <c r="M201" s="1"/>
    </row>
    <row r="202" spans="1:15" s="2" customFormat="1" ht="15.75" customHeight="1" x14ac:dyDescent="0.2">
      <c r="A202" s="26"/>
      <c r="B202" s="24"/>
      <c r="C202" s="546" t="s">
        <v>301</v>
      </c>
      <c r="D202" s="26"/>
      <c r="E202" s="26"/>
      <c r="F202" s="26"/>
      <c r="G202" s="27"/>
      <c r="H202" s="28"/>
      <c r="I202" s="29"/>
      <c r="J202" s="30"/>
      <c r="K202" s="30"/>
      <c r="L202" s="30"/>
      <c r="M202" s="1"/>
    </row>
    <row r="203" spans="1:15" s="2" customFormat="1" ht="12" customHeight="1" thickBot="1" x14ac:dyDescent="0.25">
      <c r="A203" s="26"/>
      <c r="B203" s="24"/>
      <c r="C203" s="546"/>
      <c r="D203" s="26"/>
      <c r="E203" s="26"/>
      <c r="F203" s="26"/>
      <c r="G203" s="27"/>
      <c r="H203" s="28"/>
      <c r="I203" s="29"/>
      <c r="J203" s="30"/>
      <c r="K203" s="30"/>
      <c r="L203" s="30"/>
      <c r="M203" s="1"/>
    </row>
    <row r="204" spans="1:15" s="2" customFormat="1" ht="19.5" customHeight="1" x14ac:dyDescent="0.2">
      <c r="A204" s="26"/>
      <c r="B204" s="24"/>
      <c r="C204" s="513" t="s">
        <v>302</v>
      </c>
      <c r="D204" s="297"/>
      <c r="E204" s="83"/>
      <c r="F204" s="33"/>
      <c r="G204" s="83"/>
      <c r="H204" s="219">
        <v>30000</v>
      </c>
      <c r="I204" s="27"/>
      <c r="J204" s="28"/>
      <c r="K204" s="29"/>
      <c r="L204" s="30"/>
      <c r="M204" s="30"/>
      <c r="N204" s="30"/>
      <c r="O204" s="1"/>
    </row>
    <row r="205" spans="1:15" s="2" customFormat="1" ht="19.5" customHeight="1" thickBot="1" x14ac:dyDescent="0.35">
      <c r="A205" s="26"/>
      <c r="B205" s="24"/>
      <c r="C205" s="220" t="s">
        <v>245</v>
      </c>
      <c r="D205" s="298"/>
      <c r="E205" s="84"/>
      <c r="F205" s="36"/>
      <c r="G205" s="84"/>
      <c r="H205" s="616">
        <v>15</v>
      </c>
      <c r="I205" s="27" t="s">
        <v>304</v>
      </c>
      <c r="J205" s="28"/>
      <c r="K205" s="29"/>
      <c r="L205" s="30"/>
      <c r="M205" s="30"/>
      <c r="O205" s="1"/>
    </row>
    <row r="206" spans="1:15" s="2" customFormat="1" ht="19.5" customHeight="1" x14ac:dyDescent="0.3">
      <c r="A206" s="26"/>
      <c r="B206" s="24"/>
      <c r="C206" s="221" t="s">
        <v>246</v>
      </c>
      <c r="D206" s="299"/>
      <c r="E206" s="84"/>
      <c r="F206" s="36"/>
      <c r="G206" s="84"/>
      <c r="H206" s="617">
        <f>+H204/H205</f>
        <v>2000</v>
      </c>
      <c r="I206" s="27"/>
      <c r="J206" s="28"/>
      <c r="K206" s="29"/>
      <c r="L206" s="30"/>
      <c r="M206" s="30"/>
      <c r="O206" s="1"/>
    </row>
    <row r="207" spans="1:15" s="2" customFormat="1" ht="19.5" customHeight="1" thickBot="1" x14ac:dyDescent="0.35">
      <c r="A207" s="26"/>
      <c r="B207" s="24"/>
      <c r="C207" s="220" t="s">
        <v>89</v>
      </c>
      <c r="D207" s="298"/>
      <c r="E207" s="59"/>
      <c r="F207" s="511"/>
      <c r="G207" s="59"/>
      <c r="H207" s="618">
        <v>12</v>
      </c>
      <c r="I207" s="27"/>
      <c r="J207" s="28"/>
      <c r="K207" s="29"/>
      <c r="L207" s="30"/>
      <c r="M207" s="30"/>
      <c r="O207" s="1"/>
    </row>
    <row r="208" spans="1:15" s="2" customFormat="1" ht="19.5" customHeight="1" x14ac:dyDescent="0.3">
      <c r="A208" s="26"/>
      <c r="B208" s="24"/>
      <c r="C208" s="220" t="s">
        <v>90</v>
      </c>
      <c r="D208" s="298"/>
      <c r="E208" s="59"/>
      <c r="F208" s="511"/>
      <c r="G208" s="59"/>
      <c r="H208" s="619">
        <f>+H206/H207</f>
        <v>166.66666666666666</v>
      </c>
      <c r="I208" s="27"/>
      <c r="J208" s="28"/>
      <c r="K208" s="29"/>
      <c r="L208" s="30"/>
      <c r="M208" s="30"/>
      <c r="O208" s="1"/>
    </row>
    <row r="209" spans="1:15" s="2" customFormat="1" ht="19.5" customHeight="1" thickBot="1" x14ac:dyDescent="0.35">
      <c r="A209" s="26"/>
      <c r="B209" s="24"/>
      <c r="C209" s="220" t="s">
        <v>244</v>
      </c>
      <c r="D209" s="298"/>
      <c r="E209" s="59"/>
      <c r="F209" s="511"/>
      <c r="G209" s="59"/>
      <c r="H209" s="618">
        <v>6</v>
      </c>
      <c r="I209" s="27"/>
      <c r="J209" s="28"/>
      <c r="K209" s="29"/>
      <c r="L209" s="30"/>
      <c r="M209" s="30"/>
      <c r="O209" s="1"/>
    </row>
    <row r="210" spans="1:15" s="2" customFormat="1" ht="19.5" customHeight="1" thickBot="1" x14ac:dyDescent="0.35">
      <c r="A210" s="26"/>
      <c r="B210" s="24"/>
      <c r="C210" s="508" t="s">
        <v>92</v>
      </c>
      <c r="D210" s="509"/>
      <c r="E210" s="510"/>
      <c r="F210" s="507"/>
      <c r="G210" s="507"/>
      <c r="H210" s="512">
        <f>+H209*H208</f>
        <v>1000</v>
      </c>
      <c r="I210" s="27"/>
      <c r="J210" s="28"/>
      <c r="K210" s="29"/>
      <c r="L210" s="30"/>
      <c r="M210" s="30"/>
      <c r="O210" s="1"/>
    </row>
    <row r="211" spans="1:15" s="2" customFormat="1" ht="9.75" customHeight="1" x14ac:dyDescent="0.2">
      <c r="A211" s="26"/>
      <c r="B211" s="24"/>
      <c r="C211" s="25"/>
      <c r="D211" s="26"/>
      <c r="E211" s="26"/>
      <c r="F211" s="26"/>
      <c r="G211" s="27"/>
      <c r="H211" s="28"/>
      <c r="I211" s="29"/>
      <c r="J211" s="30"/>
      <c r="K211" s="30"/>
      <c r="L211" s="30"/>
      <c r="M211" s="1"/>
    </row>
    <row r="212" spans="1:15" s="2" customFormat="1" ht="3" customHeight="1" thickBot="1" x14ac:dyDescent="0.25">
      <c r="A212" s="26"/>
      <c r="B212" s="24"/>
      <c r="C212" s="25"/>
      <c r="D212" s="26"/>
      <c r="E212" s="26"/>
      <c r="F212" s="26"/>
      <c r="G212" s="27"/>
      <c r="H212" s="28"/>
      <c r="I212" s="29"/>
      <c r="J212" s="30"/>
      <c r="K212" s="30"/>
      <c r="L212" s="30"/>
      <c r="M212" s="1"/>
    </row>
    <row r="213" spans="1:15" s="2" customFormat="1" ht="22.5" customHeight="1" x14ac:dyDescent="0.2">
      <c r="A213" s="26"/>
      <c r="B213" s="408">
        <v>11</v>
      </c>
      <c r="C213" s="642" t="s">
        <v>159</v>
      </c>
      <c r="D213" s="376"/>
      <c r="E213" s="376"/>
      <c r="F213" s="376"/>
      <c r="G213" s="377"/>
      <c r="H213" s="378"/>
      <c r="I213" s="379"/>
      <c r="J213" s="401"/>
      <c r="K213" s="401"/>
      <c r="L213" s="401"/>
      <c r="M213" s="1"/>
    </row>
    <row r="214" spans="1:15" s="26" customFormat="1" ht="19.5" customHeight="1" x14ac:dyDescent="0.2">
      <c r="B214" s="312"/>
      <c r="C214" s="546" t="s">
        <v>247</v>
      </c>
      <c r="D214" s="313"/>
      <c r="E214" s="313"/>
      <c r="F214" s="313"/>
      <c r="G214" s="314"/>
      <c r="H214" s="315"/>
      <c r="I214" s="316"/>
      <c r="J214" s="30"/>
      <c r="K214" s="30"/>
      <c r="L214" s="30"/>
    </row>
    <row r="215" spans="1:15" s="26" customFormat="1" ht="19.5" customHeight="1" x14ac:dyDescent="0.2">
      <c r="B215" s="312"/>
      <c r="C215" s="546" t="s">
        <v>275</v>
      </c>
      <c r="D215" s="313"/>
      <c r="E215" s="313"/>
      <c r="F215" s="313"/>
      <c r="G215" s="314"/>
      <c r="H215" s="315"/>
      <c r="I215" s="316"/>
      <c r="J215" s="30"/>
      <c r="K215" s="30"/>
      <c r="L215" s="30"/>
    </row>
    <row r="216" spans="1:15" s="26" customFormat="1" ht="19.5" customHeight="1" x14ac:dyDescent="0.2">
      <c r="B216" s="312"/>
      <c r="C216" s="546" t="s">
        <v>248</v>
      </c>
      <c r="D216" s="313"/>
      <c r="E216" s="313"/>
      <c r="F216" s="313"/>
      <c r="G216" s="314"/>
      <c r="H216" s="315"/>
      <c r="I216" s="316"/>
      <c r="J216" s="30"/>
      <c r="K216" s="30"/>
      <c r="L216" s="30"/>
    </row>
    <row r="217" spans="1:15" s="26" customFormat="1" ht="19.5" customHeight="1" x14ac:dyDescent="0.2">
      <c r="B217" s="312"/>
      <c r="C217" s="546" t="s">
        <v>276</v>
      </c>
      <c r="D217" s="313"/>
      <c r="E217" s="313"/>
      <c r="F217" s="313"/>
      <c r="G217" s="314"/>
      <c r="H217" s="315"/>
      <c r="I217" s="316"/>
      <c r="J217" s="30"/>
      <c r="K217" s="30"/>
      <c r="L217" s="30"/>
    </row>
    <row r="218" spans="1:15" s="2" customFormat="1" ht="5.25" customHeight="1" thickBot="1" x14ac:dyDescent="0.25">
      <c r="A218" s="26"/>
      <c r="B218" s="312"/>
      <c r="C218" s="306"/>
      <c r="D218" s="313"/>
      <c r="E218" s="313"/>
      <c r="F218" s="313"/>
      <c r="G218" s="314"/>
      <c r="H218" s="315"/>
      <c r="I218" s="316"/>
      <c r="J218" s="30"/>
      <c r="K218" s="30"/>
      <c r="L218" s="30"/>
      <c r="M218" s="1"/>
    </row>
    <row r="219" spans="1:15" ht="19.5" thickBot="1" x14ac:dyDescent="0.35">
      <c r="B219" s="81"/>
      <c r="C219" s="571" t="s">
        <v>127</v>
      </c>
      <c r="D219" s="572"/>
      <c r="E219" s="572"/>
      <c r="F219" s="573"/>
      <c r="G219" s="574"/>
      <c r="H219" s="661" t="s">
        <v>109</v>
      </c>
      <c r="I219" s="661"/>
      <c r="J219" s="575" t="s">
        <v>110</v>
      </c>
      <c r="K219" s="30"/>
      <c r="L219" s="217"/>
      <c r="M219" s="21"/>
      <c r="N219" s="4"/>
    </row>
    <row r="220" spans="1:15" ht="18.75" x14ac:dyDescent="0.3">
      <c r="B220" s="81"/>
      <c r="C220" s="441" t="s">
        <v>111</v>
      </c>
      <c r="D220" s="553"/>
      <c r="E220" s="553"/>
      <c r="F220" s="442"/>
      <c r="G220" s="554"/>
      <c r="H220" s="555"/>
      <c r="I220" s="556">
        <v>4100</v>
      </c>
      <c r="J220" s="557"/>
      <c r="K220" s="30"/>
      <c r="L220" s="217"/>
      <c r="M220" s="21"/>
      <c r="N220" s="4"/>
    </row>
    <row r="221" spans="1:15" ht="19.5" thickBot="1" x14ac:dyDescent="0.35">
      <c r="B221" s="81"/>
      <c r="C221" s="40" t="s">
        <v>112</v>
      </c>
      <c r="D221" s="298"/>
      <c r="E221" s="298"/>
      <c r="F221" s="263"/>
      <c r="G221" s="558"/>
      <c r="H221" s="559"/>
      <c r="I221" s="560">
        <v>50000</v>
      </c>
      <c r="J221" s="561"/>
      <c r="K221" s="476"/>
      <c r="L221" s="217"/>
      <c r="M221" s="21"/>
      <c r="N221" s="4"/>
    </row>
    <row r="222" spans="1:15" ht="18.75" x14ac:dyDescent="0.3">
      <c r="B222" s="81"/>
      <c r="C222" s="40" t="s">
        <v>128</v>
      </c>
      <c r="D222" s="298"/>
      <c r="E222" s="298"/>
      <c r="F222" s="263"/>
      <c r="G222" s="558"/>
      <c r="H222" s="559"/>
      <c r="I222" s="556">
        <f>MAX(0,(+I220-I221))</f>
        <v>0</v>
      </c>
      <c r="J222" s="561"/>
      <c r="K222" s="476"/>
      <c r="L222" s="217"/>
      <c r="M222" s="21"/>
      <c r="N222" s="4"/>
    </row>
    <row r="223" spans="1:15" ht="18.75" x14ac:dyDescent="0.3">
      <c r="B223" s="81"/>
      <c r="C223" s="40" t="s">
        <v>114</v>
      </c>
      <c r="D223" s="298"/>
      <c r="E223" s="298"/>
      <c r="F223" s="263"/>
      <c r="G223" s="558"/>
      <c r="H223" s="562">
        <v>5000</v>
      </c>
      <c r="I223" s="562"/>
      <c r="J223" s="561"/>
      <c r="K223" s="476"/>
      <c r="L223" s="217"/>
      <c r="M223" s="21"/>
      <c r="N223" s="4"/>
    </row>
    <row r="224" spans="1:15" ht="19.5" thickBot="1" x14ac:dyDescent="0.35">
      <c r="B224" s="81"/>
      <c r="C224" s="40" t="s">
        <v>115</v>
      </c>
      <c r="D224" s="298"/>
      <c r="E224" s="298"/>
      <c r="F224" s="263"/>
      <c r="G224" s="558"/>
      <c r="H224" s="577">
        <f>-I222</f>
        <v>0</v>
      </c>
      <c r="I224" s="562"/>
      <c r="J224" s="561"/>
      <c r="K224" s="476"/>
      <c r="L224" s="217"/>
      <c r="M224" s="21"/>
      <c r="N224" s="4"/>
    </row>
    <row r="225" spans="1:14" ht="19.5" thickBot="1" x14ac:dyDescent="0.35">
      <c r="B225" s="81"/>
      <c r="C225" s="40" t="s">
        <v>250</v>
      </c>
      <c r="D225" s="298"/>
      <c r="E225" s="298"/>
      <c r="F225" s="263"/>
      <c r="G225" s="558"/>
      <c r="H225" s="563"/>
      <c r="I225" s="593">
        <f>+I220</f>
        <v>4100</v>
      </c>
      <c r="J225" s="594">
        <f>+I225</f>
        <v>4100</v>
      </c>
      <c r="K225" s="477"/>
      <c r="L225" s="217"/>
      <c r="M225" s="21"/>
      <c r="N225" s="4"/>
    </row>
    <row r="226" spans="1:14" ht="18.75" x14ac:dyDescent="0.3">
      <c r="B226" s="81"/>
      <c r="C226" s="40" t="s">
        <v>116</v>
      </c>
      <c r="D226" s="298"/>
      <c r="E226" s="298"/>
      <c r="F226" s="263"/>
      <c r="G226" s="558"/>
      <c r="H226" s="564"/>
      <c r="I226" s="556">
        <v>0</v>
      </c>
      <c r="J226" s="565"/>
      <c r="K226" s="478"/>
      <c r="L226" s="217"/>
      <c r="M226" s="21"/>
      <c r="N226" s="4"/>
    </row>
    <row r="227" spans="1:14" ht="18.75" x14ac:dyDescent="0.3">
      <c r="B227" s="81"/>
      <c r="C227" s="40" t="s">
        <v>117</v>
      </c>
      <c r="D227" s="298"/>
      <c r="E227" s="298"/>
      <c r="F227" s="263"/>
      <c r="G227" s="558"/>
      <c r="H227" s="566"/>
      <c r="I227" s="559">
        <v>0</v>
      </c>
      <c r="J227" s="565"/>
      <c r="K227" s="478"/>
      <c r="L227" s="217"/>
      <c r="M227" s="21"/>
      <c r="N227" s="4"/>
    </row>
    <row r="228" spans="1:14" ht="19.5" thickBot="1" x14ac:dyDescent="0.35">
      <c r="B228" s="81"/>
      <c r="C228" s="40" t="s">
        <v>118</v>
      </c>
      <c r="D228" s="298"/>
      <c r="E228" s="298"/>
      <c r="F228" s="263"/>
      <c r="G228" s="558"/>
      <c r="H228" s="559"/>
      <c r="I228" s="578">
        <f>+I227*12</f>
        <v>0</v>
      </c>
      <c r="J228" s="565"/>
      <c r="K228" s="478"/>
      <c r="L228" s="217"/>
      <c r="M228" s="21"/>
      <c r="N228" s="4"/>
    </row>
    <row r="229" spans="1:14" ht="18.75" x14ac:dyDescent="0.3">
      <c r="B229" s="81"/>
      <c r="C229" s="40" t="s">
        <v>90</v>
      </c>
      <c r="D229" s="298"/>
      <c r="E229" s="298"/>
      <c r="F229" s="263"/>
      <c r="G229" s="558"/>
      <c r="H229" s="559"/>
      <c r="I229" s="556">
        <v>0</v>
      </c>
      <c r="J229" s="565"/>
      <c r="K229" s="478"/>
      <c r="L229" s="217"/>
      <c r="M229" s="21"/>
      <c r="N229" s="4"/>
    </row>
    <row r="230" spans="1:14" ht="19.5" thickBot="1" x14ac:dyDescent="0.35">
      <c r="B230" s="81"/>
      <c r="C230" s="40" t="s">
        <v>91</v>
      </c>
      <c r="D230" s="298"/>
      <c r="E230" s="298"/>
      <c r="F230" s="263"/>
      <c r="G230" s="558"/>
      <c r="H230" s="559"/>
      <c r="I230" s="578">
        <v>12</v>
      </c>
      <c r="J230" s="565"/>
      <c r="K230" s="478"/>
      <c r="L230" s="217"/>
      <c r="M230" s="21"/>
      <c r="N230" s="4"/>
    </row>
    <row r="231" spans="1:14" ht="18.75" x14ac:dyDescent="0.3">
      <c r="B231" s="81"/>
      <c r="C231" s="40" t="s">
        <v>119</v>
      </c>
      <c r="D231" s="298"/>
      <c r="E231" s="298"/>
      <c r="F231" s="263"/>
      <c r="G231" s="558"/>
      <c r="H231" s="559"/>
      <c r="I231" s="620">
        <f>+I230*I229</f>
        <v>0</v>
      </c>
      <c r="J231" s="621">
        <f>+I231</f>
        <v>0</v>
      </c>
      <c r="K231" s="478"/>
      <c r="L231" s="217"/>
      <c r="M231" s="21"/>
      <c r="N231" s="4"/>
    </row>
    <row r="232" spans="1:14" ht="19.5" thickBot="1" x14ac:dyDescent="0.35">
      <c r="B232" s="81"/>
      <c r="C232" s="203" t="s">
        <v>120</v>
      </c>
      <c r="D232" s="567"/>
      <c r="E232" s="567"/>
      <c r="F232" s="293"/>
      <c r="G232" s="568"/>
      <c r="H232" s="569"/>
      <c r="I232" s="569"/>
      <c r="J232" s="570">
        <f>SUM(J225:J231)</f>
        <v>4100</v>
      </c>
      <c r="K232" s="478"/>
      <c r="L232" s="217"/>
      <c r="M232" s="21"/>
      <c r="N232" s="4"/>
    </row>
    <row r="233" spans="1:14" ht="15.75" customHeight="1" thickBot="1" x14ac:dyDescent="0.35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4"/>
    </row>
    <row r="234" spans="1:14" s="2" customFormat="1" ht="6.75" customHeight="1" x14ac:dyDescent="0.25">
      <c r="A234" s="26"/>
      <c r="B234" s="516"/>
      <c r="C234" s="516"/>
      <c r="D234" s="516"/>
      <c r="E234" s="517"/>
      <c r="F234" s="517"/>
      <c r="G234" s="517"/>
      <c r="H234" s="517"/>
      <c r="I234" s="517"/>
      <c r="J234" s="517"/>
      <c r="K234" s="518"/>
      <c r="L234" s="517"/>
      <c r="M234" s="6"/>
      <c r="N234" s="1"/>
    </row>
    <row r="235" spans="1:14" s="2" customFormat="1" ht="6.75" customHeight="1" thickBot="1" x14ac:dyDescent="0.3">
      <c r="A235" s="26"/>
      <c r="B235" s="515"/>
      <c r="C235" s="515"/>
      <c r="D235" s="515"/>
      <c r="E235" s="139"/>
      <c r="F235" s="139"/>
      <c r="G235" s="139"/>
      <c r="H235" s="139"/>
      <c r="I235" s="139"/>
      <c r="J235" s="139"/>
      <c r="K235" s="519"/>
      <c r="L235" s="139"/>
      <c r="M235" s="6"/>
      <c r="N235" s="1"/>
    </row>
    <row r="236" spans="1:14" s="2" customFormat="1" ht="27.75" customHeight="1" x14ac:dyDescent="0.25">
      <c r="A236" s="26"/>
      <c r="B236" s="312">
        <v>12</v>
      </c>
      <c r="C236" s="307" t="s">
        <v>160</v>
      </c>
      <c r="D236" s="313"/>
      <c r="E236" s="313"/>
      <c r="F236" s="26"/>
      <c r="G236" s="27"/>
      <c r="H236" s="28"/>
      <c r="I236" s="29"/>
      <c r="J236" s="30"/>
      <c r="K236" s="478"/>
      <c r="L236" s="30"/>
      <c r="M236" s="1"/>
    </row>
    <row r="237" spans="1:14" s="311" customFormat="1" ht="18" customHeight="1" x14ac:dyDescent="0.3">
      <c r="A237" s="80"/>
      <c r="B237" s="31"/>
      <c r="C237" s="549" t="s">
        <v>251</v>
      </c>
      <c r="D237" s="80"/>
      <c r="E237" s="80"/>
      <c r="F237" s="80"/>
      <c r="G237" s="86"/>
      <c r="H237" s="87"/>
      <c r="I237" s="88"/>
      <c r="J237" s="80"/>
      <c r="K237" s="520"/>
      <c r="L237" s="80"/>
      <c r="M237" s="6"/>
    </row>
    <row r="238" spans="1:14" s="311" customFormat="1" ht="18" customHeight="1" x14ac:dyDescent="0.3">
      <c r="A238" s="80"/>
      <c r="B238" s="31"/>
      <c r="C238" s="549" t="s">
        <v>249</v>
      </c>
      <c r="D238" s="80"/>
      <c r="E238" s="80"/>
      <c r="F238" s="80"/>
      <c r="G238" s="86"/>
      <c r="H238" s="87"/>
      <c r="I238" s="88"/>
      <c r="J238" s="80"/>
      <c r="K238" s="520"/>
      <c r="L238" s="80"/>
      <c r="M238" s="6"/>
    </row>
    <row r="239" spans="1:14" s="311" customFormat="1" ht="18" customHeight="1" x14ac:dyDescent="0.3">
      <c r="A239" s="80"/>
      <c r="B239" s="31"/>
      <c r="C239" s="549" t="s">
        <v>310</v>
      </c>
      <c r="D239" s="80"/>
      <c r="E239" s="80"/>
      <c r="F239" s="80"/>
      <c r="G239" s="86"/>
      <c r="H239" s="87"/>
      <c r="I239" s="88"/>
      <c r="J239" s="80"/>
      <c r="K239" s="520"/>
      <c r="L239" s="80"/>
      <c r="M239" s="6"/>
    </row>
    <row r="240" spans="1:14" s="311" customFormat="1" ht="18" customHeight="1" x14ac:dyDescent="0.3">
      <c r="A240" s="80"/>
      <c r="B240" s="31"/>
      <c r="C240" s="549" t="s">
        <v>311</v>
      </c>
      <c r="D240" s="80"/>
      <c r="E240" s="80"/>
      <c r="F240" s="80"/>
      <c r="G240" s="86"/>
      <c r="H240" s="87"/>
      <c r="I240" s="88"/>
      <c r="J240" s="80"/>
      <c r="K240" s="520"/>
      <c r="L240" s="80"/>
      <c r="M240" s="6"/>
    </row>
    <row r="241" spans="1:14" s="311" customFormat="1" ht="18" customHeight="1" x14ac:dyDescent="0.3">
      <c r="A241" s="80"/>
      <c r="B241" s="31"/>
      <c r="C241" s="549" t="s">
        <v>277</v>
      </c>
      <c r="D241" s="80"/>
      <c r="E241" s="80"/>
      <c r="F241" s="80"/>
      <c r="G241" s="86"/>
      <c r="H241" s="87"/>
      <c r="I241" s="88"/>
      <c r="J241" s="80"/>
      <c r="K241" s="520"/>
      <c r="L241" s="80"/>
      <c r="M241" s="6"/>
    </row>
    <row r="242" spans="1:14" s="2" customFormat="1" ht="10.5" customHeight="1" thickBot="1" x14ac:dyDescent="0.3">
      <c r="A242" s="26"/>
      <c r="B242" s="31"/>
      <c r="C242" s="31"/>
      <c r="D242" s="31"/>
      <c r="E242" s="80"/>
      <c r="F242" s="80"/>
      <c r="G242" s="80"/>
      <c r="H242" s="80"/>
      <c r="I242" s="80"/>
      <c r="J242" s="80"/>
      <c r="K242" s="478"/>
      <c r="L242" s="80"/>
      <c r="M242" s="6"/>
      <c r="N242" s="1"/>
    </row>
    <row r="243" spans="1:14" ht="19.5" thickBot="1" x14ac:dyDescent="0.35">
      <c r="B243" s="81"/>
      <c r="C243" s="571" t="s">
        <v>108</v>
      </c>
      <c r="D243" s="572"/>
      <c r="E243" s="572"/>
      <c r="F243" s="573"/>
      <c r="G243" s="574"/>
      <c r="H243" s="661" t="s">
        <v>109</v>
      </c>
      <c r="I243" s="661"/>
      <c r="J243" s="575" t="s">
        <v>110</v>
      </c>
      <c r="K243" s="478"/>
      <c r="L243" s="217"/>
      <c r="M243" s="21"/>
      <c r="N243" s="4"/>
    </row>
    <row r="244" spans="1:14" ht="18.75" x14ac:dyDescent="0.3">
      <c r="C244" s="441" t="s">
        <v>111</v>
      </c>
      <c r="D244" s="553"/>
      <c r="E244" s="553"/>
      <c r="F244" s="442"/>
      <c r="G244" s="554"/>
      <c r="H244" s="555"/>
      <c r="I244" s="556">
        <v>53000</v>
      </c>
      <c r="J244" s="557"/>
      <c r="K244" s="478"/>
      <c r="L244" s="217"/>
      <c r="M244" s="21"/>
      <c r="N244" s="4"/>
    </row>
    <row r="245" spans="1:14" ht="19.5" thickBot="1" x14ac:dyDescent="0.35">
      <c r="C245" s="40" t="s">
        <v>112</v>
      </c>
      <c r="D245" s="298"/>
      <c r="E245" s="298"/>
      <c r="F245" s="263"/>
      <c r="G245" s="558"/>
      <c r="H245" s="559"/>
      <c r="I245" s="560">
        <v>50000</v>
      </c>
      <c r="J245" s="561"/>
      <c r="K245" s="478"/>
      <c r="L245" s="217"/>
      <c r="M245" s="21"/>
      <c r="N245" s="4"/>
    </row>
    <row r="246" spans="1:14" ht="18.75" x14ac:dyDescent="0.3">
      <c r="C246" s="40" t="s">
        <v>113</v>
      </c>
      <c r="D246" s="298"/>
      <c r="E246" s="298"/>
      <c r="F246" s="263"/>
      <c r="G246" s="558"/>
      <c r="H246" s="559"/>
      <c r="I246" s="556">
        <f>MAX(0,(+I244-I245))</f>
        <v>3000</v>
      </c>
      <c r="J246" s="561"/>
      <c r="K246" s="478"/>
      <c r="L246" s="217"/>
      <c r="M246" s="21"/>
      <c r="N246" s="4"/>
    </row>
    <row r="247" spans="1:14" ht="18.75" x14ac:dyDescent="0.3">
      <c r="C247" s="40" t="s">
        <v>114</v>
      </c>
      <c r="D247" s="298"/>
      <c r="E247" s="298"/>
      <c r="F247" s="263"/>
      <c r="G247" s="558"/>
      <c r="H247" s="562">
        <v>5000</v>
      </c>
      <c r="I247" s="562"/>
      <c r="J247" s="561"/>
      <c r="K247" s="476"/>
      <c r="L247" s="217"/>
      <c r="M247" s="21"/>
      <c r="N247" s="4"/>
    </row>
    <row r="248" spans="1:14" ht="19.5" thickBot="1" x14ac:dyDescent="0.35">
      <c r="C248" s="40" t="s">
        <v>115</v>
      </c>
      <c r="D248" s="298"/>
      <c r="E248" s="298"/>
      <c r="F248" s="263"/>
      <c r="G248" s="558"/>
      <c r="H248" s="577">
        <f>-I246</f>
        <v>-3000</v>
      </c>
      <c r="I248" s="562"/>
      <c r="J248" s="561"/>
      <c r="K248" s="476"/>
      <c r="L248" s="217"/>
      <c r="M248" s="21"/>
      <c r="N248" s="4"/>
    </row>
    <row r="249" spans="1:14" ht="19.5" thickBot="1" x14ac:dyDescent="0.35">
      <c r="C249" s="40" t="s">
        <v>12</v>
      </c>
      <c r="D249" s="298"/>
      <c r="E249" s="298"/>
      <c r="F249" s="263"/>
      <c r="G249" s="558"/>
      <c r="H249" s="563"/>
      <c r="I249" s="593">
        <f>SUM(H247:H248)</f>
        <v>2000</v>
      </c>
      <c r="J249" s="594">
        <f>+I249</f>
        <v>2000</v>
      </c>
      <c r="K249" s="477" t="s">
        <v>303</v>
      </c>
      <c r="L249" s="217"/>
      <c r="M249" s="21"/>
      <c r="N249" s="4"/>
    </row>
    <row r="250" spans="1:14" ht="18.75" x14ac:dyDescent="0.3">
      <c r="C250" s="40" t="s">
        <v>116</v>
      </c>
      <c r="D250" s="298"/>
      <c r="E250" s="298"/>
      <c r="F250" s="263"/>
      <c r="G250" s="558"/>
      <c r="H250" s="564"/>
      <c r="I250" s="620">
        <f>+I244-I249</f>
        <v>51000</v>
      </c>
      <c r="J250" s="565"/>
      <c r="K250" s="478"/>
      <c r="L250" s="217"/>
      <c r="M250" s="21"/>
      <c r="N250" s="4"/>
    </row>
    <row r="251" spans="1:14" ht="18.75" x14ac:dyDescent="0.3">
      <c r="C251" s="40" t="s">
        <v>117</v>
      </c>
      <c r="D251" s="298"/>
      <c r="E251" s="298"/>
      <c r="F251" s="263"/>
      <c r="G251" s="558"/>
      <c r="H251" s="566"/>
      <c r="I251" s="622">
        <v>15</v>
      </c>
      <c r="J251" s="565"/>
      <c r="K251" s="478"/>
      <c r="L251" s="217"/>
      <c r="M251" s="21"/>
      <c r="N251" s="4"/>
    </row>
    <row r="252" spans="1:14" ht="19.5" thickBot="1" x14ac:dyDescent="0.35">
      <c r="C252" s="40" t="s">
        <v>118</v>
      </c>
      <c r="D252" s="298"/>
      <c r="E252" s="298"/>
      <c r="F252" s="263"/>
      <c r="G252" s="558"/>
      <c r="H252" s="559"/>
      <c r="I252" s="569">
        <f>+I251*12</f>
        <v>180</v>
      </c>
      <c r="J252" s="565"/>
      <c r="K252" s="478"/>
      <c r="L252" s="217"/>
      <c r="M252" s="21"/>
      <c r="N252" s="4"/>
    </row>
    <row r="253" spans="1:14" ht="18.75" x14ac:dyDescent="0.3">
      <c r="C253" s="40" t="s">
        <v>90</v>
      </c>
      <c r="D253" s="298"/>
      <c r="E253" s="298"/>
      <c r="F253" s="263"/>
      <c r="G253" s="558"/>
      <c r="H253" s="559"/>
      <c r="I253" s="623">
        <f>+I250/I252</f>
        <v>283.33333333333331</v>
      </c>
      <c r="J253" s="565"/>
      <c r="K253" s="478"/>
      <c r="L253" s="217"/>
      <c r="M253" s="21"/>
      <c r="N253" s="4"/>
    </row>
    <row r="254" spans="1:14" ht="19.5" thickBot="1" x14ac:dyDescent="0.35">
      <c r="C254" s="40" t="s">
        <v>91</v>
      </c>
      <c r="D254" s="298"/>
      <c r="E254" s="298"/>
      <c r="F254" s="263"/>
      <c r="G254" s="558"/>
      <c r="H254" s="559"/>
      <c r="I254" s="569">
        <v>12</v>
      </c>
      <c r="J254" s="565"/>
      <c r="K254" s="478"/>
      <c r="L254" s="217"/>
      <c r="M254" s="21"/>
      <c r="N254" s="4"/>
    </row>
    <row r="255" spans="1:14" ht="18.75" x14ac:dyDescent="0.3">
      <c r="C255" s="40" t="s">
        <v>119</v>
      </c>
      <c r="D255" s="298"/>
      <c r="E255" s="298"/>
      <c r="F255" s="263"/>
      <c r="G255" s="558"/>
      <c r="H255" s="559"/>
      <c r="I255" s="620">
        <f>+I254*I253</f>
        <v>3400</v>
      </c>
      <c r="J255" s="621">
        <f>+I255</f>
        <v>3400</v>
      </c>
      <c r="K255" s="477" t="s">
        <v>303</v>
      </c>
      <c r="L255" s="217"/>
      <c r="M255" s="21"/>
      <c r="N255" s="4"/>
    </row>
    <row r="256" spans="1:14" ht="19.5" thickBot="1" x14ac:dyDescent="0.35">
      <c r="C256" s="203" t="s">
        <v>120</v>
      </c>
      <c r="D256" s="576"/>
      <c r="E256" s="576"/>
      <c r="F256" s="293"/>
      <c r="G256" s="568"/>
      <c r="H256" s="569"/>
      <c r="I256" s="569"/>
      <c r="J256" s="570">
        <f>SUM(J249:J255)</f>
        <v>5400</v>
      </c>
      <c r="K256" s="478"/>
      <c r="L256" s="217"/>
      <c r="M256" s="21"/>
      <c r="N256" s="4"/>
    </row>
    <row r="257" spans="1:14" s="2" customFormat="1" ht="18.75" customHeight="1" thickBot="1" x14ac:dyDescent="0.25">
      <c r="A257" s="26"/>
      <c r="B257" s="515"/>
      <c r="C257" s="515"/>
      <c r="D257" s="515"/>
      <c r="E257" s="139"/>
      <c r="F257" s="139"/>
      <c r="G257" s="139"/>
      <c r="H257" s="139"/>
      <c r="I257" s="139"/>
      <c r="J257" s="139"/>
      <c r="K257" s="139"/>
      <c r="L257" s="139"/>
      <c r="M257" s="6"/>
      <c r="N257" s="1"/>
    </row>
    <row r="258" spans="1:14" s="2" customFormat="1" ht="12.75" customHeight="1" x14ac:dyDescent="0.2">
      <c r="A258" s="26"/>
      <c r="B258" s="31"/>
      <c r="C258" s="31"/>
      <c r="D258" s="31"/>
      <c r="E258" s="80"/>
      <c r="F258" s="80"/>
      <c r="G258" s="80"/>
      <c r="H258" s="80"/>
      <c r="I258" s="80"/>
      <c r="J258" s="80"/>
      <c r="K258" s="80"/>
      <c r="L258" s="80"/>
      <c r="M258" s="6"/>
      <c r="N258" s="1"/>
    </row>
    <row r="259" spans="1:14" s="2" customFormat="1" ht="24" customHeight="1" x14ac:dyDescent="0.2">
      <c r="A259" s="26"/>
      <c r="B259" s="31"/>
      <c r="C259" s="31"/>
      <c r="D259" s="31"/>
      <c r="E259" s="80"/>
      <c r="F259" s="80"/>
      <c r="G259" s="80"/>
      <c r="H259" s="80"/>
      <c r="I259" s="80"/>
      <c r="J259" s="80"/>
      <c r="K259" s="80"/>
      <c r="L259" s="80"/>
      <c r="M259" s="6"/>
      <c r="N259" s="1"/>
    </row>
    <row r="260" spans="1:14" s="2" customFormat="1" ht="24" customHeight="1" x14ac:dyDescent="0.2">
      <c r="A260" s="26"/>
      <c r="B260" s="31"/>
      <c r="C260" s="31"/>
      <c r="D260" s="31"/>
      <c r="E260" s="80"/>
      <c r="F260" s="80"/>
      <c r="G260" s="80"/>
      <c r="H260" s="80"/>
      <c r="I260" s="80"/>
      <c r="J260" s="80"/>
      <c r="K260" s="80"/>
      <c r="L260" s="80"/>
      <c r="M260" s="6"/>
      <c r="N260" s="1"/>
    </row>
    <row r="261" spans="1:14" s="2" customFormat="1" ht="24" customHeight="1" x14ac:dyDescent="0.2">
      <c r="A261" s="26"/>
      <c r="B261" s="31"/>
      <c r="C261" s="31"/>
      <c r="D261" s="31"/>
      <c r="E261" s="80"/>
      <c r="F261" s="80"/>
      <c r="G261" s="80"/>
      <c r="H261" s="80"/>
      <c r="I261" s="80"/>
      <c r="J261" s="80"/>
      <c r="K261" s="80"/>
      <c r="L261" s="80"/>
      <c r="M261" s="6"/>
      <c r="N261" s="1"/>
    </row>
    <row r="262" spans="1:14" s="2" customFormat="1" ht="24" customHeight="1" x14ac:dyDescent="0.2">
      <c r="A262" s="26"/>
      <c r="B262" s="31"/>
      <c r="C262" s="31"/>
      <c r="D262" s="31"/>
      <c r="E262" s="80"/>
      <c r="F262" s="80"/>
      <c r="G262" s="80"/>
      <c r="H262" s="80"/>
      <c r="I262" s="80"/>
      <c r="J262" s="80"/>
      <c r="K262" s="80"/>
      <c r="L262" s="80"/>
      <c r="M262" s="6"/>
      <c r="N262" s="1"/>
    </row>
    <row r="263" spans="1:14" s="2" customFormat="1" ht="24" customHeight="1" x14ac:dyDescent="0.2">
      <c r="A263" s="26"/>
      <c r="B263" s="31"/>
      <c r="C263" s="31"/>
      <c r="D263" s="31"/>
      <c r="E263" s="80"/>
      <c r="F263" s="80"/>
      <c r="G263" s="80"/>
      <c r="H263" s="80"/>
      <c r="I263" s="80"/>
      <c r="J263" s="80"/>
      <c r="K263" s="80"/>
      <c r="L263" s="80"/>
      <c r="M263" s="6"/>
      <c r="N263" s="1"/>
    </row>
    <row r="264" spans="1:14" s="2" customFormat="1" ht="24" customHeight="1" x14ac:dyDescent="0.2">
      <c r="A264" s="26"/>
      <c r="B264" s="31"/>
      <c r="C264" s="31"/>
      <c r="D264" s="31"/>
      <c r="E264" s="80"/>
      <c r="F264" s="80"/>
      <c r="G264" s="80"/>
      <c r="H264" s="80"/>
      <c r="I264" s="80"/>
      <c r="J264" s="80"/>
      <c r="K264" s="80"/>
      <c r="L264" s="80"/>
      <c r="M264" s="6"/>
      <c r="N264" s="1"/>
    </row>
    <row r="265" spans="1:14" s="2" customFormat="1" ht="24" customHeight="1" x14ac:dyDescent="0.2">
      <c r="A265" s="26"/>
      <c r="B265" s="31"/>
      <c r="C265" s="31"/>
      <c r="D265" s="31"/>
      <c r="E265" s="80"/>
      <c r="F265" s="80"/>
      <c r="G265" s="80"/>
      <c r="H265" s="80"/>
      <c r="I265" s="80"/>
      <c r="J265" s="80"/>
      <c r="K265" s="80"/>
      <c r="L265" s="80"/>
      <c r="M265" s="6"/>
      <c r="N265" s="1"/>
    </row>
    <row r="266" spans="1:14" s="2" customFormat="1" ht="24" customHeight="1" x14ac:dyDescent="0.2">
      <c r="A266" s="26"/>
      <c r="B266" s="31"/>
      <c r="C266" s="31"/>
      <c r="D266" s="31"/>
      <c r="E266" s="80"/>
      <c r="F266" s="80"/>
      <c r="G266" s="80"/>
      <c r="H266" s="80"/>
      <c r="I266" s="80"/>
      <c r="J266" s="80"/>
      <c r="K266" s="80"/>
      <c r="L266" s="80"/>
      <c r="M266" s="6"/>
      <c r="N266" s="1"/>
    </row>
    <row r="267" spans="1:14" s="2" customFormat="1" ht="24" customHeight="1" x14ac:dyDescent="0.2">
      <c r="A267" s="26"/>
      <c r="B267" s="31"/>
      <c r="C267" s="31"/>
      <c r="D267" s="31"/>
      <c r="E267" s="80"/>
      <c r="F267" s="80"/>
      <c r="G267" s="80"/>
      <c r="H267" s="80"/>
      <c r="I267" s="80"/>
      <c r="J267" s="80"/>
      <c r="K267" s="80"/>
      <c r="L267" s="80"/>
      <c r="M267" s="6"/>
      <c r="N267" s="1"/>
    </row>
    <row r="268" spans="1:14" s="2" customFormat="1" ht="24" customHeight="1" x14ac:dyDescent="0.2">
      <c r="A268" s="26"/>
      <c r="B268" s="31"/>
      <c r="C268" s="31"/>
      <c r="D268" s="31"/>
      <c r="E268" s="80"/>
      <c r="F268" s="80"/>
      <c r="G268" s="80"/>
      <c r="H268" s="80"/>
      <c r="I268" s="80"/>
      <c r="J268" s="80"/>
      <c r="K268" s="80"/>
      <c r="L268" s="80"/>
      <c r="M268" s="6"/>
      <c r="N268" s="1"/>
    </row>
    <row r="269" spans="1:14" s="2" customFormat="1" ht="24" customHeight="1" x14ac:dyDescent="0.2">
      <c r="A269" s="26"/>
      <c r="B269" s="31"/>
      <c r="C269" s="31"/>
      <c r="D269" s="31"/>
      <c r="E269" s="80"/>
      <c r="F269" s="80"/>
      <c r="G269" s="80"/>
      <c r="H269" s="80"/>
      <c r="I269" s="80"/>
      <c r="J269" s="80"/>
      <c r="K269" s="80"/>
      <c r="L269" s="80"/>
      <c r="M269" s="6"/>
      <c r="N269" s="1"/>
    </row>
    <row r="270" spans="1:14" s="2" customFormat="1" ht="24" customHeight="1" x14ac:dyDescent="0.2">
      <c r="A270" s="26"/>
      <c r="B270" s="31"/>
      <c r="C270" s="31"/>
      <c r="D270" s="31"/>
      <c r="E270" s="80"/>
      <c r="F270" s="80"/>
      <c r="G270" s="80"/>
      <c r="H270" s="80"/>
      <c r="I270" s="80"/>
      <c r="J270" s="80"/>
      <c r="K270" s="80"/>
      <c r="L270" s="80"/>
      <c r="M270" s="6"/>
      <c r="N270" s="1"/>
    </row>
    <row r="271" spans="1:14" s="2" customFormat="1" ht="24" customHeight="1" x14ac:dyDescent="0.2">
      <c r="A271" s="26"/>
      <c r="B271" s="31"/>
      <c r="C271" s="31"/>
      <c r="D271" s="31"/>
      <c r="E271" s="80"/>
      <c r="F271" s="80"/>
      <c r="G271" s="80"/>
      <c r="H271" s="80"/>
      <c r="I271" s="80"/>
      <c r="J271" s="80"/>
      <c r="K271" s="80"/>
      <c r="L271" s="80"/>
      <c r="M271" s="6"/>
      <c r="N271" s="1"/>
    </row>
    <row r="272" spans="1:14" s="2" customFormat="1" ht="24" customHeight="1" x14ac:dyDescent="0.2">
      <c r="A272" s="26"/>
      <c r="B272" s="31"/>
      <c r="C272" s="31"/>
      <c r="D272" s="31"/>
      <c r="E272" s="80"/>
      <c r="F272" s="80"/>
      <c r="G272" s="80"/>
      <c r="H272" s="80"/>
      <c r="I272" s="80"/>
      <c r="J272" s="80"/>
      <c r="K272" s="80"/>
      <c r="L272" s="80"/>
      <c r="M272" s="6"/>
      <c r="N272" s="1"/>
    </row>
    <row r="273" spans="1:14" s="2" customFormat="1" ht="24" customHeight="1" x14ac:dyDescent="0.2">
      <c r="A273" s="26"/>
      <c r="B273" s="31"/>
      <c r="C273" s="31"/>
      <c r="D273" s="31"/>
      <c r="E273" s="80"/>
      <c r="F273" s="80"/>
      <c r="G273" s="80"/>
      <c r="H273" s="80"/>
      <c r="I273" s="80"/>
      <c r="J273" s="80"/>
      <c r="K273" s="80"/>
      <c r="L273" s="80"/>
      <c r="M273" s="6"/>
      <c r="N273" s="1"/>
    </row>
    <row r="274" spans="1:14" s="2" customFormat="1" ht="24" customHeight="1" x14ac:dyDescent="0.2">
      <c r="A274" s="26"/>
      <c r="B274" s="31"/>
      <c r="C274" s="31"/>
      <c r="D274" s="31"/>
      <c r="E274" s="80"/>
      <c r="F274" s="80"/>
      <c r="G274" s="80"/>
      <c r="H274" s="80"/>
      <c r="I274" s="80"/>
      <c r="J274" s="80"/>
      <c r="K274" s="80"/>
      <c r="L274" s="80"/>
      <c r="M274" s="6"/>
      <c r="N274" s="1"/>
    </row>
    <row r="275" spans="1:14" s="2" customFormat="1" ht="24" customHeight="1" x14ac:dyDescent="0.2">
      <c r="A275" s="26"/>
      <c r="B275" s="31"/>
      <c r="C275" s="31"/>
      <c r="D275" s="31"/>
      <c r="E275" s="80"/>
      <c r="F275" s="80"/>
      <c r="G275" s="80"/>
      <c r="H275" s="80"/>
      <c r="I275" s="80"/>
      <c r="J275" s="80"/>
      <c r="K275" s="80"/>
      <c r="L275" s="80"/>
      <c r="M275" s="6"/>
      <c r="N275" s="1"/>
    </row>
    <row r="276" spans="1:14" s="2" customFormat="1" ht="24" customHeight="1" x14ac:dyDescent="0.2">
      <c r="A276" s="26"/>
      <c r="B276" s="31"/>
      <c r="C276" s="31"/>
      <c r="D276" s="31"/>
      <c r="E276" s="80"/>
      <c r="F276" s="80"/>
      <c r="G276" s="80"/>
      <c r="H276" s="80"/>
      <c r="I276" s="80"/>
      <c r="J276" s="80"/>
      <c r="K276" s="80"/>
      <c r="L276" s="80"/>
      <c r="M276" s="6"/>
      <c r="N276" s="1"/>
    </row>
    <row r="277" spans="1:14" s="2" customFormat="1" ht="24" customHeight="1" x14ac:dyDescent="0.2">
      <c r="A277" s="26"/>
      <c r="B277" s="31"/>
      <c r="C277" s="31"/>
      <c r="D277" s="31"/>
      <c r="E277" s="80"/>
      <c r="F277" s="80"/>
      <c r="G277" s="80"/>
      <c r="H277" s="80"/>
      <c r="I277" s="80"/>
      <c r="J277" s="80"/>
      <c r="K277" s="80"/>
      <c r="L277" s="80"/>
      <c r="M277" s="6"/>
      <c r="N277" s="1"/>
    </row>
    <row r="278" spans="1:14" s="2" customFormat="1" ht="24" customHeight="1" x14ac:dyDescent="0.2">
      <c r="A278" s="26"/>
      <c r="B278" s="31"/>
      <c r="C278" s="31"/>
      <c r="D278" s="31"/>
      <c r="E278" s="80"/>
      <c r="F278" s="80"/>
      <c r="G278" s="80"/>
      <c r="H278" s="80"/>
      <c r="I278" s="80"/>
      <c r="J278" s="80"/>
      <c r="K278" s="80"/>
      <c r="L278" s="80"/>
      <c r="M278" s="6"/>
      <c r="N278" s="1"/>
    </row>
    <row r="279" spans="1:14" s="2" customFormat="1" ht="24" customHeight="1" x14ac:dyDescent="0.2">
      <c r="A279" s="26"/>
      <c r="B279" s="31"/>
      <c r="C279" s="31"/>
      <c r="D279" s="31"/>
      <c r="E279" s="80"/>
      <c r="F279" s="80"/>
      <c r="G279" s="80"/>
      <c r="H279" s="80"/>
      <c r="I279" s="80"/>
      <c r="J279" s="80"/>
      <c r="K279" s="80"/>
      <c r="L279" s="80"/>
      <c r="M279" s="6"/>
      <c r="N279" s="1"/>
    </row>
    <row r="280" spans="1:14" s="2" customFormat="1" ht="24" customHeight="1" x14ac:dyDescent="0.2">
      <c r="A280" s="26"/>
      <c r="B280" s="31"/>
      <c r="C280" s="31"/>
      <c r="D280" s="31"/>
      <c r="E280" s="80"/>
      <c r="F280" s="80"/>
      <c r="G280" s="80"/>
      <c r="H280" s="80"/>
      <c r="I280" s="80"/>
      <c r="J280" s="80"/>
      <c r="K280" s="80"/>
      <c r="L280" s="80"/>
      <c r="M280" s="6"/>
      <c r="N280" s="1"/>
    </row>
    <row r="281" spans="1:14" s="2" customFormat="1" ht="24" customHeight="1" x14ac:dyDescent="0.2">
      <c r="A281" s="26"/>
      <c r="B281" s="31"/>
      <c r="C281" s="31"/>
      <c r="D281" s="31"/>
      <c r="E281" s="80"/>
      <c r="F281" s="80"/>
      <c r="G281" s="80"/>
      <c r="H281" s="80"/>
      <c r="I281" s="80"/>
      <c r="J281" s="80"/>
      <c r="K281" s="80"/>
      <c r="L281" s="80"/>
      <c r="M281" s="6"/>
      <c r="N281" s="1"/>
    </row>
    <row r="282" spans="1:14" s="2" customFormat="1" ht="24" customHeight="1" x14ac:dyDescent="0.2">
      <c r="A282" s="26"/>
      <c r="B282" s="31"/>
      <c r="C282" s="31"/>
      <c r="D282" s="31"/>
      <c r="E282" s="80"/>
      <c r="F282" s="80"/>
      <c r="G282" s="80"/>
      <c r="H282" s="80"/>
      <c r="I282" s="80"/>
      <c r="J282" s="80"/>
      <c r="K282" s="80"/>
      <c r="L282" s="80"/>
      <c r="M282" s="6"/>
      <c r="N282" s="1"/>
    </row>
    <row r="283" spans="1:14" s="2" customFormat="1" ht="24" customHeight="1" x14ac:dyDescent="0.2">
      <c r="A283" s="26"/>
      <c r="B283" s="31"/>
      <c r="C283" s="31"/>
      <c r="D283" s="31"/>
      <c r="E283" s="80"/>
      <c r="F283" s="80"/>
      <c r="G283" s="80"/>
      <c r="H283" s="80"/>
      <c r="I283" s="80"/>
      <c r="J283" s="80"/>
      <c r="K283" s="80"/>
      <c r="L283" s="80"/>
      <c r="M283" s="6"/>
      <c r="N283" s="1"/>
    </row>
    <row r="284" spans="1:14" s="2" customFormat="1" ht="24" customHeight="1" x14ac:dyDescent="0.2">
      <c r="A284" s="26"/>
      <c r="B284" s="31"/>
      <c r="C284" s="31"/>
      <c r="D284" s="31"/>
      <c r="E284" s="80"/>
      <c r="F284" s="80"/>
      <c r="G284" s="80"/>
      <c r="H284" s="80"/>
      <c r="I284" s="80"/>
      <c r="J284" s="80"/>
      <c r="K284" s="80"/>
      <c r="L284" s="80"/>
      <c r="M284" s="6"/>
      <c r="N284" s="1"/>
    </row>
    <row r="285" spans="1:14" s="2" customFormat="1" ht="24" customHeight="1" x14ac:dyDescent="0.2">
      <c r="A285" s="26"/>
      <c r="B285" s="31"/>
      <c r="C285" s="31"/>
      <c r="D285" s="31"/>
      <c r="E285" s="80"/>
      <c r="F285" s="80"/>
      <c r="G285" s="80"/>
      <c r="H285" s="80"/>
      <c r="I285" s="80"/>
      <c r="J285" s="80"/>
      <c r="K285" s="80"/>
      <c r="L285" s="80"/>
      <c r="M285" s="6"/>
      <c r="N285" s="1"/>
    </row>
    <row r="286" spans="1:14" s="2" customFormat="1" ht="24" customHeight="1" x14ac:dyDescent="0.2">
      <c r="A286" s="26"/>
      <c r="B286" s="31"/>
      <c r="C286" s="31"/>
      <c r="D286" s="31"/>
      <c r="E286" s="80"/>
      <c r="F286" s="80"/>
      <c r="G286" s="80"/>
      <c r="H286" s="80"/>
      <c r="I286" s="80"/>
      <c r="J286" s="80"/>
      <c r="K286" s="80"/>
      <c r="L286" s="80"/>
      <c r="M286" s="6"/>
      <c r="N286" s="1"/>
    </row>
    <row r="287" spans="1:14" s="2" customFormat="1" ht="24" customHeight="1" x14ac:dyDescent="0.2">
      <c r="A287" s="26"/>
      <c r="B287" s="31"/>
      <c r="C287" s="31"/>
      <c r="D287" s="31"/>
      <c r="E287" s="80"/>
      <c r="F287" s="80"/>
      <c r="G287" s="80"/>
      <c r="H287" s="80"/>
      <c r="I287" s="80"/>
      <c r="J287" s="80"/>
      <c r="K287" s="80"/>
      <c r="L287" s="80"/>
      <c r="M287" s="6"/>
      <c r="N287" s="1"/>
    </row>
    <row r="288" spans="1:14" s="2" customFormat="1" ht="24" customHeight="1" x14ac:dyDescent="0.2">
      <c r="A288" s="26"/>
      <c r="B288" s="31"/>
      <c r="C288" s="31"/>
      <c r="D288" s="31"/>
      <c r="E288" s="80"/>
      <c r="F288" s="80"/>
      <c r="G288" s="80"/>
      <c r="H288" s="80"/>
      <c r="I288" s="80"/>
      <c r="J288" s="80"/>
      <c r="K288" s="80"/>
      <c r="L288" s="80"/>
      <c r="M288" s="6"/>
      <c r="N288" s="1"/>
    </row>
    <row r="289" spans="1:14" s="2" customFormat="1" ht="24" customHeight="1" x14ac:dyDescent="0.2">
      <c r="A289" s="26"/>
      <c r="B289" s="31"/>
      <c r="C289" s="31"/>
      <c r="D289" s="31"/>
      <c r="E289" s="80"/>
      <c r="F289" s="80"/>
      <c r="G289" s="80"/>
      <c r="H289" s="80"/>
      <c r="I289" s="80"/>
      <c r="J289" s="80"/>
      <c r="K289" s="80"/>
      <c r="L289" s="80"/>
      <c r="M289" s="6"/>
      <c r="N289" s="1"/>
    </row>
    <row r="290" spans="1:14" s="2" customFormat="1" ht="24" customHeight="1" x14ac:dyDescent="0.2">
      <c r="A290" s="26"/>
      <c r="B290" s="31"/>
      <c r="C290" s="31"/>
      <c r="D290" s="31"/>
      <c r="E290" s="80"/>
      <c r="F290" s="80"/>
      <c r="G290" s="80"/>
      <c r="H290" s="80"/>
      <c r="I290" s="80"/>
      <c r="J290" s="80"/>
      <c r="K290" s="80"/>
      <c r="L290" s="80"/>
      <c r="M290" s="6"/>
      <c r="N290" s="1"/>
    </row>
    <row r="291" spans="1:14" s="2" customFormat="1" ht="24" customHeight="1" x14ac:dyDescent="0.2">
      <c r="A291" s="26"/>
      <c r="B291" s="31"/>
      <c r="C291" s="31"/>
      <c r="D291" s="31"/>
      <c r="E291" s="80"/>
      <c r="F291" s="80"/>
      <c r="G291" s="80"/>
      <c r="H291" s="80"/>
      <c r="I291" s="80"/>
      <c r="J291" s="80"/>
      <c r="K291" s="80"/>
      <c r="L291" s="80"/>
      <c r="M291" s="6"/>
      <c r="N291" s="1"/>
    </row>
    <row r="292" spans="1:14" s="2" customFormat="1" ht="24" customHeight="1" x14ac:dyDescent="0.2">
      <c r="A292" s="26"/>
      <c r="B292" s="31"/>
      <c r="C292" s="31"/>
      <c r="D292" s="31"/>
      <c r="E292" s="80"/>
      <c r="F292" s="80"/>
      <c r="G292" s="80"/>
      <c r="H292" s="80"/>
      <c r="I292" s="80"/>
      <c r="J292" s="80"/>
      <c r="K292" s="80"/>
      <c r="L292" s="80"/>
      <c r="M292" s="6"/>
      <c r="N292" s="1"/>
    </row>
    <row r="293" spans="1:14" s="2" customFormat="1" ht="24" customHeight="1" x14ac:dyDescent="0.2">
      <c r="A293" s="26"/>
      <c r="B293" s="31"/>
      <c r="C293" s="31"/>
      <c r="D293" s="31"/>
      <c r="E293" s="80"/>
      <c r="F293" s="80"/>
      <c r="G293" s="80"/>
      <c r="H293" s="80"/>
      <c r="I293" s="80"/>
      <c r="J293" s="80"/>
      <c r="K293" s="80"/>
      <c r="L293" s="80"/>
      <c r="M293" s="6"/>
      <c r="N293" s="1"/>
    </row>
    <row r="294" spans="1:14" s="2" customFormat="1" ht="24" customHeight="1" thickBot="1" x14ac:dyDescent="0.25">
      <c r="A294" s="26"/>
      <c r="B294" s="31"/>
      <c r="C294" s="31"/>
      <c r="D294" s="31"/>
      <c r="E294" s="80"/>
      <c r="F294" s="80"/>
      <c r="G294" s="80"/>
      <c r="H294" s="80"/>
      <c r="I294" s="80"/>
      <c r="J294" s="80"/>
      <c r="K294" s="80"/>
      <c r="L294" s="80"/>
      <c r="M294" s="6"/>
      <c r="N294" s="1"/>
    </row>
    <row r="295" spans="1:14" s="2" customFormat="1" ht="19.899999999999999" customHeight="1" x14ac:dyDescent="0.2">
      <c r="A295" s="26"/>
      <c r="B295" s="31">
        <v>17</v>
      </c>
      <c r="C295" s="31" t="s">
        <v>2</v>
      </c>
      <c r="D295" s="31"/>
      <c r="E295" s="32" t="s">
        <v>74</v>
      </c>
      <c r="F295" s="261"/>
      <c r="G295" s="83"/>
      <c r="H295" s="34" t="s">
        <v>130</v>
      </c>
      <c r="I295" s="80"/>
      <c r="J295" s="80"/>
      <c r="K295" s="80"/>
      <c r="L295" s="80"/>
      <c r="M295" s="6"/>
      <c r="N295" s="1"/>
    </row>
    <row r="296" spans="1:14" s="2" customFormat="1" ht="19.899999999999999" customHeight="1" x14ac:dyDescent="0.2">
      <c r="A296" s="26"/>
      <c r="B296" s="31"/>
      <c r="C296" s="31"/>
      <c r="D296" s="31"/>
      <c r="E296" s="35" t="s">
        <v>6</v>
      </c>
      <c r="F296" s="262"/>
      <c r="G296" s="84"/>
      <c r="H296" s="37" t="s">
        <v>131</v>
      </c>
      <c r="I296" s="80"/>
      <c r="J296" s="80"/>
      <c r="K296" s="80"/>
      <c r="L296" s="80"/>
      <c r="M296" s="6"/>
      <c r="N296" s="1"/>
    </row>
    <row r="297" spans="1:14" s="2" customFormat="1" ht="19.899999999999999" customHeight="1" x14ac:dyDescent="0.2">
      <c r="A297" s="26"/>
      <c r="B297" s="31"/>
      <c r="C297" s="31"/>
      <c r="D297" s="31"/>
      <c r="E297" s="35" t="s">
        <v>36</v>
      </c>
      <c r="F297" s="262"/>
      <c r="G297" s="84"/>
      <c r="H297" s="38">
        <v>7</v>
      </c>
      <c r="I297" s="80"/>
      <c r="J297" s="80"/>
      <c r="K297" s="80"/>
      <c r="L297" s="80"/>
      <c r="M297" s="6"/>
      <c r="N297" s="1"/>
    </row>
    <row r="298" spans="1:14" s="2" customFormat="1" ht="19.899999999999999" customHeight="1" x14ac:dyDescent="0.2">
      <c r="A298" s="26"/>
      <c r="B298" s="31"/>
      <c r="C298" s="31"/>
      <c r="D298" s="31"/>
      <c r="E298" s="35" t="s">
        <v>38</v>
      </c>
      <c r="F298" s="262"/>
      <c r="G298" s="84"/>
      <c r="H298" s="37" t="s">
        <v>72</v>
      </c>
      <c r="I298" s="80"/>
      <c r="J298" s="80"/>
      <c r="K298" s="80"/>
      <c r="L298" s="80"/>
      <c r="M298" s="6"/>
      <c r="N298" s="1"/>
    </row>
    <row r="299" spans="1:14" s="2" customFormat="1" ht="19.899999999999999" customHeight="1" x14ac:dyDescent="0.2">
      <c r="A299" s="26"/>
      <c r="B299" s="31"/>
      <c r="C299" s="31"/>
      <c r="D299" s="31"/>
      <c r="E299" s="35" t="s">
        <v>76</v>
      </c>
      <c r="F299" s="262"/>
      <c r="G299" s="84"/>
      <c r="H299" s="39">
        <v>510000</v>
      </c>
      <c r="I299" s="80"/>
      <c r="J299" s="80"/>
      <c r="K299" s="80"/>
      <c r="L299" s="80"/>
      <c r="M299" s="6"/>
      <c r="N299" s="1"/>
    </row>
    <row r="300" spans="1:14" s="2" customFormat="1" ht="19.899999999999999" customHeight="1" x14ac:dyDescent="0.2">
      <c r="A300" s="26"/>
      <c r="B300" s="31"/>
      <c r="C300" s="31"/>
      <c r="D300" s="31"/>
      <c r="E300" s="40" t="s">
        <v>79</v>
      </c>
      <c r="F300" s="263"/>
      <c r="G300" s="84"/>
      <c r="H300" s="41">
        <v>0.1429</v>
      </c>
      <c r="I300" s="80"/>
      <c r="J300" s="80"/>
      <c r="K300" s="80"/>
      <c r="L300" s="80"/>
      <c r="M300" s="6"/>
      <c r="N300" s="1"/>
    </row>
    <row r="301" spans="1:14" s="2" customFormat="1" ht="19.899999999999999" customHeight="1" thickBot="1" x14ac:dyDescent="0.25">
      <c r="A301" s="26"/>
      <c r="B301" s="31"/>
      <c r="C301" s="31"/>
      <c r="D301" s="31"/>
      <c r="E301" s="42" t="s">
        <v>80</v>
      </c>
      <c r="F301" s="264"/>
      <c r="G301" s="85"/>
      <c r="H301" s="44">
        <f>+H300*H299</f>
        <v>72879</v>
      </c>
      <c r="I301" s="80"/>
      <c r="J301" s="80"/>
      <c r="K301" s="80"/>
      <c r="L301" s="80"/>
      <c r="M301" s="6"/>
      <c r="N301" s="1"/>
    </row>
    <row r="302" spans="1:14" s="2" customFormat="1" ht="19.899999999999999" customHeight="1" thickBot="1" x14ac:dyDescent="0.25">
      <c r="A302" s="26"/>
      <c r="B302" s="31"/>
      <c r="C302" s="31"/>
      <c r="D302" s="31"/>
      <c r="E302" s="86"/>
      <c r="F302" s="86"/>
      <c r="G302" s="87"/>
      <c r="H302" s="88"/>
      <c r="I302" s="80"/>
      <c r="J302" s="80"/>
      <c r="K302" s="80"/>
      <c r="L302" s="80"/>
      <c r="M302" s="6"/>
      <c r="N302" s="1"/>
    </row>
    <row r="303" spans="1:14" s="2" customFormat="1" ht="19.899999999999999" customHeight="1" x14ac:dyDescent="0.2">
      <c r="A303" s="26"/>
      <c r="B303" s="31">
        <v>18</v>
      </c>
      <c r="C303" s="31" t="s">
        <v>1</v>
      </c>
      <c r="D303" s="31"/>
      <c r="E303" s="32" t="s">
        <v>74</v>
      </c>
      <c r="F303" s="261"/>
      <c r="G303" s="83"/>
      <c r="H303" s="34" t="s">
        <v>130</v>
      </c>
      <c r="I303" s="80"/>
      <c r="J303" s="80"/>
      <c r="K303" s="80"/>
      <c r="L303" s="80"/>
      <c r="M303" s="6"/>
      <c r="N303" s="1"/>
    </row>
    <row r="304" spans="1:14" s="2" customFormat="1" ht="19.899999999999999" customHeight="1" x14ac:dyDescent="0.2">
      <c r="A304" s="26"/>
      <c r="B304" s="31"/>
      <c r="C304" s="31"/>
      <c r="D304" s="31"/>
      <c r="E304" s="35" t="s">
        <v>6</v>
      </c>
      <c r="F304" s="262"/>
      <c r="G304" s="84"/>
      <c r="H304" s="37" t="s">
        <v>132</v>
      </c>
      <c r="I304" s="80"/>
      <c r="J304" s="80"/>
      <c r="K304" s="80"/>
      <c r="L304" s="80"/>
      <c r="M304" s="6"/>
      <c r="N304" s="1"/>
    </row>
    <row r="305" spans="1:14" s="2" customFormat="1" ht="19.899999999999999" customHeight="1" x14ac:dyDescent="0.2">
      <c r="A305" s="26"/>
      <c r="B305" s="31"/>
      <c r="C305" s="31"/>
      <c r="D305" s="31"/>
      <c r="E305" s="35" t="s">
        <v>36</v>
      </c>
      <c r="F305" s="262"/>
      <c r="G305" s="84"/>
      <c r="H305" s="38">
        <v>5</v>
      </c>
      <c r="I305" s="80"/>
      <c r="J305" s="80"/>
      <c r="K305" s="80"/>
      <c r="L305" s="80"/>
      <c r="M305" s="6"/>
      <c r="N305" s="1"/>
    </row>
    <row r="306" spans="1:14" s="2" customFormat="1" ht="19.899999999999999" customHeight="1" x14ac:dyDescent="0.2">
      <c r="A306" s="26"/>
      <c r="B306" s="31"/>
      <c r="C306" s="31"/>
      <c r="D306" s="31"/>
      <c r="E306" s="35" t="s">
        <v>38</v>
      </c>
      <c r="F306" s="262"/>
      <c r="G306" s="84"/>
      <c r="H306" s="37" t="s">
        <v>72</v>
      </c>
      <c r="I306" s="80"/>
      <c r="J306" s="80"/>
      <c r="K306" s="80"/>
      <c r="L306" s="80"/>
      <c r="M306" s="6"/>
      <c r="N306" s="1"/>
    </row>
    <row r="307" spans="1:14" s="2" customFormat="1" ht="19.899999999999999" customHeight="1" x14ac:dyDescent="0.2">
      <c r="A307" s="26"/>
      <c r="B307" s="31"/>
      <c r="C307" s="31"/>
      <c r="D307" s="31"/>
      <c r="E307" s="35" t="s">
        <v>76</v>
      </c>
      <c r="F307" s="262"/>
      <c r="G307" s="84"/>
      <c r="H307" s="39">
        <v>15000</v>
      </c>
      <c r="I307" s="80"/>
      <c r="J307" s="80"/>
      <c r="K307" s="80"/>
      <c r="L307" s="80"/>
      <c r="M307" s="6"/>
      <c r="N307" s="1"/>
    </row>
    <row r="308" spans="1:14" s="2" customFormat="1" ht="19.899999999999999" customHeight="1" x14ac:dyDescent="0.2">
      <c r="A308" s="26"/>
      <c r="B308" s="31"/>
      <c r="C308" s="31"/>
      <c r="D308" s="31"/>
      <c r="E308" s="40" t="s">
        <v>79</v>
      </c>
      <c r="F308" s="263"/>
      <c r="G308" s="84"/>
      <c r="H308" s="41">
        <v>0.2</v>
      </c>
      <c r="I308" s="80"/>
      <c r="J308" s="80"/>
      <c r="K308" s="80"/>
      <c r="L308" s="80"/>
      <c r="M308" s="6"/>
      <c r="N308" s="1"/>
    </row>
    <row r="309" spans="1:14" s="2" customFormat="1" ht="19.899999999999999" customHeight="1" thickBot="1" x14ac:dyDescent="0.25">
      <c r="A309" s="26"/>
      <c r="B309" s="31"/>
      <c r="C309" s="31"/>
      <c r="D309" s="31"/>
      <c r="E309" s="42" t="s">
        <v>80</v>
      </c>
      <c r="F309" s="264"/>
      <c r="G309" s="85"/>
      <c r="H309" s="44">
        <f>+H308*H307</f>
        <v>3000</v>
      </c>
      <c r="I309" s="80"/>
      <c r="J309" s="80"/>
      <c r="K309" s="80"/>
      <c r="L309" s="80"/>
      <c r="M309" s="6"/>
      <c r="N309" s="1"/>
    </row>
    <row r="310" spans="1:14" s="2" customFormat="1" ht="19.899999999999999" customHeight="1" thickBot="1" x14ac:dyDescent="0.25">
      <c r="A310" s="26"/>
      <c r="B310" s="31"/>
      <c r="C310" s="31"/>
      <c r="D310" s="31"/>
      <c r="E310" s="86"/>
      <c r="F310" s="86"/>
      <c r="G310" s="87"/>
      <c r="H310" s="88"/>
      <c r="I310" s="80"/>
      <c r="J310" s="80"/>
      <c r="K310" s="80"/>
      <c r="L310" s="80"/>
      <c r="M310" s="6"/>
      <c r="N310" s="1"/>
    </row>
    <row r="311" spans="1:14" s="2" customFormat="1" ht="19.899999999999999" customHeight="1" x14ac:dyDescent="0.2">
      <c r="A311" s="26"/>
      <c r="B311" s="31">
        <v>19</v>
      </c>
      <c r="C311" s="31" t="s">
        <v>2</v>
      </c>
      <c r="D311" s="31"/>
      <c r="E311" s="32" t="s">
        <v>74</v>
      </c>
      <c r="F311" s="261"/>
      <c r="G311" s="83"/>
      <c r="H311" s="34" t="s">
        <v>133</v>
      </c>
      <c r="I311" s="80"/>
      <c r="J311" s="80"/>
      <c r="K311" s="80"/>
      <c r="L311" s="80"/>
      <c r="M311" s="6"/>
      <c r="N311" s="1"/>
    </row>
    <row r="312" spans="1:14" s="2" customFormat="1" ht="19.899999999999999" customHeight="1" x14ac:dyDescent="0.2">
      <c r="A312" s="26"/>
      <c r="B312" s="31"/>
      <c r="C312" s="31"/>
      <c r="D312" s="31"/>
      <c r="E312" s="35" t="s">
        <v>6</v>
      </c>
      <c r="F312" s="262"/>
      <c r="G312" s="84"/>
      <c r="H312" s="37" t="s">
        <v>132</v>
      </c>
      <c r="I312" s="80"/>
      <c r="J312" s="80"/>
      <c r="K312" s="80"/>
      <c r="L312" s="80"/>
      <c r="M312" s="6"/>
      <c r="N312" s="1"/>
    </row>
    <row r="313" spans="1:14" s="2" customFormat="1" ht="19.899999999999999" customHeight="1" x14ac:dyDescent="0.2">
      <c r="A313" s="26"/>
      <c r="B313" s="31"/>
      <c r="C313" s="31"/>
      <c r="D313" s="31"/>
      <c r="E313" s="35" t="s">
        <v>36</v>
      </c>
      <c r="F313" s="262"/>
      <c r="G313" s="84"/>
      <c r="H313" s="38">
        <v>5</v>
      </c>
      <c r="I313" s="80"/>
      <c r="J313" s="80"/>
      <c r="K313" s="80"/>
      <c r="L313" s="80"/>
      <c r="M313" s="6"/>
      <c r="N313" s="1"/>
    </row>
    <row r="314" spans="1:14" s="2" customFormat="1" ht="19.899999999999999" customHeight="1" x14ac:dyDescent="0.2">
      <c r="A314" s="26"/>
      <c r="B314" s="31"/>
      <c r="C314" s="31"/>
      <c r="D314" s="31"/>
      <c r="E314" s="35" t="s">
        <v>38</v>
      </c>
      <c r="F314" s="262"/>
      <c r="G314" s="84"/>
      <c r="H314" s="37" t="s">
        <v>134</v>
      </c>
      <c r="I314" s="80"/>
      <c r="J314" s="80"/>
      <c r="K314" s="80"/>
      <c r="L314" s="80"/>
      <c r="M314" s="6"/>
      <c r="N314" s="1"/>
    </row>
    <row r="315" spans="1:14" s="2" customFormat="1" ht="19.899999999999999" customHeight="1" x14ac:dyDescent="0.2">
      <c r="A315" s="26"/>
      <c r="B315" s="31"/>
      <c r="C315" s="31"/>
      <c r="D315" s="31"/>
      <c r="E315" s="35" t="s">
        <v>76</v>
      </c>
      <c r="F315" s="262"/>
      <c r="G315" s="84"/>
      <c r="H315" s="39">
        <v>15000</v>
      </c>
      <c r="I315" s="80"/>
      <c r="J315" s="80"/>
      <c r="K315" s="80"/>
      <c r="L315" s="80"/>
      <c r="M315" s="6"/>
      <c r="N315" s="1"/>
    </row>
    <row r="316" spans="1:14" s="2" customFormat="1" ht="19.899999999999999" customHeight="1" x14ac:dyDescent="0.2">
      <c r="A316" s="26"/>
      <c r="B316" s="31"/>
      <c r="C316" s="31"/>
      <c r="D316" s="31"/>
      <c r="E316" s="40" t="s">
        <v>79</v>
      </c>
      <c r="F316" s="263"/>
      <c r="G316" s="84"/>
      <c r="H316" s="41">
        <v>0.05</v>
      </c>
      <c r="I316" s="80" t="s">
        <v>146</v>
      </c>
      <c r="J316" s="80"/>
      <c r="K316" s="80"/>
      <c r="L316" s="80"/>
      <c r="M316" s="6"/>
      <c r="N316" s="1"/>
    </row>
    <row r="317" spans="1:14" s="2" customFormat="1" ht="19.899999999999999" customHeight="1" thickBot="1" x14ac:dyDescent="0.25">
      <c r="A317" s="26"/>
      <c r="B317" s="31"/>
      <c r="C317" s="31"/>
      <c r="D317" s="31"/>
      <c r="E317" s="42" t="s">
        <v>80</v>
      </c>
      <c r="F317" s="264"/>
      <c r="G317" s="85"/>
      <c r="H317" s="44">
        <f>+H316*H315</f>
        <v>750</v>
      </c>
      <c r="I317" s="80"/>
      <c r="J317" s="80"/>
      <c r="K317" s="80"/>
      <c r="L317" s="80"/>
      <c r="M317" s="6"/>
      <c r="N317" s="1"/>
    </row>
    <row r="318" spans="1:14" s="2" customFormat="1" ht="11.25" customHeight="1" x14ac:dyDescent="0.2">
      <c r="A318" s="26"/>
      <c r="B318" s="31"/>
      <c r="C318" s="31"/>
      <c r="D318" s="31"/>
      <c r="E318" s="86"/>
      <c r="F318" s="86"/>
      <c r="G318" s="87"/>
      <c r="H318" s="88"/>
      <c r="I318" s="80"/>
      <c r="J318" s="80"/>
      <c r="K318" s="80"/>
      <c r="L318" s="80"/>
      <c r="M318" s="6"/>
      <c r="N318" s="1"/>
    </row>
    <row r="319" spans="1:14" s="2" customFormat="1" ht="19.899999999999999" customHeight="1" x14ac:dyDescent="0.2">
      <c r="A319" s="26"/>
      <c r="B319" s="31">
        <v>20</v>
      </c>
      <c r="C319" s="31" t="s">
        <v>1</v>
      </c>
      <c r="D319" s="31"/>
      <c r="E319" s="86" t="s">
        <v>53</v>
      </c>
      <c r="F319" s="86"/>
      <c r="G319" s="80"/>
      <c r="H319" s="87" t="s">
        <v>123</v>
      </c>
      <c r="I319" s="80"/>
      <c r="J319" s="80"/>
      <c r="K319" s="80"/>
      <c r="L319" s="87" t="s">
        <v>147</v>
      </c>
      <c r="M319" s="5"/>
      <c r="N319" s="1"/>
    </row>
    <row r="320" spans="1:14" s="2" customFormat="1" ht="19.899999999999999" customHeight="1" thickBot="1" x14ac:dyDescent="0.25">
      <c r="A320" s="26"/>
      <c r="B320" s="31"/>
      <c r="C320" s="31"/>
      <c r="D320" s="31"/>
      <c r="E320" s="86" t="s">
        <v>54</v>
      </c>
      <c r="F320" s="86"/>
      <c r="G320" s="80"/>
      <c r="H320" s="87"/>
      <c r="I320" s="80"/>
      <c r="J320" s="80"/>
      <c r="K320" s="80"/>
      <c r="L320" s="80"/>
      <c r="M320" s="6"/>
      <c r="N320" s="1"/>
    </row>
    <row r="321" spans="1:14" s="2" customFormat="1" ht="19.899999999999999" customHeight="1" x14ac:dyDescent="0.2">
      <c r="A321" s="26"/>
      <c r="B321" s="80"/>
      <c r="C321" s="31"/>
      <c r="D321" s="31"/>
      <c r="E321" s="89"/>
      <c r="F321" s="273"/>
      <c r="G321" s="90"/>
      <c r="H321" s="90"/>
      <c r="I321" s="91" t="s">
        <v>55</v>
      </c>
      <c r="J321" s="90" t="s">
        <v>56</v>
      </c>
      <c r="K321" s="90"/>
      <c r="L321" s="90"/>
      <c r="M321" s="14"/>
      <c r="N321" s="1"/>
    </row>
    <row r="322" spans="1:14" s="2" customFormat="1" ht="19.899999999999999" customHeight="1" thickBot="1" x14ac:dyDescent="0.25">
      <c r="A322" s="26"/>
      <c r="B322" s="31"/>
      <c r="C322" s="31"/>
      <c r="D322" s="31"/>
      <c r="E322" s="92" t="s">
        <v>6</v>
      </c>
      <c r="F322" s="274"/>
      <c r="G322" s="93" t="s">
        <v>23</v>
      </c>
      <c r="H322" s="93" t="s">
        <v>24</v>
      </c>
      <c r="I322" s="94" t="s">
        <v>57</v>
      </c>
      <c r="J322" s="93">
        <v>179</v>
      </c>
      <c r="K322" s="93"/>
      <c r="L322" s="93" t="s">
        <v>26</v>
      </c>
      <c r="M322" s="15" t="s">
        <v>55</v>
      </c>
      <c r="N322" s="1"/>
    </row>
    <row r="323" spans="1:14" s="2" customFormat="1" ht="19.899999999999999" customHeight="1" x14ac:dyDescent="0.2">
      <c r="A323" s="26"/>
      <c r="B323" s="31"/>
      <c r="C323" s="31"/>
      <c r="D323" s="31"/>
      <c r="E323" s="95" t="s">
        <v>58</v>
      </c>
      <c r="F323" s="275"/>
      <c r="G323" s="96">
        <v>18000</v>
      </c>
      <c r="H323" s="97">
        <v>5</v>
      </c>
      <c r="I323" s="98">
        <v>0.25</v>
      </c>
      <c r="J323" s="96">
        <v>0</v>
      </c>
      <c r="K323" s="96"/>
      <c r="L323" s="96">
        <f>+G323-J323</f>
        <v>18000</v>
      </c>
      <c r="M323" s="16">
        <f>+L323*I323</f>
        <v>4500</v>
      </c>
      <c r="N323" s="1"/>
    </row>
    <row r="324" spans="1:14" s="2" customFormat="1" ht="19.899999999999999" customHeight="1" thickBot="1" x14ac:dyDescent="0.25">
      <c r="A324" s="26"/>
      <c r="B324" s="31"/>
      <c r="C324" s="31"/>
      <c r="D324" s="31"/>
      <c r="E324" s="99" t="s">
        <v>59</v>
      </c>
      <c r="F324" s="276"/>
      <c r="G324" s="100">
        <v>34000</v>
      </c>
      <c r="H324" s="101">
        <v>7</v>
      </c>
      <c r="I324" s="102">
        <v>3.5700000000000003E-2</v>
      </c>
      <c r="J324" s="103">
        <v>0</v>
      </c>
      <c r="K324" s="103"/>
      <c r="L324" s="103">
        <f>+G324-J324</f>
        <v>34000</v>
      </c>
      <c r="M324" s="17">
        <f>+L324*I324</f>
        <v>1213.8000000000002</v>
      </c>
      <c r="N324" s="1"/>
    </row>
    <row r="325" spans="1:14" s="2" customFormat="1" ht="19.899999999999999" customHeight="1" thickBot="1" x14ac:dyDescent="0.25">
      <c r="A325" s="26"/>
      <c r="B325" s="31"/>
      <c r="C325" s="31"/>
      <c r="D325" s="31"/>
      <c r="E325" s="99" t="s">
        <v>8</v>
      </c>
      <c r="F325" s="276"/>
      <c r="G325" s="100">
        <f>SUM(G323:G324)</f>
        <v>52000</v>
      </c>
      <c r="H325" s="104"/>
      <c r="I325" s="104"/>
      <c r="J325" s="105">
        <f>SUM(J323:J324)</f>
        <v>0</v>
      </c>
      <c r="K325" s="105"/>
      <c r="L325" s="105">
        <f>SUM(L323:L324)</f>
        <v>52000</v>
      </c>
      <c r="M325" s="18">
        <f>SUM(M323:M324)</f>
        <v>5713.8</v>
      </c>
      <c r="N325" s="1"/>
    </row>
    <row r="326" spans="1:14" s="2" customFormat="1" ht="19.899999999999999" customHeight="1" x14ac:dyDescent="0.2">
      <c r="A326" s="26"/>
      <c r="B326" s="31"/>
      <c r="C326" s="31"/>
      <c r="D326" s="31"/>
      <c r="E326" s="99" t="s">
        <v>60</v>
      </c>
      <c r="F326" s="276"/>
      <c r="G326" s="106"/>
      <c r="H326" s="104"/>
      <c r="I326" s="104"/>
      <c r="J326" s="96"/>
      <c r="K326" s="96"/>
      <c r="L326" s="96"/>
      <c r="M326" s="16">
        <f>+J325</f>
        <v>0</v>
      </c>
      <c r="N326" s="1"/>
    </row>
    <row r="327" spans="1:14" s="2" customFormat="1" ht="19.899999999999999" customHeight="1" thickBot="1" x14ac:dyDescent="0.25">
      <c r="A327" s="26"/>
      <c r="B327" s="31"/>
      <c r="C327" s="31"/>
      <c r="D327" s="31"/>
      <c r="E327" s="99" t="s">
        <v>61</v>
      </c>
      <c r="F327" s="276"/>
      <c r="G327" s="100"/>
      <c r="H327" s="104"/>
      <c r="I327" s="104"/>
      <c r="J327" s="96"/>
      <c r="K327" s="96"/>
      <c r="L327" s="96"/>
      <c r="M327" s="19">
        <v>0</v>
      </c>
      <c r="N327" s="1"/>
    </row>
    <row r="328" spans="1:14" s="2" customFormat="1" ht="19.899999999999999" customHeight="1" thickBot="1" x14ac:dyDescent="0.25">
      <c r="A328" s="26"/>
      <c r="B328" s="31"/>
      <c r="C328" s="31"/>
      <c r="D328" s="31"/>
      <c r="E328" s="107" t="s">
        <v>62</v>
      </c>
      <c r="F328" s="277"/>
      <c r="G328" s="108"/>
      <c r="H328" s="109"/>
      <c r="I328" s="109"/>
      <c r="J328" s="108"/>
      <c r="K328" s="108"/>
      <c r="L328" s="108"/>
      <c r="M328" s="20">
        <f>SUM(M325:M326)</f>
        <v>5713.8</v>
      </c>
      <c r="N328" s="1"/>
    </row>
    <row r="329" spans="1:14" s="2" customFormat="1" ht="19.899999999999999" customHeight="1" x14ac:dyDescent="0.2">
      <c r="A329" s="26"/>
      <c r="B329" s="31"/>
      <c r="C329" s="31"/>
      <c r="D329" s="31"/>
      <c r="E329" s="86" t="s">
        <v>63</v>
      </c>
      <c r="F329" s="86"/>
      <c r="G329" s="87"/>
      <c r="H329" s="88"/>
      <c r="I329" s="80"/>
      <c r="J329" s="80"/>
      <c r="K329" s="80"/>
      <c r="L329" s="80"/>
      <c r="M329" s="6"/>
      <c r="N329" s="1"/>
    </row>
    <row r="330" spans="1:14" s="2" customFormat="1" ht="19.899999999999999" customHeight="1" x14ac:dyDescent="0.2">
      <c r="A330" s="26"/>
      <c r="B330" s="31"/>
      <c r="C330" s="31"/>
      <c r="D330" s="31"/>
      <c r="E330" s="86" t="s">
        <v>64</v>
      </c>
      <c r="F330" s="86"/>
      <c r="G330" s="80"/>
      <c r="H330" s="80"/>
      <c r="I330" s="110"/>
      <c r="J330" s="110"/>
      <c r="K330" s="110"/>
      <c r="L330" s="110"/>
      <c r="M330" s="6"/>
      <c r="N330" s="1"/>
    </row>
    <row r="331" spans="1:14" s="2" customFormat="1" ht="2.25" customHeight="1" x14ac:dyDescent="0.2">
      <c r="A331" s="26"/>
      <c r="B331" s="31"/>
      <c r="C331" s="31"/>
      <c r="D331" s="31"/>
      <c r="E331" s="86"/>
      <c r="F331" s="86"/>
      <c r="G331" s="80"/>
      <c r="H331" s="80"/>
      <c r="I331" s="110"/>
      <c r="J331" s="110"/>
      <c r="K331" s="110"/>
      <c r="L331" s="110"/>
      <c r="M331" s="6"/>
      <c r="N331" s="1"/>
    </row>
    <row r="332" spans="1:14" s="2" customFormat="1" ht="19.899999999999999" customHeight="1" thickBot="1" x14ac:dyDescent="0.25">
      <c r="A332" s="26"/>
      <c r="B332" s="31"/>
      <c r="C332" s="31"/>
      <c r="D332" s="31"/>
      <c r="E332" s="86" t="s">
        <v>126</v>
      </c>
      <c r="F332" s="86"/>
      <c r="G332" s="80"/>
      <c r="H332" s="80"/>
      <c r="I332" s="110"/>
      <c r="J332" s="110"/>
      <c r="K332" s="110"/>
      <c r="L332" s="110"/>
      <c r="M332" s="6"/>
      <c r="N332" s="1"/>
    </row>
    <row r="333" spans="1:14" s="2" customFormat="1" ht="19.899999999999999" customHeight="1" x14ac:dyDescent="0.2">
      <c r="A333" s="26"/>
      <c r="B333" s="31"/>
      <c r="C333" s="31"/>
      <c r="D333" s="31"/>
      <c r="E333" s="111" t="s">
        <v>65</v>
      </c>
      <c r="F333" s="278"/>
      <c r="G333" s="33"/>
      <c r="H333" s="83"/>
      <c r="I333" s="112">
        <v>0.2</v>
      </c>
      <c r="J333" s="110"/>
      <c r="K333" s="110"/>
      <c r="L333" s="110"/>
      <c r="M333" s="6"/>
      <c r="N333" s="1"/>
    </row>
    <row r="334" spans="1:14" s="2" customFormat="1" ht="19.899999999999999" customHeight="1" x14ac:dyDescent="0.2">
      <c r="A334" s="26"/>
      <c r="B334" s="31"/>
      <c r="C334" s="31"/>
      <c r="D334" s="31"/>
      <c r="E334" s="113" t="s">
        <v>66</v>
      </c>
      <c r="F334" s="279"/>
      <c r="G334" s="36"/>
      <c r="H334" s="84"/>
      <c r="I334" s="114">
        <f>+I333*2</f>
        <v>0.4</v>
      </c>
      <c r="J334" s="110"/>
      <c r="K334" s="110"/>
      <c r="L334" s="110"/>
      <c r="M334" s="6"/>
      <c r="N334" s="1"/>
    </row>
    <row r="335" spans="1:14" s="2" customFormat="1" ht="19.899999999999999" customHeight="1" x14ac:dyDescent="0.2">
      <c r="A335" s="26"/>
      <c r="B335" s="31"/>
      <c r="C335" s="31"/>
      <c r="D335" s="31"/>
      <c r="E335" s="113" t="s">
        <v>67</v>
      </c>
      <c r="F335" s="279"/>
      <c r="G335" s="36"/>
      <c r="H335" s="84"/>
      <c r="I335" s="114"/>
      <c r="J335" s="110"/>
      <c r="K335" s="110"/>
      <c r="L335" s="110"/>
      <c r="M335" s="6"/>
      <c r="N335" s="1"/>
    </row>
    <row r="336" spans="1:14" s="2" customFormat="1" ht="19.899999999999999" customHeight="1" x14ac:dyDescent="0.2">
      <c r="A336" s="26"/>
      <c r="B336" s="31"/>
      <c r="C336" s="31"/>
      <c r="D336" s="31"/>
      <c r="E336" s="115" t="s">
        <v>68</v>
      </c>
      <c r="F336" s="280"/>
      <c r="G336" s="36"/>
      <c r="H336" s="84"/>
      <c r="I336" s="116">
        <v>7.5</v>
      </c>
      <c r="J336" s="110"/>
      <c r="K336" s="110"/>
      <c r="L336" s="110"/>
      <c r="M336" s="6"/>
      <c r="N336" s="1"/>
    </row>
    <row r="337" spans="1:14" s="2" customFormat="1" ht="19.899999999999999" customHeight="1" x14ac:dyDescent="0.2">
      <c r="A337" s="26"/>
      <c r="B337" s="31"/>
      <c r="C337" s="31"/>
      <c r="D337" s="31"/>
      <c r="E337" s="115" t="s">
        <v>69</v>
      </c>
      <c r="F337" s="280"/>
      <c r="G337" s="36"/>
      <c r="H337" s="84"/>
      <c r="I337" s="116">
        <v>12</v>
      </c>
      <c r="J337" s="110"/>
      <c r="K337" s="110"/>
      <c r="L337" s="110"/>
      <c r="M337" s="6"/>
      <c r="N337" s="1"/>
    </row>
    <row r="338" spans="1:14" s="2" customFormat="1" ht="19.899999999999999" customHeight="1" x14ac:dyDescent="0.2">
      <c r="A338" s="26"/>
      <c r="B338" s="31"/>
      <c r="C338" s="31"/>
      <c r="D338" s="31"/>
      <c r="E338" s="115" t="s">
        <v>70</v>
      </c>
      <c r="F338" s="280"/>
      <c r="G338" s="36"/>
      <c r="H338" s="84"/>
      <c r="I338" s="117">
        <f>+I336/I337</f>
        <v>0.625</v>
      </c>
      <c r="J338" s="110"/>
      <c r="K338" s="110"/>
      <c r="L338" s="110"/>
      <c r="M338" s="6"/>
      <c r="N338" s="1"/>
    </row>
    <row r="339" spans="1:14" s="2" customFormat="1" ht="19.899999999999999" customHeight="1" thickBot="1" x14ac:dyDescent="0.25">
      <c r="A339" s="26"/>
      <c r="B339" s="31"/>
      <c r="C339" s="31"/>
      <c r="D339" s="31"/>
      <c r="E339" s="118" t="s">
        <v>71</v>
      </c>
      <c r="F339" s="281"/>
      <c r="G339" s="48"/>
      <c r="H339" s="119"/>
      <c r="I339" s="120">
        <f>+I338*I334</f>
        <v>0.25</v>
      </c>
      <c r="J339" s="110"/>
      <c r="K339" s="110"/>
      <c r="L339" s="110"/>
      <c r="M339" s="6"/>
      <c r="N339" s="1"/>
    </row>
    <row r="340" spans="1:14" s="2" customFormat="1" ht="19.899999999999999" customHeight="1" x14ac:dyDescent="0.2">
      <c r="A340" s="26"/>
      <c r="B340" s="31"/>
      <c r="C340" s="31"/>
      <c r="D340" s="31"/>
      <c r="E340" s="86"/>
      <c r="F340" s="86"/>
      <c r="G340" s="87"/>
      <c r="H340" s="88"/>
      <c r="I340" s="80"/>
      <c r="J340" s="80"/>
      <c r="K340" s="80"/>
      <c r="L340" s="80"/>
      <c r="M340" s="6"/>
      <c r="N340" s="1"/>
    </row>
    <row r="341" spans="1:14" s="2" customFormat="1" ht="19.899999999999999" customHeight="1" thickBot="1" x14ac:dyDescent="0.25">
      <c r="A341" s="26"/>
      <c r="B341" s="31"/>
      <c r="C341" s="31"/>
      <c r="D341" s="31"/>
      <c r="E341" s="121" t="s">
        <v>9</v>
      </c>
      <c r="F341" s="121"/>
      <c r="G341" s="122">
        <v>2015</v>
      </c>
      <c r="H341" s="26"/>
      <c r="I341" s="26"/>
      <c r="J341" s="86" t="s">
        <v>135</v>
      </c>
      <c r="K341" s="86"/>
      <c r="L341" s="80"/>
      <c r="M341" s="6"/>
      <c r="N341" s="1"/>
    </row>
    <row r="342" spans="1:14" s="2" customFormat="1" ht="19.899999999999999" customHeight="1" x14ac:dyDescent="0.2">
      <c r="A342" s="26"/>
      <c r="B342" s="31">
        <v>21</v>
      </c>
      <c r="C342" s="31" t="s">
        <v>0</v>
      </c>
      <c r="D342" s="123">
        <v>1</v>
      </c>
      <c r="E342" s="124" t="s">
        <v>10</v>
      </c>
      <c r="F342" s="124"/>
      <c r="G342" s="124"/>
      <c r="H342" s="125"/>
      <c r="I342" s="125"/>
      <c r="J342" s="126" t="s">
        <v>11</v>
      </c>
      <c r="K342" s="126"/>
      <c r="L342" s="346" t="s">
        <v>12</v>
      </c>
      <c r="M342" s="6"/>
      <c r="N342" s="1"/>
    </row>
    <row r="343" spans="1:14" s="2" customFormat="1" ht="19.899999999999999" customHeight="1" x14ac:dyDescent="0.2">
      <c r="A343" s="26"/>
      <c r="B343" s="31"/>
      <c r="C343" s="31"/>
      <c r="D343" s="127">
        <v>2</v>
      </c>
      <c r="E343" s="128" t="s">
        <v>13</v>
      </c>
      <c r="F343" s="128"/>
      <c r="G343" s="129"/>
      <c r="H343" s="129"/>
      <c r="I343" s="129"/>
      <c r="J343" s="130" t="s">
        <v>7</v>
      </c>
      <c r="K343" s="130"/>
      <c r="L343" s="347"/>
      <c r="M343" s="6"/>
      <c r="N343" s="1"/>
    </row>
    <row r="344" spans="1:14" s="2" customFormat="1" ht="19.899999999999999" customHeight="1" x14ac:dyDescent="0.2">
      <c r="A344" s="26"/>
      <c r="B344" s="31"/>
      <c r="C344" s="31"/>
      <c r="D344" s="127">
        <v>3</v>
      </c>
      <c r="E344" s="128" t="s">
        <v>14</v>
      </c>
      <c r="F344" s="128"/>
      <c r="G344" s="129"/>
      <c r="H344" s="129"/>
      <c r="I344" s="129"/>
      <c r="J344" s="131">
        <v>2125000</v>
      </c>
      <c r="K344" s="131"/>
      <c r="L344" s="348"/>
      <c r="M344" s="6"/>
      <c r="N344" s="1"/>
    </row>
    <row r="345" spans="1:14" s="2" customFormat="1" ht="19.899999999999999" customHeight="1" x14ac:dyDescent="0.2">
      <c r="A345" s="26"/>
      <c r="B345" s="31"/>
      <c r="C345" s="31"/>
      <c r="D345" s="127">
        <v>4</v>
      </c>
      <c r="E345" s="128" t="s">
        <v>15</v>
      </c>
      <c r="F345" s="128"/>
      <c r="G345" s="129"/>
      <c r="H345" s="129"/>
      <c r="I345" s="129"/>
      <c r="J345" s="132">
        <v>2000000</v>
      </c>
      <c r="K345" s="132"/>
      <c r="L345" s="348"/>
      <c r="M345" s="6"/>
      <c r="N345" s="1"/>
    </row>
    <row r="346" spans="1:14" s="2" customFormat="1" ht="19.899999999999999" customHeight="1" x14ac:dyDescent="0.2">
      <c r="A346" s="26"/>
      <c r="B346" s="31"/>
      <c r="C346" s="31"/>
      <c r="D346" s="127">
        <v>5</v>
      </c>
      <c r="E346" s="128" t="s">
        <v>16</v>
      </c>
      <c r="F346" s="128"/>
      <c r="G346" s="129"/>
      <c r="H346" s="129"/>
      <c r="I346" s="129"/>
      <c r="J346" s="133">
        <f>MAX(0,(J344-J345))</f>
        <v>125000</v>
      </c>
      <c r="K346" s="132"/>
      <c r="L346" s="348"/>
      <c r="M346" s="6"/>
      <c r="N346" s="1"/>
    </row>
    <row r="347" spans="1:14" s="2" customFormat="1" ht="19.899999999999999" customHeight="1" x14ac:dyDescent="0.2">
      <c r="A347" s="26"/>
      <c r="B347" s="31"/>
      <c r="C347" s="31"/>
      <c r="D347" s="127">
        <v>6</v>
      </c>
      <c r="E347" s="128" t="s">
        <v>17</v>
      </c>
      <c r="F347" s="128"/>
      <c r="G347" s="129"/>
      <c r="H347" s="129"/>
      <c r="I347" s="129"/>
      <c r="J347" s="134">
        <v>500000</v>
      </c>
      <c r="K347" s="132"/>
      <c r="L347" s="348"/>
      <c r="M347" s="6"/>
      <c r="N347" s="1"/>
    </row>
    <row r="348" spans="1:14" s="2" customFormat="1" ht="19.899999999999999" customHeight="1" x14ac:dyDescent="0.2">
      <c r="A348" s="26"/>
      <c r="B348" s="31"/>
      <c r="C348" s="31"/>
      <c r="D348" s="127">
        <v>7</v>
      </c>
      <c r="E348" s="128" t="s">
        <v>18</v>
      </c>
      <c r="F348" s="128"/>
      <c r="G348" s="129"/>
      <c r="H348" s="129"/>
      <c r="I348" s="129"/>
      <c r="J348" s="135">
        <f>+MAX(0,(J347-J346))</f>
        <v>375000</v>
      </c>
      <c r="K348" s="132"/>
      <c r="L348" s="348"/>
      <c r="M348" s="6"/>
      <c r="N348" s="1"/>
    </row>
    <row r="349" spans="1:14" s="2" customFormat="1" ht="19.899999999999999" customHeight="1" x14ac:dyDescent="0.2">
      <c r="A349" s="26"/>
      <c r="B349" s="31"/>
      <c r="C349" s="31"/>
      <c r="D349" s="127">
        <v>8</v>
      </c>
      <c r="E349" s="128" t="s">
        <v>19</v>
      </c>
      <c r="F349" s="128"/>
      <c r="G349" s="129"/>
      <c r="H349" s="129"/>
      <c r="I349" s="129"/>
      <c r="J349" s="136">
        <f>+J344</f>
        <v>2125000</v>
      </c>
      <c r="K349" s="131"/>
      <c r="L349" s="348"/>
      <c r="M349" s="6"/>
      <c r="N349" s="1"/>
    </row>
    <row r="350" spans="1:14" s="2" customFormat="1" ht="19.899999999999999" customHeight="1" thickBot="1" x14ac:dyDescent="0.25">
      <c r="A350" s="26"/>
      <c r="B350" s="31"/>
      <c r="C350" s="31"/>
      <c r="D350" s="137">
        <v>9</v>
      </c>
      <c r="E350" s="138" t="s">
        <v>148</v>
      </c>
      <c r="F350" s="138"/>
      <c r="G350" s="139"/>
      <c r="H350" s="139"/>
      <c r="I350" s="139"/>
      <c r="J350" s="140">
        <f>MIN(J348,J349)</f>
        <v>375000</v>
      </c>
      <c r="K350" s="140"/>
      <c r="L350" s="349">
        <f>+J350</f>
        <v>375000</v>
      </c>
      <c r="M350" s="6"/>
      <c r="N350" s="1"/>
    </row>
    <row r="351" spans="1:14" s="2" customFormat="1" ht="19.899999999999999" customHeight="1" thickBot="1" x14ac:dyDescent="0.25">
      <c r="A351" s="26"/>
      <c r="B351" s="31"/>
      <c r="C351" s="31"/>
      <c r="D351" s="141"/>
      <c r="E351" s="142" t="s">
        <v>20</v>
      </c>
      <c r="F351" s="142"/>
      <c r="G351" s="143"/>
      <c r="H351" s="143"/>
      <c r="I351" s="143"/>
      <c r="J351" s="144">
        <f>+J349-J350</f>
        <v>1750000</v>
      </c>
      <c r="K351" s="144"/>
      <c r="L351" s="350"/>
      <c r="M351" s="6"/>
      <c r="N351" s="1"/>
    </row>
    <row r="352" spans="1:14" s="2" customFormat="1" ht="19.899999999999999" customHeight="1" x14ac:dyDescent="0.2">
      <c r="A352" s="26"/>
      <c r="B352" s="31"/>
      <c r="C352" s="31"/>
      <c r="D352" s="145"/>
      <c r="E352" s="26"/>
      <c r="F352" s="26"/>
      <c r="G352" s="129"/>
      <c r="H352" s="129"/>
      <c r="I352" s="131"/>
      <c r="J352" s="131"/>
      <c r="K352" s="131"/>
      <c r="L352" s="131"/>
      <c r="M352" s="7"/>
      <c r="N352" s="1"/>
    </row>
    <row r="353" spans="1:14" s="2" customFormat="1" ht="19.899999999999999" customHeight="1" x14ac:dyDescent="0.2">
      <c r="A353" s="26"/>
      <c r="B353" s="31">
        <v>22</v>
      </c>
      <c r="C353" s="31" t="s">
        <v>2</v>
      </c>
      <c r="D353" s="146" t="s">
        <v>21</v>
      </c>
      <c r="E353" s="26"/>
      <c r="F353" s="26"/>
      <c r="G353" s="87"/>
      <c r="H353" s="88"/>
      <c r="I353" s="80"/>
      <c r="J353" s="80"/>
      <c r="K353" s="80"/>
      <c r="L353" s="80"/>
      <c r="M353" s="6"/>
      <c r="N353" s="1"/>
    </row>
    <row r="355" spans="1:14" s="2" customFormat="1" ht="19.899999999999999" customHeight="1" thickBot="1" x14ac:dyDescent="0.25">
      <c r="A355" s="26"/>
      <c r="B355" s="31">
        <v>23</v>
      </c>
      <c r="C355" s="31" t="s">
        <v>2</v>
      </c>
      <c r="D355" s="31"/>
      <c r="E355" s="80" t="s">
        <v>22</v>
      </c>
      <c r="F355" s="80"/>
      <c r="G355" s="80"/>
      <c r="H355" s="80"/>
      <c r="I355" s="80"/>
      <c r="J355" s="80"/>
      <c r="K355" s="80"/>
      <c r="L355" s="80"/>
      <c r="M355" s="6"/>
      <c r="N355" s="1"/>
    </row>
    <row r="356" spans="1:14" s="2" customFormat="1" ht="19.899999999999999" customHeight="1" thickBot="1" x14ac:dyDescent="0.35">
      <c r="A356" s="26"/>
      <c r="B356" s="80"/>
      <c r="C356" s="80"/>
      <c r="D356" s="80"/>
      <c r="E356" s="150" t="s">
        <v>6</v>
      </c>
      <c r="F356" s="282"/>
      <c r="G356" s="151" t="s">
        <v>23</v>
      </c>
      <c r="H356" s="151" t="s">
        <v>24</v>
      </c>
      <c r="I356" s="152" t="s">
        <v>25</v>
      </c>
      <c r="J356" s="151" t="s">
        <v>10</v>
      </c>
      <c r="K356" s="351"/>
      <c r="L356" s="351" t="s">
        <v>26</v>
      </c>
      <c r="M356" s="8" t="s">
        <v>27</v>
      </c>
      <c r="N356" s="1"/>
    </row>
    <row r="357" spans="1:14" s="2" customFormat="1" ht="19.899999999999999" customHeight="1" x14ac:dyDescent="0.3">
      <c r="A357" s="26"/>
      <c r="B357" s="31"/>
      <c r="C357" s="31"/>
      <c r="D357" s="31"/>
      <c r="E357" s="153" t="s">
        <v>28</v>
      </c>
      <c r="F357" s="283"/>
      <c r="G357" s="154">
        <v>300000</v>
      </c>
      <c r="H357" s="155">
        <v>5</v>
      </c>
      <c r="I357" s="156"/>
      <c r="J357" s="154">
        <v>100000</v>
      </c>
      <c r="K357" s="352"/>
      <c r="L357" s="352">
        <f>+G357-J357</f>
        <v>200000</v>
      </c>
      <c r="M357" s="22"/>
      <c r="N357" s="1"/>
    </row>
    <row r="358" spans="1:14" s="2" customFormat="1" ht="19.899999999999999" customHeight="1" thickBot="1" x14ac:dyDescent="0.35">
      <c r="A358" s="26"/>
      <c r="B358" s="31"/>
      <c r="C358" s="31"/>
      <c r="D358" s="31"/>
      <c r="E358" s="157" t="s">
        <v>29</v>
      </c>
      <c r="F358" s="284"/>
      <c r="G358" s="158">
        <v>400000</v>
      </c>
      <c r="H358" s="159">
        <v>7</v>
      </c>
      <c r="I358" s="26"/>
      <c r="J358" s="160">
        <v>400000</v>
      </c>
      <c r="K358" s="479"/>
      <c r="L358" s="353">
        <f>+G358-J358</f>
        <v>0</v>
      </c>
      <c r="M358" s="23"/>
      <c r="N358" s="1"/>
    </row>
    <row r="359" spans="1:14" s="2" customFormat="1" ht="19.899999999999999" customHeight="1" thickBot="1" x14ac:dyDescent="0.35">
      <c r="A359" s="26"/>
      <c r="B359" s="31"/>
      <c r="C359" s="31"/>
      <c r="D359" s="31"/>
      <c r="E359" s="161" t="s">
        <v>30</v>
      </c>
      <c r="F359" s="285"/>
      <c r="G359" s="158"/>
      <c r="H359" s="159"/>
      <c r="I359" s="162"/>
      <c r="J359" s="163">
        <f>SUM(J357:J358)</f>
        <v>500000</v>
      </c>
      <c r="K359" s="352"/>
      <c r="L359" s="354"/>
      <c r="M359" s="9">
        <f>+J359</f>
        <v>500000</v>
      </c>
      <c r="N359" s="1"/>
    </row>
    <row r="360" spans="1:14" s="2" customFormat="1" ht="19.899999999999999" customHeight="1" x14ac:dyDescent="0.3">
      <c r="A360" s="26"/>
      <c r="B360" s="31"/>
      <c r="C360" s="31"/>
      <c r="D360" s="31"/>
      <c r="E360" s="157" t="s">
        <v>144</v>
      </c>
      <c r="F360" s="284"/>
      <c r="G360" s="158"/>
      <c r="H360" s="159"/>
      <c r="I360" s="162"/>
      <c r="J360" s="158"/>
      <c r="K360" s="355"/>
      <c r="L360" s="355">
        <f>SUM(L357:L358)</f>
        <v>200000</v>
      </c>
      <c r="M360" s="10"/>
      <c r="N360" s="1"/>
    </row>
    <row r="361" spans="1:14" s="2" customFormat="1" ht="19.899999999999999" customHeight="1" x14ac:dyDescent="0.3">
      <c r="A361" s="26"/>
      <c r="B361" s="31"/>
      <c r="C361" s="31"/>
      <c r="D361" s="31"/>
      <c r="E361" s="164" t="s">
        <v>28</v>
      </c>
      <c r="F361" s="286"/>
      <c r="G361" s="158"/>
      <c r="H361" s="159"/>
      <c r="I361" s="162"/>
      <c r="J361" s="158"/>
      <c r="K361" s="353"/>
      <c r="L361" s="353">
        <f>+L360</f>
        <v>200000</v>
      </c>
      <c r="M361" s="10"/>
      <c r="N361" s="1"/>
    </row>
    <row r="362" spans="1:14" s="2" customFormat="1" ht="19.899999999999999" customHeight="1" x14ac:dyDescent="0.3">
      <c r="A362" s="26"/>
      <c r="B362" s="31"/>
      <c r="C362" s="31"/>
      <c r="D362" s="31"/>
      <c r="E362" s="164" t="s">
        <v>29</v>
      </c>
      <c r="F362" s="286"/>
      <c r="G362" s="158"/>
      <c r="H362" s="159"/>
      <c r="I362" s="162"/>
      <c r="J362" s="158"/>
      <c r="K362" s="353"/>
      <c r="L362" s="353">
        <f>+L358</f>
        <v>0</v>
      </c>
      <c r="M362" s="10"/>
      <c r="N362" s="11"/>
    </row>
    <row r="363" spans="1:14" s="2" customFormat="1" ht="19.899999999999999" customHeight="1" x14ac:dyDescent="0.3">
      <c r="A363" s="26"/>
      <c r="B363" s="31"/>
      <c r="C363" s="31"/>
      <c r="D363" s="31"/>
      <c r="E363" s="161" t="s">
        <v>31</v>
      </c>
      <c r="F363" s="285"/>
      <c r="G363" s="158"/>
      <c r="H363" s="159"/>
      <c r="I363" s="162"/>
      <c r="J363" s="158"/>
      <c r="K363" s="353"/>
      <c r="L363" s="353"/>
      <c r="M363" s="10"/>
      <c r="N363" s="1"/>
    </row>
    <row r="364" spans="1:14" s="2" customFormat="1" ht="19.899999999999999" customHeight="1" x14ac:dyDescent="0.3">
      <c r="A364" s="26"/>
      <c r="B364" s="31"/>
      <c r="C364" s="31"/>
      <c r="D364" s="31"/>
      <c r="E364" s="165" t="s">
        <v>136</v>
      </c>
      <c r="F364" s="287"/>
      <c r="G364" s="158"/>
      <c r="H364" s="166"/>
      <c r="I364" s="167">
        <v>0.2</v>
      </c>
      <c r="J364" s="158"/>
      <c r="K364" s="353"/>
      <c r="L364" s="353"/>
      <c r="M364" s="9">
        <f>+I364*L361</f>
        <v>40000</v>
      </c>
      <c r="N364" s="1"/>
    </row>
    <row r="365" spans="1:14" s="2" customFormat="1" ht="19.899999999999999" customHeight="1" x14ac:dyDescent="0.3">
      <c r="A365" s="26"/>
      <c r="B365" s="31"/>
      <c r="C365" s="31"/>
      <c r="D365" s="31"/>
      <c r="E365" s="165" t="s">
        <v>137</v>
      </c>
      <c r="F365" s="287"/>
      <c r="G365" s="158"/>
      <c r="H365" s="166"/>
      <c r="I365" s="168">
        <v>0.1429</v>
      </c>
      <c r="J365" s="158"/>
      <c r="K365" s="353"/>
      <c r="L365" s="353"/>
      <c r="M365" s="9">
        <f>+I365*L362</f>
        <v>0</v>
      </c>
      <c r="N365" s="1"/>
    </row>
    <row r="366" spans="1:14" s="2" customFormat="1" ht="19.899999999999999" customHeight="1" thickBot="1" x14ac:dyDescent="0.35">
      <c r="A366" s="26"/>
      <c r="B366" s="31"/>
      <c r="C366" s="31"/>
      <c r="D366" s="31"/>
      <c r="E366" s="169" t="s">
        <v>32</v>
      </c>
      <c r="F366" s="288"/>
      <c r="G366" s="170"/>
      <c r="H366" s="171"/>
      <c r="I366" s="171"/>
      <c r="J366" s="170"/>
      <c r="K366" s="356"/>
      <c r="L366" s="356"/>
      <c r="M366" s="12">
        <f>SUM(M359:M365)</f>
        <v>540000</v>
      </c>
      <c r="N366" s="1"/>
    </row>
    <row r="367" spans="1:14" s="2" customFormat="1" ht="19.899999999999999" customHeight="1" x14ac:dyDescent="0.3">
      <c r="A367" s="26"/>
      <c r="B367" s="31"/>
      <c r="C367" s="31"/>
      <c r="D367" s="31"/>
      <c r="E367" s="172" t="s">
        <v>138</v>
      </c>
      <c r="F367" s="172"/>
      <c r="G367" s="173"/>
      <c r="H367" s="172"/>
      <c r="I367" s="172"/>
      <c r="J367" s="173"/>
      <c r="K367" s="173"/>
      <c r="L367" s="173"/>
      <c r="M367" s="13"/>
      <c r="N367" s="1"/>
    </row>
    <row r="368" spans="1:14" s="2" customFormat="1" ht="19.899999999999999" customHeight="1" x14ac:dyDescent="0.3">
      <c r="A368" s="26"/>
      <c r="B368" s="31"/>
      <c r="C368" s="31"/>
      <c r="D368" s="31"/>
      <c r="E368" s="172" t="s">
        <v>139</v>
      </c>
      <c r="F368" s="172"/>
      <c r="G368" s="173"/>
      <c r="H368" s="172"/>
      <c r="I368" s="172"/>
      <c r="J368" s="173"/>
      <c r="K368" s="173"/>
      <c r="L368" s="173"/>
      <c r="M368" s="13"/>
      <c r="N368" s="1"/>
    </row>
    <row r="369" spans="1:14" s="2" customFormat="1" ht="19.899999999999999" customHeight="1" x14ac:dyDescent="0.3">
      <c r="A369" s="26"/>
      <c r="B369" s="31"/>
      <c r="C369" s="31"/>
      <c r="D369" s="31"/>
      <c r="E369" s="174" t="s">
        <v>141</v>
      </c>
      <c r="F369" s="174"/>
      <c r="G369" s="173"/>
      <c r="H369" s="172"/>
      <c r="I369" s="172"/>
      <c r="J369" s="173"/>
      <c r="K369" s="173"/>
      <c r="L369" s="173"/>
      <c r="M369" s="13"/>
      <c r="N369" s="1"/>
    </row>
    <row r="370" spans="1:14" s="2" customFormat="1" ht="19.899999999999999" customHeight="1" x14ac:dyDescent="0.3">
      <c r="A370" s="26"/>
      <c r="B370" s="31"/>
      <c r="C370" s="31"/>
      <c r="D370" s="31"/>
      <c r="E370" s="174" t="s">
        <v>142</v>
      </c>
      <c r="F370" s="174"/>
      <c r="G370" s="173"/>
      <c r="H370" s="172"/>
      <c r="I370" s="172"/>
      <c r="J370" s="173"/>
      <c r="K370" s="173"/>
      <c r="L370" s="173"/>
      <c r="M370" s="13"/>
      <c r="N370" s="1"/>
    </row>
    <row r="371" spans="1:14" s="2" customFormat="1" ht="19.899999999999999" customHeight="1" x14ac:dyDescent="0.3">
      <c r="A371" s="26"/>
      <c r="B371" s="31"/>
      <c r="C371" s="31"/>
      <c r="D371" s="31"/>
      <c r="E371" s="174" t="s">
        <v>145</v>
      </c>
      <c r="F371" s="174"/>
      <c r="G371" s="173"/>
      <c r="H371" s="172"/>
      <c r="I371" s="172"/>
      <c r="J371" s="173"/>
      <c r="K371" s="173"/>
      <c r="L371" s="173"/>
      <c r="M371" s="13"/>
      <c r="N371" s="1"/>
    </row>
    <row r="372" spans="1:14" s="2" customFormat="1" ht="19.899999999999999" customHeight="1" x14ac:dyDescent="0.3">
      <c r="A372" s="26"/>
      <c r="B372" s="31"/>
      <c r="C372" s="31"/>
      <c r="D372" s="31"/>
      <c r="E372" s="174"/>
      <c r="F372" s="174"/>
      <c r="G372" s="173"/>
      <c r="H372" s="172"/>
      <c r="I372" s="172"/>
      <c r="J372" s="173"/>
      <c r="K372" s="173"/>
      <c r="L372" s="173"/>
      <c r="M372" s="13"/>
      <c r="N372" s="1"/>
    </row>
    <row r="373" spans="1:14" s="2" customFormat="1" ht="19.899999999999999" customHeight="1" x14ac:dyDescent="0.2">
      <c r="A373" s="26"/>
      <c r="B373" s="31">
        <v>24</v>
      </c>
      <c r="C373" s="31" t="s">
        <v>4</v>
      </c>
      <c r="D373" s="31"/>
      <c r="E373" s="80" t="s">
        <v>149</v>
      </c>
      <c r="F373" s="80"/>
      <c r="G373" s="80" t="s">
        <v>52</v>
      </c>
      <c r="H373" s="80"/>
      <c r="I373" s="80"/>
      <c r="J373" s="80"/>
      <c r="K373" s="80"/>
      <c r="L373" s="80"/>
      <c r="M373" s="6"/>
      <c r="N373" s="1"/>
    </row>
    <row r="374" spans="1:14" s="2" customFormat="1" ht="19.899999999999999" customHeight="1" x14ac:dyDescent="0.3">
      <c r="A374" s="26"/>
      <c r="B374" s="31">
        <v>25</v>
      </c>
      <c r="C374" s="31" t="s">
        <v>4</v>
      </c>
      <c r="D374" s="31"/>
      <c r="E374" s="80" t="s">
        <v>150</v>
      </c>
      <c r="F374" s="80"/>
      <c r="G374" s="173"/>
      <c r="H374" s="172"/>
      <c r="I374" s="172"/>
      <c r="J374" s="173"/>
      <c r="K374" s="173"/>
      <c r="L374" s="173"/>
      <c r="M374" s="13"/>
      <c r="N374" s="1"/>
    </row>
    <row r="375" spans="1:14" s="2" customFormat="1" ht="19.899999999999999" customHeight="1" thickBot="1" x14ac:dyDescent="0.35">
      <c r="A375" s="26"/>
      <c r="B375" s="31"/>
      <c r="C375" s="31"/>
      <c r="D375" s="31"/>
      <c r="E375" s="172"/>
      <c r="F375" s="172"/>
      <c r="G375" s="173"/>
      <c r="H375" s="172"/>
      <c r="I375" s="172"/>
      <c r="J375" s="173"/>
      <c r="K375" s="173"/>
      <c r="L375" s="173"/>
      <c r="M375" s="13"/>
      <c r="N375" s="1"/>
    </row>
    <row r="376" spans="1:14" s="2" customFormat="1" ht="19.899999999999999" customHeight="1" x14ac:dyDescent="0.2">
      <c r="A376" s="26"/>
      <c r="B376" s="31">
        <v>26</v>
      </c>
      <c r="C376" s="31" t="s">
        <v>4</v>
      </c>
      <c r="D376" s="31"/>
      <c r="E376" s="175" t="s">
        <v>33</v>
      </c>
      <c r="F376" s="289"/>
      <c r="G376" s="33"/>
      <c r="H376" s="176" t="s">
        <v>34</v>
      </c>
      <c r="I376" s="177"/>
      <c r="J376" s="80"/>
      <c r="K376" s="80"/>
      <c r="L376" s="80"/>
      <c r="M376" s="6"/>
      <c r="N376" s="1"/>
    </row>
    <row r="377" spans="1:14" s="2" customFormat="1" ht="19.899999999999999" customHeight="1" x14ac:dyDescent="0.2">
      <c r="A377" s="26"/>
      <c r="B377" s="31"/>
      <c r="C377" s="31"/>
      <c r="D377" s="31"/>
      <c r="E377" s="40" t="s">
        <v>6</v>
      </c>
      <c r="F377" s="263"/>
      <c r="G377" s="36"/>
      <c r="H377" s="178" t="s">
        <v>3</v>
      </c>
      <c r="I377" s="179"/>
      <c r="J377" s="80"/>
      <c r="K377" s="80"/>
      <c r="L377" s="80"/>
      <c r="M377" s="6"/>
      <c r="N377" s="1"/>
    </row>
    <row r="378" spans="1:14" s="2" customFormat="1" ht="19.899999999999999" customHeight="1" x14ac:dyDescent="0.2">
      <c r="A378" s="26"/>
      <c r="B378" s="31"/>
      <c r="C378" s="31"/>
      <c r="D378" s="31"/>
      <c r="E378" s="40" t="s">
        <v>13</v>
      </c>
      <c r="F378" s="263"/>
      <c r="G378" s="36"/>
      <c r="H378" s="178" t="s">
        <v>35</v>
      </c>
      <c r="I378" s="179"/>
      <c r="J378" s="80"/>
      <c r="K378" s="80"/>
      <c r="L378" s="80"/>
      <c r="M378" s="6"/>
      <c r="N378" s="1"/>
    </row>
    <row r="379" spans="1:14" s="2" customFormat="1" ht="19.899999999999999" customHeight="1" x14ac:dyDescent="0.2">
      <c r="A379" s="26"/>
      <c r="B379" s="31"/>
      <c r="C379" s="31"/>
      <c r="D379" s="31"/>
      <c r="E379" s="40" t="s">
        <v>36</v>
      </c>
      <c r="F379" s="263"/>
      <c r="G379" s="36"/>
      <c r="H379" s="180">
        <v>39</v>
      </c>
      <c r="I379" s="179"/>
      <c r="J379" s="80"/>
      <c r="K379" s="80"/>
      <c r="L379" s="80" t="s">
        <v>37</v>
      </c>
      <c r="M379" s="6"/>
      <c r="N379" s="1"/>
    </row>
    <row r="380" spans="1:14" s="2" customFormat="1" ht="19.899999999999999" customHeight="1" x14ac:dyDescent="0.2">
      <c r="A380" s="26"/>
      <c r="B380" s="31"/>
      <c r="C380" s="31"/>
      <c r="D380" s="31"/>
      <c r="E380" s="40" t="s">
        <v>38</v>
      </c>
      <c r="F380" s="263"/>
      <c r="G380" s="36"/>
      <c r="H380" s="178" t="s">
        <v>39</v>
      </c>
      <c r="I380" s="179"/>
      <c r="J380" s="80"/>
      <c r="K380" s="80"/>
      <c r="L380" s="80">
        <v>100000</v>
      </c>
      <c r="M380" s="6"/>
      <c r="N380" s="1"/>
    </row>
    <row r="381" spans="1:14" s="2" customFormat="1" ht="19.899999999999999" customHeight="1" x14ac:dyDescent="0.2">
      <c r="A381" s="26"/>
      <c r="B381" s="31"/>
      <c r="C381" s="31"/>
      <c r="D381" s="31"/>
      <c r="E381" s="40" t="s">
        <v>40</v>
      </c>
      <c r="F381" s="263"/>
      <c r="G381" s="36"/>
      <c r="H381" s="181">
        <v>170000</v>
      </c>
      <c r="I381" s="179"/>
      <c r="J381" s="80"/>
      <c r="K381" s="80"/>
      <c r="L381" s="80">
        <v>39</v>
      </c>
      <c r="M381" s="6"/>
      <c r="N381" s="1"/>
    </row>
    <row r="382" spans="1:14" s="2" customFormat="1" ht="19.899999999999999" customHeight="1" x14ac:dyDescent="0.2">
      <c r="A382" s="26"/>
      <c r="B382" s="31"/>
      <c r="C382" s="31"/>
      <c r="D382" s="31"/>
      <c r="E382" s="40" t="s">
        <v>41</v>
      </c>
      <c r="F382" s="263"/>
      <c r="G382" s="36"/>
      <c r="H382" s="181">
        <v>-20000</v>
      </c>
      <c r="I382" s="179"/>
      <c r="J382" s="80"/>
      <c r="K382" s="80"/>
      <c r="L382" s="80">
        <f>+L380/L381</f>
        <v>2564.102564102564</v>
      </c>
      <c r="M382" s="6">
        <f>+L382/L380</f>
        <v>2.564102564102564E-2</v>
      </c>
      <c r="N382" s="1"/>
    </row>
    <row r="383" spans="1:14" s="2" customFormat="1" ht="19.899999999999999" customHeight="1" x14ac:dyDescent="0.2">
      <c r="A383" s="26"/>
      <c r="B383" s="31"/>
      <c r="C383" s="31"/>
      <c r="D383" s="31"/>
      <c r="E383" s="40" t="s">
        <v>42</v>
      </c>
      <c r="F383" s="263"/>
      <c r="G383" s="36"/>
      <c r="H383" s="181">
        <f>SUM(H381:H382)</f>
        <v>150000</v>
      </c>
      <c r="I383" s="179"/>
      <c r="J383" s="80"/>
      <c r="K383" s="80"/>
      <c r="L383" s="80">
        <v>4.5</v>
      </c>
      <c r="M383" s="6"/>
      <c r="N383" s="1"/>
    </row>
    <row r="384" spans="1:14" s="2" customFormat="1" ht="19.899999999999999" customHeight="1" x14ac:dyDescent="0.2">
      <c r="A384" s="26"/>
      <c r="B384" s="31"/>
      <c r="C384" s="31"/>
      <c r="D384" s="31"/>
      <c r="E384" s="40" t="s">
        <v>43</v>
      </c>
      <c r="F384" s="263"/>
      <c r="G384" s="36"/>
      <c r="H384" s="182">
        <v>2.564E-2</v>
      </c>
      <c r="I384" s="183" t="s">
        <v>121</v>
      </c>
      <c r="J384" s="80"/>
      <c r="K384" s="80"/>
      <c r="L384" s="80">
        <v>12</v>
      </c>
      <c r="M384" s="6"/>
      <c r="N384" s="1"/>
    </row>
    <row r="385" spans="1:14" s="2" customFormat="1" ht="19.899999999999999" customHeight="1" thickBot="1" x14ac:dyDescent="0.25">
      <c r="A385" s="26"/>
      <c r="B385" s="31"/>
      <c r="C385" s="31"/>
      <c r="D385" s="31"/>
      <c r="E385" s="184" t="s">
        <v>44</v>
      </c>
      <c r="F385" s="290"/>
      <c r="G385" s="48"/>
      <c r="H385" s="185">
        <f>+H384*H383</f>
        <v>3846</v>
      </c>
      <c r="I385" s="186" t="s">
        <v>45</v>
      </c>
      <c r="J385" s="80"/>
      <c r="K385" s="80"/>
      <c r="L385" s="80">
        <f>+L383/L384</f>
        <v>0.375</v>
      </c>
      <c r="M385" s="6"/>
      <c r="N385" s="1"/>
    </row>
    <row r="386" spans="1:14" s="2" customFormat="1" ht="19.899999999999999" customHeight="1" thickBot="1" x14ac:dyDescent="0.25">
      <c r="A386" s="26"/>
      <c r="B386" s="31"/>
      <c r="C386" s="31"/>
      <c r="D386" s="31"/>
      <c r="E386" s="187"/>
      <c r="F386" s="187"/>
      <c r="G386" s="129"/>
      <c r="H386" s="80"/>
      <c r="I386" s="80"/>
      <c r="J386" s="80"/>
      <c r="K386" s="80"/>
      <c r="L386" s="80">
        <f>+L385*L382</f>
        <v>961.53846153846143</v>
      </c>
      <c r="M386" s="6"/>
      <c r="N386" s="1"/>
    </row>
    <row r="387" spans="1:14" s="2" customFormat="1" ht="17.25" customHeight="1" x14ac:dyDescent="0.2">
      <c r="A387" s="26"/>
      <c r="B387" s="31">
        <v>27</v>
      </c>
      <c r="C387" s="80" t="s">
        <v>1</v>
      </c>
      <c r="D387" s="80"/>
      <c r="E387" s="32" t="s">
        <v>33</v>
      </c>
      <c r="F387" s="261"/>
      <c r="G387" s="33"/>
      <c r="H387" s="188"/>
      <c r="I387" s="34">
        <v>37707</v>
      </c>
      <c r="J387" s="80"/>
      <c r="K387" s="80"/>
      <c r="L387" s="80"/>
      <c r="M387" s="6"/>
      <c r="N387" s="1"/>
    </row>
    <row r="388" spans="1:14" s="2" customFormat="1" ht="17.25" customHeight="1" x14ac:dyDescent="0.2">
      <c r="A388" s="26"/>
      <c r="B388" s="31"/>
      <c r="C388" s="80"/>
      <c r="D388" s="80"/>
      <c r="E388" s="40" t="s">
        <v>6</v>
      </c>
      <c r="F388" s="263"/>
      <c r="G388" s="36"/>
      <c r="H388" s="189"/>
      <c r="I388" s="37" t="s">
        <v>3</v>
      </c>
      <c r="J388" s="80"/>
      <c r="K388" s="80"/>
      <c r="L388" s="80"/>
      <c r="M388" s="6"/>
      <c r="N388" s="1"/>
    </row>
    <row r="389" spans="1:14" s="2" customFormat="1" ht="17.25" customHeight="1" x14ac:dyDescent="0.2">
      <c r="A389" s="26"/>
      <c r="B389" s="31"/>
      <c r="C389" s="80"/>
      <c r="D389" s="80"/>
      <c r="E389" s="40" t="s">
        <v>13</v>
      </c>
      <c r="F389" s="263"/>
      <c r="G389" s="36"/>
      <c r="H389" s="189"/>
      <c r="I389" s="37" t="s">
        <v>46</v>
      </c>
      <c r="J389" s="80"/>
      <c r="K389" s="80"/>
      <c r="L389" s="80"/>
      <c r="M389" s="6"/>
      <c r="N389" s="1"/>
    </row>
    <row r="390" spans="1:14" s="2" customFormat="1" ht="17.25" customHeight="1" x14ac:dyDescent="0.2">
      <c r="A390" s="26"/>
      <c r="B390" s="31"/>
      <c r="C390" s="80"/>
      <c r="D390" s="80"/>
      <c r="E390" s="40" t="s">
        <v>36</v>
      </c>
      <c r="F390" s="263"/>
      <c r="G390" s="36"/>
      <c r="H390" s="189"/>
      <c r="I390" s="38">
        <v>27.5</v>
      </c>
      <c r="J390" s="80"/>
      <c r="K390" s="80"/>
      <c r="L390" s="80"/>
      <c r="M390" s="6"/>
      <c r="N390" s="1"/>
    </row>
    <row r="391" spans="1:14" s="2" customFormat="1" ht="17.25" customHeight="1" x14ac:dyDescent="0.2">
      <c r="A391" s="26"/>
      <c r="B391" s="31"/>
      <c r="C391" s="80"/>
      <c r="D391" s="80"/>
      <c r="E391" s="35" t="s">
        <v>47</v>
      </c>
      <c r="F391" s="262"/>
      <c r="G391" s="36"/>
      <c r="H391" s="189"/>
      <c r="I391" s="190">
        <v>42311</v>
      </c>
      <c r="J391" s="80"/>
      <c r="K391" s="80"/>
      <c r="L391" s="80"/>
      <c r="M391" s="6"/>
      <c r="N391" s="1"/>
    </row>
    <row r="392" spans="1:14" s="2" customFormat="1" ht="17.25" customHeight="1" x14ac:dyDescent="0.2">
      <c r="A392" s="26"/>
      <c r="B392" s="31"/>
      <c r="C392" s="80"/>
      <c r="D392" s="80"/>
      <c r="E392" s="40" t="s">
        <v>38</v>
      </c>
      <c r="F392" s="263"/>
      <c r="G392" s="36"/>
      <c r="H392" s="189"/>
      <c r="I392" s="37" t="s">
        <v>39</v>
      </c>
      <c r="J392" s="80"/>
      <c r="K392" s="80"/>
      <c r="L392" s="80"/>
      <c r="M392" s="6"/>
      <c r="N392" s="1"/>
    </row>
    <row r="393" spans="1:14" s="2" customFormat="1" ht="17.25" customHeight="1" x14ac:dyDescent="0.2">
      <c r="A393" s="26"/>
      <c r="B393" s="31"/>
      <c r="C393" s="80"/>
      <c r="D393" s="80"/>
      <c r="E393" s="40" t="s">
        <v>40</v>
      </c>
      <c r="F393" s="263"/>
      <c r="G393" s="36"/>
      <c r="H393" s="189"/>
      <c r="I393" s="191">
        <v>2000000</v>
      </c>
      <c r="J393" s="80"/>
      <c r="K393" s="80"/>
      <c r="L393" s="80"/>
      <c r="M393" s="6"/>
      <c r="N393" s="1"/>
    </row>
    <row r="394" spans="1:14" s="2" customFormat="1" ht="17.25" customHeight="1" x14ac:dyDescent="0.2">
      <c r="A394" s="26"/>
      <c r="B394" s="31"/>
      <c r="C394" s="80"/>
      <c r="D394" s="80"/>
      <c r="E394" s="40" t="s">
        <v>48</v>
      </c>
      <c r="F394" s="263"/>
      <c r="G394" s="36"/>
      <c r="H394" s="189"/>
      <c r="I394" s="192">
        <v>3.6360000000000003E-2</v>
      </c>
      <c r="J394" s="26"/>
      <c r="K394" s="26"/>
      <c r="L394" s="357" t="s">
        <v>122</v>
      </c>
      <c r="M394" s="6"/>
      <c r="N394" s="1"/>
    </row>
    <row r="395" spans="1:14" s="2" customFormat="1" ht="17.25" customHeight="1" x14ac:dyDescent="0.2">
      <c r="A395" s="26"/>
      <c r="B395" s="31"/>
      <c r="C395" s="80"/>
      <c r="D395" s="80"/>
      <c r="E395" s="35" t="s">
        <v>49</v>
      </c>
      <c r="F395" s="262"/>
      <c r="G395" s="36"/>
      <c r="H395" s="189"/>
      <c r="I395" s="193">
        <f>+I394*I393</f>
        <v>72720</v>
      </c>
      <c r="J395" s="80"/>
      <c r="K395" s="80"/>
      <c r="L395" s="80"/>
      <c r="M395" s="6"/>
      <c r="N395" s="1"/>
    </row>
    <row r="396" spans="1:14" s="2" customFormat="1" ht="17.25" customHeight="1" x14ac:dyDescent="0.2">
      <c r="A396" s="26"/>
      <c r="B396" s="31"/>
      <c r="C396" s="80"/>
      <c r="D396" s="80"/>
      <c r="E396" s="113" t="s">
        <v>50</v>
      </c>
      <c r="F396" s="279"/>
      <c r="G396" s="194"/>
      <c r="H396" s="189"/>
      <c r="I396" s="41">
        <f>10.5/12</f>
        <v>0.875</v>
      </c>
      <c r="J396" s="80"/>
      <c r="K396" s="80"/>
      <c r="L396" s="80"/>
      <c r="M396" s="6"/>
      <c r="N396" s="1"/>
    </row>
    <row r="397" spans="1:14" s="2" customFormat="1" ht="17.25" customHeight="1" thickBot="1" x14ac:dyDescent="0.25">
      <c r="A397" s="26"/>
      <c r="B397" s="31"/>
      <c r="C397" s="80"/>
      <c r="D397" s="80"/>
      <c r="E397" s="195" t="s">
        <v>51</v>
      </c>
      <c r="F397" s="291"/>
      <c r="G397" s="196"/>
      <c r="H397" s="197"/>
      <c r="I397" s="198">
        <f>+I396*I395</f>
        <v>63630</v>
      </c>
      <c r="J397" s="80"/>
      <c r="K397" s="80"/>
      <c r="L397" s="80"/>
      <c r="M397" s="6"/>
      <c r="N397" s="1"/>
    </row>
    <row r="398" spans="1:14" s="2" customFormat="1" ht="7.5" customHeight="1" thickBot="1" x14ac:dyDescent="0.25">
      <c r="A398" s="26"/>
      <c r="B398" s="31"/>
      <c r="C398" s="80"/>
      <c r="D398" s="80"/>
      <c r="E398" s="187"/>
      <c r="F398" s="187"/>
      <c r="G398" s="80"/>
      <c r="H398" s="80"/>
      <c r="I398" s="110"/>
      <c r="J398" s="110"/>
      <c r="K398" s="110"/>
      <c r="L398" s="110"/>
      <c r="M398" s="6"/>
      <c r="N398" s="1"/>
    </row>
    <row r="399" spans="1:14" s="2" customFormat="1" ht="19.899999999999999" customHeight="1" x14ac:dyDescent="0.2">
      <c r="A399" s="26"/>
      <c r="B399" s="31">
        <v>28</v>
      </c>
      <c r="C399" s="31" t="s">
        <v>0</v>
      </c>
      <c r="D399" s="31"/>
      <c r="E399" s="175" t="s">
        <v>74</v>
      </c>
      <c r="F399" s="289"/>
      <c r="G399" s="83"/>
      <c r="H399" s="34" t="s">
        <v>124</v>
      </c>
      <c r="I399" s="80"/>
      <c r="J399" s="80"/>
      <c r="K399" s="80"/>
      <c r="L399" s="80"/>
      <c r="M399" s="6"/>
      <c r="N399" s="1"/>
    </row>
    <row r="400" spans="1:14" s="2" customFormat="1" ht="19.899999999999999" customHeight="1" x14ac:dyDescent="0.2">
      <c r="A400" s="26"/>
      <c r="B400" s="31"/>
      <c r="C400" s="31"/>
      <c r="D400" s="31"/>
      <c r="E400" s="40" t="s">
        <v>6</v>
      </c>
      <c r="F400" s="263"/>
      <c r="G400" s="84"/>
      <c r="H400" s="37" t="s">
        <v>75</v>
      </c>
      <c r="I400" s="80"/>
      <c r="J400" s="80"/>
      <c r="K400" s="80"/>
      <c r="L400" s="80"/>
      <c r="M400" s="6"/>
      <c r="N400" s="1"/>
    </row>
    <row r="401" spans="1:14" s="2" customFormat="1" ht="19.899999999999999" customHeight="1" x14ac:dyDescent="0.2">
      <c r="A401" s="26"/>
      <c r="B401" s="31"/>
      <c r="C401" s="31"/>
      <c r="D401" s="31"/>
      <c r="E401" s="40" t="s">
        <v>36</v>
      </c>
      <c r="F401" s="263"/>
      <c r="G401" s="84"/>
      <c r="H401" s="38">
        <v>5</v>
      </c>
      <c r="I401" s="80"/>
      <c r="J401" s="80"/>
      <c r="K401" s="80"/>
      <c r="L401" s="80"/>
      <c r="M401" s="6"/>
      <c r="N401" s="1"/>
    </row>
    <row r="402" spans="1:14" s="2" customFormat="1" ht="19.899999999999999" customHeight="1" x14ac:dyDescent="0.2">
      <c r="A402" s="26"/>
      <c r="B402" s="31"/>
      <c r="C402" s="31"/>
      <c r="D402" s="31"/>
      <c r="E402" s="40" t="s">
        <v>38</v>
      </c>
      <c r="F402" s="263"/>
      <c r="G402" s="84"/>
      <c r="H402" s="37" t="s">
        <v>72</v>
      </c>
      <c r="I402" s="80"/>
      <c r="J402" s="80"/>
      <c r="K402" s="80"/>
      <c r="L402" s="80"/>
      <c r="M402" s="6"/>
      <c r="N402" s="1"/>
    </row>
    <row r="403" spans="1:14" s="2" customFormat="1" ht="19.899999999999999" customHeight="1" x14ac:dyDescent="0.2">
      <c r="A403" s="26"/>
      <c r="B403" s="31"/>
      <c r="C403" s="31"/>
      <c r="D403" s="31"/>
      <c r="E403" s="40" t="s">
        <v>76</v>
      </c>
      <c r="F403" s="263"/>
      <c r="G403" s="84"/>
      <c r="H403" s="39">
        <v>60000</v>
      </c>
      <c r="I403" s="80"/>
      <c r="J403" s="80"/>
      <c r="K403" s="80"/>
      <c r="L403" s="80"/>
      <c r="M403" s="6"/>
      <c r="N403" s="1"/>
    </row>
    <row r="404" spans="1:14" s="2" customFormat="1" ht="19.899999999999999" customHeight="1" x14ac:dyDescent="0.2">
      <c r="A404" s="26"/>
      <c r="B404" s="31"/>
      <c r="C404" s="31"/>
      <c r="D404" s="31"/>
      <c r="E404" s="40" t="s">
        <v>77</v>
      </c>
      <c r="F404" s="263"/>
      <c r="G404" s="84"/>
      <c r="H404" s="199">
        <v>1</v>
      </c>
      <c r="I404" s="80"/>
      <c r="J404" s="80"/>
      <c r="K404" s="80"/>
      <c r="L404" s="80"/>
      <c r="M404" s="6"/>
      <c r="N404" s="1"/>
    </row>
    <row r="405" spans="1:14" s="2" customFormat="1" ht="19.899999999999999" customHeight="1" x14ac:dyDescent="0.2">
      <c r="A405" s="26"/>
      <c r="B405" s="31"/>
      <c r="C405" s="31"/>
      <c r="D405" s="31"/>
      <c r="E405" s="40" t="s">
        <v>78</v>
      </c>
      <c r="F405" s="263"/>
      <c r="G405" s="84"/>
      <c r="H405" s="39">
        <f>+H404*H403</f>
        <v>60000</v>
      </c>
      <c r="I405" s="80"/>
      <c r="J405" s="80"/>
      <c r="K405" s="80"/>
      <c r="L405" s="80"/>
      <c r="M405" s="6"/>
      <c r="N405" s="1"/>
    </row>
    <row r="406" spans="1:14" s="2" customFormat="1" ht="19.899999999999999" customHeight="1" x14ac:dyDescent="0.2">
      <c r="A406" s="26"/>
      <c r="B406" s="80"/>
      <c r="C406" s="80"/>
      <c r="D406" s="80"/>
      <c r="E406" s="40" t="s">
        <v>79</v>
      </c>
      <c r="F406" s="263"/>
      <c r="G406" s="84"/>
      <c r="H406" s="199">
        <v>0.2</v>
      </c>
      <c r="I406" s="80"/>
      <c r="J406" s="80"/>
      <c r="K406" s="80"/>
      <c r="L406" s="80"/>
      <c r="M406" s="6"/>
      <c r="N406" s="1"/>
    </row>
    <row r="407" spans="1:14" s="2" customFormat="1" ht="19.899999999999999" customHeight="1" x14ac:dyDescent="0.2">
      <c r="A407" s="26"/>
      <c r="B407" s="80"/>
      <c r="C407" s="80"/>
      <c r="D407" s="80"/>
      <c r="E407" s="200" t="s">
        <v>80</v>
      </c>
      <c r="F407" s="292"/>
      <c r="G407" s="201"/>
      <c r="H407" s="202">
        <f>+H406*H405</f>
        <v>12000</v>
      </c>
      <c r="I407" s="80"/>
      <c r="J407" s="80"/>
      <c r="K407" s="80"/>
      <c r="L407" s="80"/>
      <c r="M407" s="6"/>
      <c r="N407" s="1"/>
    </row>
    <row r="408" spans="1:14" s="2" customFormat="1" ht="19.899999999999999" customHeight="1" x14ac:dyDescent="0.2">
      <c r="A408" s="26"/>
      <c r="B408" s="80"/>
      <c r="C408" s="80"/>
      <c r="D408" s="80"/>
      <c r="E408" s="40" t="s">
        <v>81</v>
      </c>
      <c r="F408" s="263"/>
      <c r="G408" s="84"/>
      <c r="H408" s="39">
        <v>3160</v>
      </c>
      <c r="I408" s="86" t="s">
        <v>151</v>
      </c>
      <c r="J408" s="80"/>
      <c r="K408" s="80"/>
      <c r="L408" s="80"/>
      <c r="M408" s="6"/>
      <c r="N408" s="1"/>
    </row>
    <row r="409" spans="1:14" s="2" customFormat="1" ht="19.899999999999999" customHeight="1" x14ac:dyDescent="0.2">
      <c r="A409" s="26"/>
      <c r="B409" s="80"/>
      <c r="C409" s="80"/>
      <c r="D409" s="80"/>
      <c r="E409" s="40" t="s">
        <v>77</v>
      </c>
      <c r="F409" s="263"/>
      <c r="G409" s="84"/>
      <c r="H409" s="114">
        <v>1</v>
      </c>
      <c r="I409" s="80"/>
      <c r="J409" s="80"/>
      <c r="K409" s="80"/>
      <c r="L409" s="80"/>
      <c r="M409" s="6"/>
      <c r="N409" s="1"/>
    </row>
    <row r="410" spans="1:14" s="2" customFormat="1" ht="19.899999999999999" customHeight="1" thickBot="1" x14ac:dyDescent="0.25">
      <c r="A410" s="26"/>
      <c r="B410" s="80"/>
      <c r="C410" s="80"/>
      <c r="D410" s="80"/>
      <c r="E410" s="203" t="s">
        <v>44</v>
      </c>
      <c r="F410" s="293"/>
      <c r="G410" s="85"/>
      <c r="H410" s="204">
        <f>+H409*H408</f>
        <v>3160</v>
      </c>
      <c r="I410" s="80"/>
      <c r="J410" s="80"/>
      <c r="K410" s="80"/>
      <c r="L410" s="80"/>
      <c r="M410" s="6"/>
      <c r="N410" s="1"/>
    </row>
    <row r="411" spans="1:14" s="2" customFormat="1" ht="19.899999999999999" customHeight="1" x14ac:dyDescent="0.2">
      <c r="A411" s="26"/>
      <c r="B411" s="80"/>
      <c r="C411" s="80"/>
      <c r="D411" s="80"/>
      <c r="E411" s="146" t="s">
        <v>140</v>
      </c>
      <c r="F411" s="146"/>
      <c r="G411" s="87"/>
      <c r="H411" s="88"/>
      <c r="I411" s="80"/>
      <c r="J411" s="80"/>
      <c r="K411" s="80"/>
      <c r="L411" s="80"/>
      <c r="M411" s="6"/>
      <c r="N411" s="1"/>
    </row>
    <row r="412" spans="1:14" s="2" customFormat="1" ht="19.899999999999999" customHeight="1" thickBot="1" x14ac:dyDescent="0.25">
      <c r="A412" s="26"/>
      <c r="B412" s="80"/>
      <c r="C412" s="80"/>
      <c r="D412" s="80"/>
      <c r="E412" s="86" t="s">
        <v>143</v>
      </c>
      <c r="F412" s="86"/>
      <c r="G412" s="87"/>
      <c r="H412" s="88"/>
      <c r="I412" s="80"/>
      <c r="J412" s="80"/>
      <c r="K412" s="80"/>
      <c r="L412" s="80"/>
      <c r="M412" s="6"/>
      <c r="N412" s="1"/>
    </row>
    <row r="413" spans="1:14" s="2" customFormat="1" ht="19.899999999999999" customHeight="1" x14ac:dyDescent="0.2">
      <c r="A413" s="26"/>
      <c r="B413" s="31">
        <v>29</v>
      </c>
      <c r="C413" s="80" t="s">
        <v>4</v>
      </c>
      <c r="D413" s="80"/>
      <c r="E413" s="175" t="s">
        <v>74</v>
      </c>
      <c r="F413" s="289"/>
      <c r="G413" s="83"/>
      <c r="H413" s="34" t="s">
        <v>125</v>
      </c>
      <c r="I413" s="80"/>
      <c r="J413" s="80"/>
      <c r="K413" s="80"/>
      <c r="L413" s="80"/>
      <c r="M413" s="6"/>
      <c r="N413" s="1"/>
    </row>
    <row r="414" spans="1:14" s="2" customFormat="1" ht="19.899999999999999" customHeight="1" x14ac:dyDescent="0.2">
      <c r="A414" s="26"/>
      <c r="B414" s="31"/>
      <c r="C414" s="80"/>
      <c r="D414" s="80"/>
      <c r="E414" s="40" t="s">
        <v>6</v>
      </c>
      <c r="F414" s="263"/>
      <c r="G414" s="84"/>
      <c r="H414" s="37" t="s">
        <v>75</v>
      </c>
      <c r="I414" s="80"/>
      <c r="J414" s="80"/>
      <c r="K414" s="80"/>
      <c r="L414" s="80"/>
      <c r="M414" s="6"/>
      <c r="N414" s="1"/>
    </row>
    <row r="415" spans="1:14" s="2" customFormat="1" ht="19.899999999999999" customHeight="1" x14ac:dyDescent="0.2">
      <c r="A415" s="26"/>
      <c r="B415" s="31"/>
      <c r="C415" s="80"/>
      <c r="D415" s="80"/>
      <c r="E415" s="40" t="s">
        <v>36</v>
      </c>
      <c r="F415" s="263"/>
      <c r="G415" s="84"/>
      <c r="H415" s="38">
        <v>5</v>
      </c>
      <c r="I415" s="80"/>
      <c r="J415" s="80"/>
      <c r="K415" s="80"/>
      <c r="L415" s="80"/>
      <c r="M415" s="6"/>
      <c r="N415" s="1"/>
    </row>
    <row r="416" spans="1:14" s="2" customFormat="1" ht="19.899999999999999" customHeight="1" x14ac:dyDescent="0.2">
      <c r="A416" s="26"/>
      <c r="B416" s="31"/>
      <c r="C416" s="80"/>
      <c r="D416" s="80"/>
      <c r="E416" s="40" t="s">
        <v>38</v>
      </c>
      <c r="F416" s="263"/>
      <c r="G416" s="84"/>
      <c r="H416" s="37" t="s">
        <v>72</v>
      </c>
      <c r="I416" s="80"/>
      <c r="J416" s="80"/>
      <c r="K416" s="80"/>
      <c r="L416" s="80"/>
      <c r="M416" s="6"/>
      <c r="N416" s="1"/>
    </row>
    <row r="417" spans="1:14" s="2" customFormat="1" ht="19.899999999999999" customHeight="1" x14ac:dyDescent="0.2">
      <c r="A417" s="26"/>
      <c r="B417" s="31"/>
      <c r="C417" s="80"/>
      <c r="D417" s="80"/>
      <c r="E417" s="40" t="s">
        <v>76</v>
      </c>
      <c r="F417" s="263"/>
      <c r="G417" s="84"/>
      <c r="H417" s="39">
        <v>28000</v>
      </c>
      <c r="I417" s="80"/>
      <c r="J417" s="80"/>
      <c r="K417" s="80"/>
      <c r="L417" s="80"/>
      <c r="M417" s="6"/>
      <c r="N417" s="1"/>
    </row>
    <row r="418" spans="1:14" s="2" customFormat="1" ht="19.899999999999999" customHeight="1" x14ac:dyDescent="0.2">
      <c r="A418" s="26"/>
      <c r="B418" s="31"/>
      <c r="C418" s="80"/>
      <c r="D418" s="80"/>
      <c r="E418" s="40" t="s">
        <v>77</v>
      </c>
      <c r="F418" s="263"/>
      <c r="G418" s="84"/>
      <c r="H418" s="114">
        <v>0.75</v>
      </c>
      <c r="I418" s="80"/>
      <c r="J418" s="80"/>
      <c r="K418" s="80"/>
      <c r="L418" s="80"/>
      <c r="M418" s="6"/>
      <c r="N418" s="1"/>
    </row>
    <row r="419" spans="1:14" s="2" customFormat="1" ht="19.899999999999999" customHeight="1" x14ac:dyDescent="0.2">
      <c r="A419" s="26"/>
      <c r="B419" s="31"/>
      <c r="C419" s="80"/>
      <c r="D419" s="80"/>
      <c r="E419" s="40" t="s">
        <v>78</v>
      </c>
      <c r="F419" s="263"/>
      <c r="G419" s="84"/>
      <c r="H419" s="39">
        <f>+H418*H417</f>
        <v>21000</v>
      </c>
      <c r="I419" s="80"/>
      <c r="J419" s="80"/>
      <c r="K419" s="80"/>
      <c r="L419" s="80"/>
      <c r="M419" s="6"/>
      <c r="N419" s="1"/>
    </row>
    <row r="420" spans="1:14" s="2" customFormat="1" ht="19.899999999999999" customHeight="1" x14ac:dyDescent="0.2">
      <c r="A420" s="26"/>
      <c r="B420" s="31"/>
      <c r="C420" s="80"/>
      <c r="D420" s="80"/>
      <c r="E420" s="40" t="s">
        <v>79</v>
      </c>
      <c r="F420" s="263"/>
      <c r="G420" s="84"/>
      <c r="H420" s="41">
        <v>0.2</v>
      </c>
      <c r="I420" s="80"/>
      <c r="J420" s="80"/>
      <c r="K420" s="80"/>
      <c r="L420" s="80"/>
      <c r="M420" s="6"/>
      <c r="N420" s="1"/>
    </row>
    <row r="421" spans="1:14" s="2" customFormat="1" ht="19.899999999999999" customHeight="1" x14ac:dyDescent="0.2">
      <c r="A421" s="26"/>
      <c r="B421" s="31"/>
      <c r="C421" s="80"/>
      <c r="D421" s="80"/>
      <c r="E421" s="35" t="s">
        <v>80</v>
      </c>
      <c r="F421" s="262"/>
      <c r="G421" s="205"/>
      <c r="H421" s="206">
        <f>+H420*H419</f>
        <v>4200</v>
      </c>
      <c r="I421" s="80"/>
      <c r="J421" s="80"/>
      <c r="K421" s="80"/>
      <c r="L421" s="80"/>
      <c r="M421" s="6"/>
      <c r="N421" s="1"/>
    </row>
    <row r="422" spans="1:14" s="2" customFormat="1" ht="19.899999999999999" customHeight="1" x14ac:dyDescent="0.2">
      <c r="A422" s="26"/>
      <c r="B422" s="31"/>
      <c r="C422" s="80"/>
      <c r="D422" s="80"/>
      <c r="E422" s="46" t="s">
        <v>81</v>
      </c>
      <c r="F422" s="266"/>
      <c r="G422" s="84"/>
      <c r="H422" s="39">
        <v>3160</v>
      </c>
      <c r="I422" s="80"/>
      <c r="J422" s="80"/>
      <c r="K422" s="80"/>
      <c r="L422" s="80"/>
      <c r="M422" s="6"/>
      <c r="N422" s="1"/>
    </row>
    <row r="423" spans="1:14" s="2" customFormat="1" ht="19.899999999999999" customHeight="1" x14ac:dyDescent="0.2">
      <c r="A423" s="26"/>
      <c r="B423" s="31"/>
      <c r="C423" s="80"/>
      <c r="D423" s="80"/>
      <c r="E423" s="40" t="s">
        <v>77</v>
      </c>
      <c r="F423" s="263"/>
      <c r="G423" s="84"/>
      <c r="H423" s="114">
        <v>0.75</v>
      </c>
      <c r="I423" s="80"/>
      <c r="J423" s="80"/>
      <c r="K423" s="80"/>
      <c r="L423" s="80"/>
      <c r="M423" s="6"/>
      <c r="N423" s="1"/>
    </row>
    <row r="424" spans="1:14" s="2" customFormat="1" ht="19.899999999999999" customHeight="1" thickBot="1" x14ac:dyDescent="0.25">
      <c r="A424" s="26"/>
      <c r="B424" s="31"/>
      <c r="C424" s="80"/>
      <c r="D424" s="80"/>
      <c r="E424" s="184" t="s">
        <v>82</v>
      </c>
      <c r="F424" s="290"/>
      <c r="G424" s="119"/>
      <c r="H424" s="204">
        <f>+H423*H422</f>
        <v>2370</v>
      </c>
      <c r="I424" s="80" t="s">
        <v>152</v>
      </c>
      <c r="J424" s="80"/>
      <c r="K424" s="80"/>
      <c r="L424" s="80"/>
      <c r="M424" s="6"/>
      <c r="N424" s="1"/>
    </row>
    <row r="425" spans="1:14" s="2" customFormat="1" ht="8.25" customHeight="1" x14ac:dyDescent="0.2">
      <c r="A425" s="26"/>
      <c r="B425" s="31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6"/>
      <c r="N425" s="1"/>
    </row>
    <row r="440" spans="1:14" s="2" customFormat="1" ht="9" customHeight="1" x14ac:dyDescent="0.2">
      <c r="A440" s="26"/>
      <c r="B440" s="31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6"/>
      <c r="N440" s="1"/>
    </row>
    <row r="455" spans="1:14" ht="19.5" thickBot="1" x14ac:dyDescent="0.35">
      <c r="C455" s="81"/>
      <c r="D455" s="81"/>
      <c r="E455" s="81"/>
      <c r="F455" s="81"/>
      <c r="G455" s="81"/>
      <c r="H455" s="81"/>
      <c r="I455" s="81"/>
      <c r="J455" s="81"/>
      <c r="K455" s="81"/>
      <c r="L455" s="217"/>
      <c r="M455" s="21"/>
      <c r="N455" s="4"/>
    </row>
    <row r="456" spans="1:14" s="2" customFormat="1" ht="19.899999999999999" customHeight="1" x14ac:dyDescent="0.2">
      <c r="A456" s="26"/>
      <c r="B456" s="31">
        <v>32</v>
      </c>
      <c r="C456" s="31" t="s">
        <v>1</v>
      </c>
      <c r="D456" s="80"/>
      <c r="E456" s="207" t="s">
        <v>129</v>
      </c>
      <c r="F456" s="294"/>
      <c r="G456" s="83"/>
      <c r="H456" s="208">
        <v>460000</v>
      </c>
      <c r="I456" s="80"/>
      <c r="J456" s="80"/>
      <c r="K456" s="80"/>
      <c r="L456" s="80"/>
      <c r="M456" s="6"/>
      <c r="N456" s="1"/>
    </row>
    <row r="457" spans="1:14" s="2" customFormat="1" ht="19.899999999999999" customHeight="1" thickBot="1" x14ac:dyDescent="0.25">
      <c r="A457" s="26"/>
      <c r="B457" s="26"/>
      <c r="C457" s="31"/>
      <c r="D457" s="80"/>
      <c r="E457" s="209" t="s">
        <v>83</v>
      </c>
      <c r="F457" s="295"/>
      <c r="G457" s="84"/>
      <c r="H457" s="210">
        <v>-140000</v>
      </c>
      <c r="I457" s="80"/>
      <c r="J457" s="80"/>
      <c r="K457" s="80"/>
      <c r="L457" s="80"/>
      <c r="M457" s="6"/>
      <c r="N457" s="1"/>
    </row>
    <row r="458" spans="1:14" s="2" customFormat="1" ht="19.899999999999999" customHeight="1" x14ac:dyDescent="0.2">
      <c r="A458" s="26"/>
      <c r="B458" s="26"/>
      <c r="C458" s="31"/>
      <c r="D458" s="80"/>
      <c r="E458" s="209" t="s">
        <v>84</v>
      </c>
      <c r="F458" s="295"/>
      <c r="G458" s="84"/>
      <c r="H458" s="211">
        <f>SUM(H256:H457)</f>
        <v>1437619.3185399999</v>
      </c>
      <c r="I458" s="80"/>
      <c r="J458" s="80"/>
      <c r="K458" s="80"/>
      <c r="L458" s="80"/>
      <c r="M458" s="6"/>
      <c r="N458" s="1"/>
    </row>
    <row r="459" spans="1:14" s="2" customFormat="1" ht="19.899999999999999" customHeight="1" thickBot="1" x14ac:dyDescent="0.25">
      <c r="A459" s="26"/>
      <c r="B459" s="26"/>
      <c r="C459" s="31"/>
      <c r="D459" s="80"/>
      <c r="E459" s="209" t="s">
        <v>85</v>
      </c>
      <c r="F459" s="295"/>
      <c r="G459" s="84"/>
      <c r="H459" s="212">
        <v>800000</v>
      </c>
      <c r="I459" s="80"/>
      <c r="J459" s="80"/>
      <c r="K459" s="80"/>
      <c r="L459" s="80"/>
      <c r="M459" s="6"/>
      <c r="N459" s="1"/>
    </row>
    <row r="460" spans="1:14" s="2" customFormat="1" ht="19.899999999999999" customHeight="1" x14ac:dyDescent="0.2">
      <c r="A460" s="26"/>
      <c r="B460" s="26"/>
      <c r="C460" s="31"/>
      <c r="D460" s="80"/>
      <c r="E460" s="209" t="s">
        <v>86</v>
      </c>
      <c r="F460" s="295"/>
      <c r="G460" s="84"/>
      <c r="H460" s="213">
        <f>+H458/H459</f>
        <v>1.7970241481749998</v>
      </c>
      <c r="I460" s="80"/>
      <c r="J460" s="80"/>
      <c r="K460" s="80"/>
      <c r="L460" s="80"/>
      <c r="M460" s="6"/>
      <c r="N460" s="1"/>
    </row>
    <row r="461" spans="1:14" s="2" customFormat="1" ht="19.899999999999999" customHeight="1" thickBot="1" x14ac:dyDescent="0.25">
      <c r="A461" s="26"/>
      <c r="B461" s="26"/>
      <c r="C461" s="31"/>
      <c r="D461" s="80"/>
      <c r="E461" s="209" t="s">
        <v>87</v>
      </c>
      <c r="F461" s="295"/>
      <c r="G461" s="84"/>
      <c r="H461" s="212">
        <v>180000</v>
      </c>
      <c r="I461" s="80"/>
      <c r="J461" s="80"/>
      <c r="K461" s="80"/>
      <c r="L461" s="80"/>
      <c r="M461" s="6"/>
      <c r="N461" s="1"/>
    </row>
    <row r="462" spans="1:14" s="2" customFormat="1" ht="19.899999999999999" customHeight="1" thickBot="1" x14ac:dyDescent="0.25">
      <c r="A462" s="26"/>
      <c r="B462" s="26"/>
      <c r="C462" s="31"/>
      <c r="D462" s="80"/>
      <c r="E462" s="214" t="s">
        <v>88</v>
      </c>
      <c r="F462" s="296"/>
      <c r="G462" s="119"/>
      <c r="H462" s="215">
        <f>+H461*H460</f>
        <v>323464.34667149995</v>
      </c>
      <c r="I462" s="80"/>
      <c r="J462" s="80"/>
      <c r="K462" s="80"/>
      <c r="L462" s="80"/>
      <c r="M462" s="6"/>
      <c r="N462" s="1"/>
    </row>
    <row r="463" spans="1:14" ht="19.899999999999999" customHeight="1" x14ac:dyDescent="0.3">
      <c r="C463" s="81"/>
      <c r="D463" s="81"/>
      <c r="E463" s="216"/>
      <c r="F463" s="216"/>
      <c r="G463" s="217"/>
      <c r="H463" s="218"/>
      <c r="I463" s="217"/>
      <c r="J463" s="217"/>
      <c r="K463" s="217"/>
      <c r="L463" s="217"/>
      <c r="M463" s="21"/>
      <c r="N463" s="4"/>
    </row>
    <row r="464" spans="1:14" s="2" customFormat="1" ht="19.899999999999999" customHeight="1" x14ac:dyDescent="0.2">
      <c r="A464" s="26"/>
      <c r="B464" s="31">
        <v>33</v>
      </c>
      <c r="C464" s="31" t="s">
        <v>2</v>
      </c>
      <c r="D464" s="31"/>
      <c r="E464" s="26"/>
      <c r="F464" s="26"/>
      <c r="G464" s="26"/>
      <c r="H464" s="26"/>
      <c r="I464" s="80"/>
      <c r="J464" s="80"/>
      <c r="K464" s="80"/>
      <c r="L464" s="80"/>
      <c r="M464" s="6"/>
      <c r="N464" s="1"/>
    </row>
    <row r="465" spans="1:14" s="2" customFormat="1" ht="19.899999999999999" customHeight="1" x14ac:dyDescent="0.2">
      <c r="A465" s="26"/>
      <c r="B465" s="26"/>
      <c r="C465" s="31"/>
      <c r="D465" s="31"/>
      <c r="E465" s="26"/>
      <c r="F465" s="26"/>
      <c r="G465" s="26"/>
      <c r="H465" s="26"/>
      <c r="I465" s="80"/>
      <c r="J465" s="80"/>
      <c r="K465" s="80"/>
      <c r="L465" s="80"/>
      <c r="M465" s="6"/>
      <c r="N465" s="1"/>
    </row>
    <row r="466" spans="1:14" s="2" customFormat="1" ht="19.899999999999999" customHeight="1" x14ac:dyDescent="0.2">
      <c r="A466" s="26"/>
      <c r="B466" s="26"/>
      <c r="C466" s="31"/>
      <c r="D466" s="31"/>
      <c r="E466" s="26"/>
      <c r="F466" s="26"/>
      <c r="G466" s="26"/>
      <c r="H466" s="26"/>
      <c r="I466" s="80"/>
      <c r="J466" s="80"/>
      <c r="K466" s="80"/>
      <c r="L466" s="80"/>
      <c r="M466" s="6"/>
      <c r="N466" s="1"/>
    </row>
    <row r="467" spans="1:14" ht="19.899999999999999" customHeight="1" x14ac:dyDescent="0.3">
      <c r="C467" s="81"/>
      <c r="D467" s="81"/>
      <c r="I467" s="217"/>
      <c r="J467" s="217"/>
      <c r="K467" s="217"/>
      <c r="L467" s="217"/>
      <c r="M467" s="21"/>
      <c r="N467" s="4"/>
    </row>
    <row r="468" spans="1:14" ht="19.899999999999999" customHeight="1" x14ac:dyDescent="0.3">
      <c r="C468" s="81"/>
      <c r="D468" s="81"/>
      <c r="I468" s="217"/>
      <c r="J468" s="217"/>
      <c r="K468" s="217"/>
      <c r="L468" s="217"/>
      <c r="M468" s="21"/>
      <c r="N468" s="4"/>
    </row>
    <row r="469" spans="1:14" ht="19.899999999999999" customHeight="1" x14ac:dyDescent="0.3">
      <c r="C469" s="81"/>
      <c r="D469" s="81"/>
      <c r="I469" s="217"/>
      <c r="J469" s="217"/>
      <c r="K469" s="217"/>
      <c r="L469" s="217"/>
      <c r="M469" s="21"/>
      <c r="N469" s="4"/>
    </row>
    <row r="470" spans="1:14" ht="19.899999999999999" customHeight="1" x14ac:dyDescent="0.3">
      <c r="C470" s="81"/>
      <c r="D470" s="81"/>
      <c r="I470" s="217"/>
      <c r="J470" s="217"/>
      <c r="K470" s="217"/>
      <c r="L470" s="217"/>
      <c r="M470" s="21"/>
      <c r="N470" s="4"/>
    </row>
    <row r="471" spans="1:14" ht="19.899999999999999" customHeight="1" x14ac:dyDescent="0.3">
      <c r="C471" s="81"/>
      <c r="D471" s="81"/>
      <c r="E471" s="216"/>
      <c r="F471" s="216"/>
      <c r="G471" s="217"/>
      <c r="H471" s="218"/>
      <c r="I471" s="217"/>
      <c r="J471" s="217"/>
      <c r="K471" s="217"/>
      <c r="L471" s="217"/>
      <c r="M471" s="21"/>
      <c r="N471" s="4"/>
    </row>
    <row r="472" spans="1:14" ht="17.100000000000001" customHeight="1" x14ac:dyDescent="0.3">
      <c r="B472" s="81">
        <v>34</v>
      </c>
      <c r="C472" s="81" t="s">
        <v>1</v>
      </c>
      <c r="D472" s="81"/>
      <c r="E472" s="216"/>
      <c r="F472" s="216"/>
      <c r="G472" s="217"/>
      <c r="H472" s="218"/>
      <c r="I472" s="217"/>
      <c r="J472" s="217"/>
      <c r="K472" s="217"/>
      <c r="L472" s="217"/>
      <c r="M472" s="21"/>
      <c r="N472" s="4"/>
    </row>
    <row r="473" spans="1:14" ht="17.100000000000001" customHeight="1" x14ac:dyDescent="0.3">
      <c r="B473" s="81"/>
      <c r="C473" s="81"/>
      <c r="D473" s="81"/>
      <c r="E473" s="216"/>
      <c r="F473" s="216"/>
      <c r="G473" s="217"/>
      <c r="H473" s="218"/>
      <c r="I473" s="217"/>
      <c r="J473" s="217"/>
      <c r="K473" s="217"/>
      <c r="L473" s="217"/>
      <c r="M473" s="21"/>
      <c r="N473" s="4"/>
    </row>
    <row r="474" spans="1:14" ht="18.75" x14ac:dyDescent="0.3">
      <c r="B474" s="81"/>
      <c r="C474" s="81"/>
      <c r="D474" s="81"/>
      <c r="E474" s="222" t="s">
        <v>154</v>
      </c>
      <c r="F474" s="222"/>
      <c r="G474" s="217"/>
      <c r="H474" s="218"/>
      <c r="I474" s="217"/>
      <c r="J474" s="217"/>
      <c r="K474" s="217"/>
      <c r="L474" s="217"/>
      <c r="M474" s="21"/>
      <c r="N474" s="4"/>
    </row>
    <row r="475" spans="1:14" ht="19.5" thickBot="1" x14ac:dyDescent="0.35">
      <c r="B475" s="81"/>
      <c r="C475" s="81"/>
      <c r="D475" s="223">
        <v>1</v>
      </c>
      <c r="E475" s="224" t="s">
        <v>93</v>
      </c>
      <c r="F475" s="224"/>
      <c r="G475" s="217"/>
      <c r="H475" s="225" t="s">
        <v>11</v>
      </c>
      <c r="I475" s="225" t="s">
        <v>12</v>
      </c>
      <c r="J475" s="217"/>
      <c r="K475" s="217"/>
      <c r="L475" s="217"/>
      <c r="M475" s="21"/>
      <c r="N475" s="4"/>
    </row>
    <row r="476" spans="1:14" ht="18.75" x14ac:dyDescent="0.3">
      <c r="B476" s="81"/>
      <c r="C476" s="81"/>
      <c r="D476" s="223">
        <v>2</v>
      </c>
      <c r="E476" s="226" t="s">
        <v>94</v>
      </c>
      <c r="F476" s="226"/>
      <c r="G476" s="217"/>
      <c r="H476" s="227">
        <v>2050000</v>
      </c>
      <c r="I476" s="228"/>
      <c r="J476" s="217"/>
      <c r="K476" s="217"/>
      <c r="L476" s="217"/>
      <c r="M476" s="21"/>
      <c r="N476" s="4"/>
    </row>
    <row r="477" spans="1:14" ht="19.5" thickBot="1" x14ac:dyDescent="0.35">
      <c r="B477" s="81"/>
      <c r="C477" s="81"/>
      <c r="D477" s="223">
        <v>3</v>
      </c>
      <c r="E477" s="226" t="s">
        <v>15</v>
      </c>
      <c r="F477" s="226"/>
      <c r="G477" s="217"/>
      <c r="H477" s="229">
        <v>2000000</v>
      </c>
      <c r="I477" s="228"/>
      <c r="J477" s="217"/>
      <c r="K477" s="217"/>
      <c r="L477" s="217"/>
      <c r="M477" s="21"/>
      <c r="N477" s="4"/>
    </row>
    <row r="478" spans="1:14" ht="18.75" x14ac:dyDescent="0.3">
      <c r="B478" s="81"/>
      <c r="C478" s="81"/>
      <c r="D478" s="223">
        <v>4</v>
      </c>
      <c r="E478" s="226" t="s">
        <v>16</v>
      </c>
      <c r="F478" s="226"/>
      <c r="G478" s="217"/>
      <c r="H478" s="230">
        <f>+H476-H477</f>
        <v>50000</v>
      </c>
      <c r="I478" s="228"/>
      <c r="J478" s="217"/>
      <c r="K478" s="217"/>
      <c r="L478" s="217"/>
      <c r="M478" s="21"/>
      <c r="N478" s="4"/>
    </row>
    <row r="479" spans="1:14" ht="19.5" thickBot="1" x14ac:dyDescent="0.35">
      <c r="B479" s="81"/>
      <c r="C479" s="81"/>
      <c r="D479" s="223">
        <v>5</v>
      </c>
      <c r="E479" s="226" t="s">
        <v>95</v>
      </c>
      <c r="F479" s="226"/>
      <c r="G479" s="217"/>
      <c r="H479" s="229">
        <v>500000</v>
      </c>
      <c r="I479" s="228"/>
      <c r="J479" s="217"/>
      <c r="K479" s="217"/>
      <c r="L479" s="217"/>
      <c r="M479" s="21"/>
      <c r="N479" s="4"/>
    </row>
    <row r="480" spans="1:14" ht="19.5" thickBot="1" x14ac:dyDescent="0.35">
      <c r="B480" s="81"/>
      <c r="C480" s="81"/>
      <c r="D480" s="223">
        <v>6</v>
      </c>
      <c r="E480" s="231" t="s">
        <v>96</v>
      </c>
      <c r="F480" s="231"/>
      <c r="G480" s="217"/>
      <c r="H480" s="232">
        <f>+H479-H478</f>
        <v>450000</v>
      </c>
      <c r="I480" s="233">
        <f>+H480</f>
        <v>450000</v>
      </c>
      <c r="J480" s="217"/>
      <c r="K480" s="217"/>
      <c r="L480" s="217"/>
      <c r="M480" s="21"/>
      <c r="N480" s="4"/>
    </row>
    <row r="481" spans="2:14" ht="19.5" thickBot="1" x14ac:dyDescent="0.35">
      <c r="B481" s="81"/>
      <c r="C481" s="81"/>
      <c r="D481" s="223">
        <v>7</v>
      </c>
      <c r="E481" s="226" t="s">
        <v>94</v>
      </c>
      <c r="F481" s="226"/>
      <c r="G481" s="217"/>
      <c r="H481" s="234">
        <f>+H476</f>
        <v>2050000</v>
      </c>
      <c r="I481" s="228"/>
      <c r="J481" s="217"/>
      <c r="K481" s="217"/>
      <c r="L481" s="217"/>
      <c r="M481" s="21"/>
      <c r="N481" s="4"/>
    </row>
    <row r="482" spans="2:14" ht="18.75" x14ac:dyDescent="0.3">
      <c r="B482" s="81"/>
      <c r="C482" s="81"/>
      <c r="D482" s="223">
        <v>8</v>
      </c>
      <c r="E482" s="226" t="s">
        <v>97</v>
      </c>
      <c r="F482" s="226"/>
      <c r="G482" s="217"/>
      <c r="H482" s="228">
        <f>+H481-H480</f>
        <v>1600000</v>
      </c>
      <c r="I482" s="228"/>
      <c r="J482" s="217"/>
      <c r="K482" s="217"/>
      <c r="L482" s="217"/>
      <c r="M482" s="21"/>
      <c r="N482" s="4"/>
    </row>
    <row r="483" spans="2:14" ht="19.5" thickBot="1" x14ac:dyDescent="0.35">
      <c r="B483" s="81"/>
      <c r="C483" s="81"/>
      <c r="D483" s="223">
        <v>9</v>
      </c>
      <c r="E483" s="226" t="s">
        <v>98</v>
      </c>
      <c r="F483" s="226"/>
      <c r="G483" s="217"/>
      <c r="H483" s="235">
        <v>0.5</v>
      </c>
      <c r="I483" s="228"/>
      <c r="J483" s="217"/>
      <c r="K483" s="217"/>
      <c r="L483" s="217"/>
      <c r="M483" s="21"/>
      <c r="N483" s="4"/>
    </row>
    <row r="484" spans="2:14" ht="18.75" x14ac:dyDescent="0.3">
      <c r="B484" s="81"/>
      <c r="C484" s="81"/>
      <c r="D484" s="223">
        <v>10</v>
      </c>
      <c r="E484" s="231" t="s">
        <v>99</v>
      </c>
      <c r="F484" s="231"/>
      <c r="G484" s="217"/>
      <c r="H484" s="236">
        <f>+H483*H482</f>
        <v>800000</v>
      </c>
      <c r="I484" s="236">
        <f>+H484</f>
        <v>800000</v>
      </c>
      <c r="J484" s="217"/>
      <c r="K484" s="217"/>
      <c r="L484" s="217"/>
      <c r="M484" s="21"/>
      <c r="N484" s="4"/>
    </row>
    <row r="485" spans="2:14" ht="18.75" x14ac:dyDescent="0.3">
      <c r="B485" s="81"/>
      <c r="C485" s="81"/>
      <c r="D485" s="223">
        <v>11</v>
      </c>
      <c r="E485" s="226" t="s">
        <v>97</v>
      </c>
      <c r="F485" s="226"/>
      <c r="G485" s="217"/>
      <c r="H485" s="228">
        <f>+H482-H484</f>
        <v>800000</v>
      </c>
      <c r="I485" s="228"/>
      <c r="J485" s="217"/>
      <c r="K485" s="217"/>
      <c r="L485" s="217"/>
      <c r="M485" s="21"/>
      <c r="N485" s="4"/>
    </row>
    <row r="486" spans="2:14" ht="19.5" thickBot="1" x14ac:dyDescent="0.35">
      <c r="B486" s="81"/>
      <c r="C486" s="81"/>
      <c r="D486" s="223">
        <v>12</v>
      </c>
      <c r="E486" s="226" t="s">
        <v>100</v>
      </c>
      <c r="F486" s="226"/>
      <c r="G486" s="217"/>
      <c r="H486" s="237">
        <v>0.1429</v>
      </c>
      <c r="I486" s="228"/>
      <c r="J486" s="217"/>
      <c r="K486" s="217"/>
      <c r="L486" s="217"/>
      <c r="M486" s="21"/>
      <c r="N486" s="4"/>
    </row>
    <row r="487" spans="2:14" ht="19.5" thickBot="1" x14ac:dyDescent="0.35">
      <c r="B487" s="81"/>
      <c r="C487" s="81"/>
      <c r="D487" s="223">
        <v>13</v>
      </c>
      <c r="E487" s="231" t="s">
        <v>62</v>
      </c>
      <c r="F487" s="231"/>
      <c r="G487" s="217"/>
      <c r="H487" s="238">
        <f>+H486*H485</f>
        <v>114320</v>
      </c>
      <c r="I487" s="239">
        <f>+H487</f>
        <v>114320</v>
      </c>
      <c r="J487" s="217"/>
      <c r="K487" s="217"/>
      <c r="L487" s="217"/>
      <c r="M487" s="21"/>
      <c r="N487" s="4"/>
    </row>
    <row r="488" spans="2:14" ht="19.5" thickBot="1" x14ac:dyDescent="0.35">
      <c r="B488" s="81"/>
      <c r="C488" s="81"/>
      <c r="D488" s="223">
        <v>14</v>
      </c>
      <c r="E488" s="226" t="s">
        <v>101</v>
      </c>
      <c r="F488" s="226"/>
      <c r="G488" s="228"/>
      <c r="H488" s="240"/>
      <c r="I488" s="241">
        <f>SUM(I480:I487)</f>
        <v>1364320</v>
      </c>
      <c r="J488" s="217"/>
      <c r="K488" s="217"/>
      <c r="L488" s="217"/>
      <c r="M488" s="21"/>
      <c r="N488" s="4"/>
    </row>
    <row r="489" spans="2:14" ht="18.75" x14ac:dyDescent="0.3">
      <c r="B489" s="81"/>
      <c r="C489" s="81"/>
      <c r="D489" s="81"/>
      <c r="E489" s="216"/>
      <c r="F489" s="216"/>
      <c r="G489" s="217"/>
      <c r="H489" s="218"/>
      <c r="I489" s="217"/>
      <c r="J489" s="217"/>
      <c r="K489" s="217"/>
      <c r="L489" s="217"/>
      <c r="M489" s="21"/>
      <c r="N489" s="4"/>
    </row>
    <row r="490" spans="2:14" ht="18.75" x14ac:dyDescent="0.3">
      <c r="B490" s="81"/>
      <c r="C490" s="81"/>
      <c r="D490" s="81"/>
      <c r="E490" s="242" t="s">
        <v>102</v>
      </c>
      <c r="F490" s="242"/>
      <c r="G490" s="243"/>
      <c r="H490" s="243"/>
      <c r="I490" s="243"/>
      <c r="J490" s="243"/>
      <c r="K490" s="243"/>
      <c r="L490" s="243"/>
      <c r="M490" s="21"/>
      <c r="N490" s="4"/>
    </row>
    <row r="491" spans="2:14" ht="19.5" thickBot="1" x14ac:dyDescent="0.35">
      <c r="B491" s="81"/>
      <c r="C491" s="81"/>
      <c r="D491" s="81"/>
      <c r="E491" s="242" t="s">
        <v>153</v>
      </c>
      <c r="F491" s="242"/>
      <c r="G491" s="243"/>
      <c r="H491" s="243"/>
      <c r="I491" s="243"/>
      <c r="J491" s="243"/>
      <c r="K491" s="243"/>
      <c r="L491" s="243"/>
      <c r="M491" s="21"/>
      <c r="N491" s="4"/>
    </row>
    <row r="492" spans="2:14" ht="19.5" thickTop="1" x14ac:dyDescent="0.3">
      <c r="B492" s="81"/>
      <c r="C492" s="81"/>
      <c r="D492" s="81"/>
      <c r="E492" s="244" t="s">
        <v>103</v>
      </c>
      <c r="F492" s="300"/>
      <c r="G492" s="245"/>
      <c r="H492" s="245" t="s">
        <v>104</v>
      </c>
      <c r="I492" s="245" t="s">
        <v>105</v>
      </c>
      <c r="J492" s="245" t="s">
        <v>105</v>
      </c>
      <c r="K492" s="480"/>
      <c r="L492" s="358" t="s">
        <v>72</v>
      </c>
      <c r="M492" s="21"/>
      <c r="N492" s="4"/>
    </row>
    <row r="493" spans="2:14" ht="19.5" thickBot="1" x14ac:dyDescent="0.35">
      <c r="B493" s="81"/>
      <c r="C493" s="81"/>
      <c r="D493" s="81"/>
      <c r="E493" s="246" t="s">
        <v>5</v>
      </c>
      <c r="F493" s="301"/>
      <c r="G493" s="247" t="s">
        <v>36</v>
      </c>
      <c r="H493" s="247" t="s">
        <v>73</v>
      </c>
      <c r="I493" s="247" t="s">
        <v>73</v>
      </c>
      <c r="J493" s="247" t="s">
        <v>106</v>
      </c>
      <c r="K493" s="481"/>
      <c r="L493" s="359" t="s">
        <v>107</v>
      </c>
      <c r="M493" s="21"/>
      <c r="N493" s="4"/>
    </row>
    <row r="494" spans="2:14" ht="19.5" thickTop="1" x14ac:dyDescent="0.3">
      <c r="B494" s="81"/>
      <c r="C494" s="81"/>
      <c r="D494" s="81"/>
      <c r="E494" s="248">
        <v>100</v>
      </c>
      <c r="F494" s="302"/>
      <c r="G494" s="249">
        <v>5</v>
      </c>
      <c r="H494" s="250">
        <v>0.2</v>
      </c>
      <c r="I494" s="250">
        <v>0.4</v>
      </c>
      <c r="J494" s="251">
        <f>+I494*E494</f>
        <v>40</v>
      </c>
      <c r="K494" s="482"/>
      <c r="L494" s="360">
        <f>+J494*0.5</f>
        <v>20</v>
      </c>
      <c r="M494" s="21"/>
      <c r="N494" s="4"/>
    </row>
    <row r="495" spans="2:14" ht="18.75" x14ac:dyDescent="0.3">
      <c r="B495" s="81"/>
      <c r="C495" s="81"/>
      <c r="D495" s="81"/>
      <c r="E495" s="252">
        <f>+E494-L494</f>
        <v>80</v>
      </c>
      <c r="F495" s="303"/>
      <c r="G495" s="253"/>
      <c r="H495" s="254"/>
      <c r="I495" s="254">
        <v>0.4</v>
      </c>
      <c r="J495" s="251">
        <f t="shared" ref="J495:J498" si="1">+I495*E495</f>
        <v>32</v>
      </c>
      <c r="K495" s="482"/>
      <c r="L495" s="361">
        <f>+J495</f>
        <v>32</v>
      </c>
      <c r="M495" s="21"/>
      <c r="N495" s="4"/>
    </row>
    <row r="496" spans="2:14" ht="18.75" x14ac:dyDescent="0.3">
      <c r="B496" s="81"/>
      <c r="C496" s="81"/>
      <c r="D496" s="81"/>
      <c r="E496" s="252">
        <f t="shared" ref="E496" si="2">+E495-L495</f>
        <v>48</v>
      </c>
      <c r="F496" s="303"/>
      <c r="G496" s="253"/>
      <c r="H496" s="254"/>
      <c r="I496" s="254">
        <v>0.4</v>
      </c>
      <c r="J496" s="251">
        <f t="shared" si="1"/>
        <v>19.200000000000003</v>
      </c>
      <c r="K496" s="482"/>
      <c r="L496" s="361">
        <f t="shared" ref="L496:L497" si="3">+J496</f>
        <v>19.200000000000003</v>
      </c>
      <c r="M496" s="21"/>
      <c r="N496" s="4"/>
    </row>
    <row r="497" spans="2:14" ht="18.75" x14ac:dyDescent="0.3">
      <c r="B497" s="81"/>
      <c r="C497" s="81"/>
      <c r="D497" s="81"/>
      <c r="E497" s="252">
        <f>+E496-L496</f>
        <v>28.799999999999997</v>
      </c>
      <c r="F497" s="303"/>
      <c r="G497" s="253"/>
      <c r="H497" s="254"/>
      <c r="I497" s="254">
        <v>0.4</v>
      </c>
      <c r="J497" s="251">
        <f t="shared" si="1"/>
        <v>11.52</v>
      </c>
      <c r="K497" s="482"/>
      <c r="L497" s="361">
        <f t="shared" si="3"/>
        <v>11.52</v>
      </c>
      <c r="M497" s="21"/>
      <c r="N497" s="4"/>
    </row>
    <row r="498" spans="2:14" ht="19.5" thickBot="1" x14ac:dyDescent="0.35">
      <c r="B498" s="81"/>
      <c r="C498" s="81"/>
      <c r="D498" s="81"/>
      <c r="E498" s="255">
        <f>+E497-L497</f>
        <v>17.279999999999998</v>
      </c>
      <c r="F498" s="304"/>
      <c r="G498" s="256"/>
      <c r="H498" s="257"/>
      <c r="I498" s="257">
        <v>0.4</v>
      </c>
      <c r="J498" s="258">
        <f t="shared" si="1"/>
        <v>6.911999999999999</v>
      </c>
      <c r="K498" s="483"/>
      <c r="L498" s="362">
        <f>+L497</f>
        <v>11.52</v>
      </c>
      <c r="M498" s="21"/>
      <c r="N498" s="4"/>
    </row>
    <row r="499" spans="2:14" ht="19.5" thickTop="1" x14ac:dyDescent="0.3">
      <c r="B499" s="81"/>
      <c r="C499" s="81"/>
      <c r="D499" s="81"/>
      <c r="E499" s="216"/>
      <c r="F499" s="216"/>
      <c r="G499" s="217"/>
      <c r="H499" s="218"/>
      <c r="I499" s="217"/>
      <c r="J499" s="217"/>
      <c r="K499" s="217"/>
      <c r="L499" s="217"/>
      <c r="M499" s="21"/>
      <c r="N499" s="4"/>
    </row>
    <row r="500" spans="2:14" ht="18.75" x14ac:dyDescent="0.3">
      <c r="B500" s="81"/>
      <c r="C500" s="81"/>
      <c r="D500" s="81"/>
      <c r="E500" s="216"/>
      <c r="F500" s="216"/>
      <c r="G500" s="217"/>
      <c r="H500" s="218"/>
      <c r="I500" s="217"/>
      <c r="J500" s="217"/>
      <c r="K500" s="217"/>
      <c r="L500" s="217"/>
      <c r="M500" s="21"/>
      <c r="N500" s="4"/>
    </row>
    <row r="515" spans="2:14" ht="18.75" x14ac:dyDescent="0.3">
      <c r="B515" s="81"/>
      <c r="C515" s="81"/>
      <c r="D515" s="81"/>
      <c r="E515" s="216"/>
      <c r="F515" s="216"/>
      <c r="G515" s="217"/>
      <c r="H515" s="218"/>
      <c r="I515" s="217"/>
      <c r="J515" s="217"/>
      <c r="K515" s="217"/>
      <c r="L515" s="217"/>
      <c r="M515" s="21"/>
      <c r="N515" s="4"/>
    </row>
    <row r="516" spans="2:14" ht="18.75" x14ac:dyDescent="0.3">
      <c r="B516" s="81"/>
      <c r="C516" s="81"/>
      <c r="D516" s="81"/>
      <c r="E516" s="216"/>
      <c r="F516" s="216"/>
      <c r="G516" s="217"/>
      <c r="H516" s="218"/>
      <c r="I516" s="217"/>
      <c r="J516" s="217"/>
      <c r="K516" s="217"/>
      <c r="L516" s="217"/>
      <c r="M516" s="21"/>
      <c r="N516" s="4"/>
    </row>
    <row r="517" spans="2:14" ht="18.75" x14ac:dyDescent="0.3">
      <c r="B517" s="81"/>
      <c r="C517" s="81"/>
      <c r="D517" s="81"/>
      <c r="E517" s="216"/>
      <c r="F517" s="216"/>
      <c r="G517" s="217"/>
      <c r="H517" s="218"/>
      <c r="I517" s="217"/>
      <c r="J517" s="217"/>
      <c r="K517" s="217"/>
      <c r="L517" s="217"/>
      <c r="M517" s="21"/>
      <c r="N517" s="4"/>
    </row>
    <row r="518" spans="2:14" ht="18.75" x14ac:dyDescent="0.3">
      <c r="B518" s="81"/>
      <c r="C518" s="81"/>
      <c r="D518" s="81"/>
      <c r="E518" s="216"/>
      <c r="F518" s="216"/>
      <c r="G518" s="217"/>
      <c r="H518" s="218"/>
      <c r="I518" s="217"/>
      <c r="J518" s="217"/>
      <c r="K518" s="217"/>
      <c r="L518" s="217"/>
      <c r="M518" s="21"/>
      <c r="N518" s="4"/>
    </row>
    <row r="519" spans="2:14" ht="18.75" x14ac:dyDescent="0.3">
      <c r="B519" s="81"/>
      <c r="C519" s="81"/>
      <c r="D519" s="81"/>
      <c r="E519" s="216"/>
      <c r="F519" s="216"/>
      <c r="G519" s="217"/>
      <c r="H519" s="218"/>
      <c r="I519" s="217"/>
      <c r="J519" s="217"/>
      <c r="K519" s="217"/>
      <c r="L519" s="217"/>
      <c r="M519" s="21"/>
      <c r="N519" s="4"/>
    </row>
    <row r="520" spans="2:14" ht="18.75" x14ac:dyDescent="0.3">
      <c r="B520" s="81"/>
      <c r="C520" s="81"/>
      <c r="D520" s="81"/>
      <c r="E520" s="216"/>
      <c r="F520" s="216"/>
      <c r="G520" s="217"/>
      <c r="H520" s="218"/>
      <c r="I520" s="217"/>
      <c r="J520" s="217"/>
      <c r="K520" s="217"/>
      <c r="L520" s="217"/>
      <c r="M520" s="21"/>
      <c r="N520" s="4"/>
    </row>
    <row r="521" spans="2:14" ht="18.75" x14ac:dyDescent="0.3">
      <c r="B521" s="81"/>
      <c r="C521" s="81"/>
      <c r="D521" s="81"/>
      <c r="E521" s="216"/>
      <c r="F521" s="216"/>
      <c r="G521" s="217"/>
      <c r="H521" s="218"/>
      <c r="I521" s="217"/>
      <c r="J521" s="217"/>
      <c r="K521" s="217"/>
      <c r="L521" s="217"/>
      <c r="M521" s="21"/>
      <c r="N521" s="4"/>
    </row>
    <row r="522" spans="2:14" ht="18.75" x14ac:dyDescent="0.3">
      <c r="B522" s="81"/>
      <c r="C522" s="81"/>
      <c r="D522" s="81"/>
      <c r="E522" s="216"/>
      <c r="F522" s="216"/>
      <c r="G522" s="217"/>
      <c r="H522" s="218"/>
      <c r="I522" s="217"/>
      <c r="J522" s="217"/>
      <c r="K522" s="217"/>
      <c r="L522" s="217"/>
      <c r="M522" s="21"/>
      <c r="N522" s="4"/>
    </row>
    <row r="523" spans="2:14" ht="18.75" x14ac:dyDescent="0.3">
      <c r="B523" s="81"/>
      <c r="C523" s="81"/>
      <c r="D523" s="81"/>
      <c r="E523" s="216"/>
      <c r="F523" s="216"/>
      <c r="G523" s="217"/>
      <c r="H523" s="218"/>
      <c r="I523" s="217"/>
      <c r="J523" s="217"/>
      <c r="K523" s="217"/>
      <c r="L523" s="217"/>
      <c r="M523" s="21"/>
      <c r="N523" s="4"/>
    </row>
    <row r="524" spans="2:14" ht="18.75" x14ac:dyDescent="0.3">
      <c r="B524" s="81"/>
      <c r="C524" s="81"/>
      <c r="D524" s="81"/>
      <c r="E524" s="216"/>
      <c r="F524" s="216"/>
      <c r="G524" s="217"/>
      <c r="H524" s="218"/>
      <c r="I524" s="217"/>
      <c r="J524" s="217"/>
      <c r="K524" s="217"/>
      <c r="L524" s="217"/>
      <c r="M524" s="21"/>
      <c r="N524" s="4"/>
    </row>
    <row r="525" spans="2:14" ht="18.75" x14ac:dyDescent="0.3">
      <c r="B525" s="81"/>
      <c r="C525" s="81"/>
      <c r="D525" s="81"/>
      <c r="E525" s="216"/>
      <c r="F525" s="216"/>
      <c r="G525" s="217"/>
      <c r="H525" s="218"/>
      <c r="I525" s="217"/>
      <c r="J525" s="217"/>
      <c r="K525" s="217"/>
      <c r="L525" s="217"/>
      <c r="M525" s="21"/>
      <c r="N525" s="4"/>
    </row>
    <row r="526" spans="2:14" ht="18.75" x14ac:dyDescent="0.3">
      <c r="B526" s="81"/>
      <c r="C526" s="81"/>
      <c r="D526" s="81"/>
      <c r="E526" s="216"/>
      <c r="F526" s="216"/>
      <c r="G526" s="217"/>
      <c r="H526" s="218"/>
      <c r="I526" s="217"/>
      <c r="J526" s="217"/>
      <c r="K526" s="217"/>
      <c r="L526" s="217"/>
      <c r="M526" s="21"/>
      <c r="N526" s="4"/>
    </row>
    <row r="527" spans="2:14" ht="18.75" x14ac:dyDescent="0.3">
      <c r="B527" s="81"/>
      <c r="C527" s="81"/>
      <c r="D527" s="81"/>
      <c r="E527" s="216"/>
      <c r="F527" s="216"/>
      <c r="G527" s="217"/>
      <c r="H527" s="218"/>
      <c r="I527" s="217"/>
      <c r="J527" s="217"/>
      <c r="K527" s="217"/>
      <c r="L527" s="217"/>
      <c r="M527" s="21"/>
      <c r="N527" s="4"/>
    </row>
    <row r="528" spans="2:14" ht="18.75" x14ac:dyDescent="0.3">
      <c r="B528" s="81"/>
      <c r="C528" s="81"/>
      <c r="D528" s="81"/>
      <c r="E528" s="216"/>
      <c r="F528" s="216"/>
      <c r="G528" s="217"/>
      <c r="H528" s="218"/>
      <c r="I528" s="217"/>
      <c r="J528" s="217"/>
      <c r="K528" s="217"/>
      <c r="L528" s="217"/>
      <c r="M528" s="21"/>
      <c r="N528" s="4"/>
    </row>
    <row r="529" spans="2:14" ht="18.75" x14ac:dyDescent="0.3">
      <c r="B529" s="81"/>
      <c r="C529" s="81"/>
      <c r="D529" s="81"/>
      <c r="E529" s="216"/>
      <c r="F529" s="216"/>
      <c r="G529" s="217"/>
      <c r="H529" s="218"/>
      <c r="I529" s="217"/>
      <c r="J529" s="217"/>
      <c r="K529" s="217"/>
      <c r="L529" s="217"/>
      <c r="M529" s="21"/>
      <c r="N529" s="4"/>
    </row>
    <row r="530" spans="2:14" ht="18.75" x14ac:dyDescent="0.3">
      <c r="B530" s="81"/>
      <c r="C530" s="81"/>
      <c r="D530" s="81"/>
      <c r="E530" s="216"/>
      <c r="F530" s="216"/>
      <c r="G530" s="217"/>
      <c r="H530" s="218"/>
      <c r="I530" s="217"/>
      <c r="J530" s="217"/>
      <c r="K530" s="217"/>
      <c r="L530" s="217"/>
      <c r="M530" s="21"/>
      <c r="N530" s="4"/>
    </row>
    <row r="531" spans="2:14" ht="18.75" x14ac:dyDescent="0.3">
      <c r="B531" s="81"/>
      <c r="C531" s="81"/>
      <c r="D531" s="81"/>
      <c r="E531" s="216"/>
      <c r="F531" s="216"/>
      <c r="G531" s="217"/>
      <c r="H531" s="218"/>
      <c r="I531" s="217"/>
      <c r="J531" s="217"/>
      <c r="K531" s="217"/>
      <c r="L531" s="217"/>
      <c r="M531" s="21"/>
      <c r="N531" s="4"/>
    </row>
    <row r="532" spans="2:14" ht="18.75" x14ac:dyDescent="0.3">
      <c r="B532" s="81"/>
      <c r="C532" s="81"/>
      <c r="D532" s="81"/>
      <c r="E532" s="216"/>
      <c r="F532" s="216"/>
      <c r="G532" s="217"/>
      <c r="H532" s="218"/>
      <c r="I532" s="217"/>
      <c r="J532" s="217"/>
      <c r="K532" s="217"/>
      <c r="L532" s="217"/>
      <c r="M532" s="21"/>
      <c r="N532" s="4"/>
    </row>
    <row r="533" spans="2:14" ht="18.75" x14ac:dyDescent="0.3">
      <c r="B533" s="81"/>
      <c r="C533" s="81"/>
      <c r="D533" s="81"/>
      <c r="E533" s="216"/>
      <c r="F533" s="216"/>
      <c r="G533" s="217"/>
      <c r="H533" s="218"/>
      <c r="I533" s="217"/>
      <c r="J533" s="217"/>
      <c r="K533" s="217"/>
      <c r="L533" s="217"/>
      <c r="M533" s="21"/>
      <c r="N533" s="4"/>
    </row>
    <row r="534" spans="2:14" ht="18.75" x14ac:dyDescent="0.3">
      <c r="B534" s="81"/>
      <c r="C534" s="81"/>
      <c r="D534" s="81"/>
      <c r="E534" s="216"/>
      <c r="F534" s="216"/>
      <c r="G534" s="217"/>
      <c r="H534" s="218"/>
      <c r="I534" s="217"/>
      <c r="J534" s="217"/>
      <c r="K534" s="217"/>
      <c r="L534" s="217"/>
      <c r="M534" s="21"/>
      <c r="N534" s="4"/>
    </row>
    <row r="535" spans="2:14" ht="18.75" x14ac:dyDescent="0.3">
      <c r="B535" s="81"/>
      <c r="C535" s="81"/>
      <c r="D535" s="81"/>
      <c r="E535" s="216"/>
      <c r="F535" s="216"/>
      <c r="G535" s="217"/>
      <c r="H535" s="218"/>
      <c r="I535" s="217"/>
      <c r="J535" s="217"/>
      <c r="K535" s="217"/>
      <c r="L535" s="217"/>
      <c r="M535" s="21"/>
      <c r="N535" s="4"/>
    </row>
    <row r="536" spans="2:14" ht="18.75" x14ac:dyDescent="0.3">
      <c r="B536" s="81"/>
      <c r="C536" s="81"/>
      <c r="D536" s="81"/>
      <c r="E536" s="216"/>
      <c r="F536" s="216"/>
      <c r="G536" s="217"/>
      <c r="H536" s="218"/>
      <c r="I536" s="217"/>
      <c r="J536" s="217"/>
      <c r="K536" s="217"/>
      <c r="L536" s="217"/>
      <c r="M536" s="21"/>
      <c r="N536" s="4"/>
    </row>
    <row r="537" spans="2:14" ht="18.75" x14ac:dyDescent="0.3">
      <c r="B537" s="81"/>
      <c r="C537" s="81"/>
      <c r="D537" s="81"/>
      <c r="E537" s="216"/>
      <c r="F537" s="216"/>
      <c r="G537" s="217"/>
      <c r="H537" s="218"/>
      <c r="I537" s="217"/>
      <c r="J537" s="217"/>
      <c r="K537" s="217"/>
      <c r="L537" s="217"/>
      <c r="M537" s="21"/>
      <c r="N537" s="4"/>
    </row>
    <row r="538" spans="2:14" ht="18.75" x14ac:dyDescent="0.3">
      <c r="B538" s="81"/>
      <c r="C538" s="81"/>
      <c r="D538" s="81"/>
      <c r="E538" s="216"/>
      <c r="F538" s="216"/>
      <c r="G538" s="217"/>
      <c r="H538" s="218"/>
      <c r="I538" s="217"/>
      <c r="J538" s="217"/>
      <c r="K538" s="217"/>
      <c r="L538" s="217"/>
      <c r="M538" s="21"/>
      <c r="N538" s="4"/>
    </row>
    <row r="539" spans="2:14" ht="18.75" x14ac:dyDescent="0.3">
      <c r="B539" s="81"/>
      <c r="C539" s="81"/>
      <c r="D539" s="81"/>
      <c r="E539" s="216"/>
      <c r="F539" s="216"/>
      <c r="G539" s="217"/>
      <c r="H539" s="218"/>
      <c r="I539" s="217"/>
      <c r="J539" s="217"/>
      <c r="K539" s="217"/>
      <c r="L539" s="217"/>
      <c r="M539" s="21"/>
      <c r="N539" s="4"/>
    </row>
  </sheetData>
  <sortState ref="A77:XFD82">
    <sortCondition ref="B77:B82"/>
  </sortState>
  <mergeCells count="12">
    <mergeCell ref="D193:E193"/>
    <mergeCell ref="H219:I219"/>
    <mergeCell ref="H243:I243"/>
    <mergeCell ref="J165:L165"/>
    <mergeCell ref="K74:L74"/>
    <mergeCell ref="K172:L172"/>
    <mergeCell ref="K173:L173"/>
    <mergeCell ref="K168:L168"/>
    <mergeCell ref="J184:L184"/>
    <mergeCell ref="K187:L187"/>
    <mergeCell ref="K191:L191"/>
    <mergeCell ref="K192:L192"/>
  </mergeCells>
  <pageMargins left="0.75" right="0.75" top="0.5" bottom="0.5" header="0.3" footer="0.3"/>
  <pageSetup scale="90" orientation="portrait" r:id="rId1"/>
  <headerFooter alignWithMargins="0">
    <oddFooter>&amp;L&amp;F, Page &amp;P</oddFooter>
  </headerFooter>
  <rowBreaks count="7" manualBreakCount="7">
    <brk id="48" max="16383" man="1"/>
    <brk id="101" max="16383" man="1"/>
    <brk id="147" max="16383" man="1"/>
    <brk id="195" max="16383" man="1"/>
    <brk id="234" max="16383" man="1"/>
    <brk id="340" max="16383" man="1"/>
    <brk id="3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Problems</vt:lpstr>
      <vt:lpstr>Solutions</vt:lpstr>
      <vt:lpstr>Problems!Print_Area</vt:lpstr>
      <vt:lpstr>Solutions!Print_Area</vt:lpstr>
    </vt:vector>
  </TitlesOfParts>
  <Company>UNC Charlotte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HowardGodfrey</cp:lastModifiedBy>
  <cp:lastPrinted>2016-01-16T19:42:35Z</cp:lastPrinted>
  <dcterms:created xsi:type="dcterms:W3CDTF">2003-10-20T23:38:52Z</dcterms:created>
  <dcterms:modified xsi:type="dcterms:W3CDTF">2016-01-16T19:53:33Z</dcterms:modified>
</cp:coreProperties>
</file>