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wardGodfrey\Documents\0A. CORPORATE TAX --------------Feb-17-2016\2.-Corp-Tax-Class Problems-2016\"/>
    </mc:Choice>
  </mc:AlternateContent>
  <bookViews>
    <workbookView xWindow="0" yWindow="0" windowWidth="28800" windowHeight="12435"/>
  </bookViews>
  <sheets>
    <sheet name="1 Income-Expense" sheetId="1" r:id="rId1"/>
    <sheet name="2 DTA-DTL analysis - 34%" sheetId="3" r:id="rId2"/>
    <sheet name="3. DTA-DTL Analysis 35%" sheetId="4" r:id="rId3"/>
    <sheet name="4. Conclusions" sheetId="2" r:id="rId4"/>
    <sheet name="1 Income-Expense (2)" sheetId="5" r:id="rId5"/>
    <sheet name="2 DTA-DTL analysis - 34% (2)" sheetId="6" r:id="rId6"/>
    <sheet name="3. DTA-DTL Analysis 35% (2)" sheetId="7" r:id="rId7"/>
    <sheet name="4. Conclusions (2)" sheetId="8" r:id="rId8"/>
  </sheets>
  <definedNames>
    <definedName name="_xlnm.Print_Area" localSheetId="0">'1 Income-Expense'!$B$1:$G$35</definedName>
    <definedName name="_xlnm.Print_Area" localSheetId="4">'1 Income-Expense (2)'!$B$1:$G$35</definedName>
    <definedName name="_xlnm.Print_Area" localSheetId="1">'2 DTA-DTL analysis - 34%'!$B$1:$H$34</definedName>
    <definedName name="_xlnm.Print_Area" localSheetId="5">'2 DTA-DTL analysis - 34% (2)'!$B$1:$H$34</definedName>
    <definedName name="_xlnm.Print_Area" localSheetId="2">'3. DTA-DTL Analysis 35%'!$B$1:$H$29</definedName>
    <definedName name="_xlnm.Print_Area" localSheetId="6">'3. DTA-DTL Analysis 35% (2)'!$B$1:$H$29</definedName>
    <definedName name="_xlnm.Print_Area" localSheetId="3">'4. Conclusions'!$B$1:$D$40</definedName>
    <definedName name="_xlnm.Print_Area" localSheetId="7">'4. Conclusions (2)'!$B$1:$D$40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8" l="1"/>
  <c r="D29" i="8"/>
  <c r="D25" i="8"/>
  <c r="C8" i="8"/>
  <c r="D8" i="8" s="1"/>
  <c r="C4" i="8"/>
  <c r="D4" i="8" s="1"/>
  <c r="F25" i="7"/>
  <c r="E25" i="7"/>
  <c r="E27" i="7" s="1"/>
  <c r="E29" i="7" s="1"/>
  <c r="D25" i="7"/>
  <c r="G27" i="7" s="1"/>
  <c r="C25" i="7"/>
  <c r="G23" i="7"/>
  <c r="G21" i="7"/>
  <c r="G20" i="7"/>
  <c r="G19" i="7"/>
  <c r="G16" i="7"/>
  <c r="G10" i="7"/>
  <c r="E25" i="6"/>
  <c r="E27" i="6" s="1"/>
  <c r="C25" i="6"/>
  <c r="C27" i="6" s="1"/>
  <c r="F23" i="6"/>
  <c r="E23" i="6"/>
  <c r="D23" i="6"/>
  <c r="C23" i="6"/>
  <c r="G21" i="6"/>
  <c r="G20" i="6"/>
  <c r="G15" i="6"/>
  <c r="G9" i="6"/>
  <c r="G21" i="5"/>
  <c r="F21" i="5"/>
  <c r="G20" i="5"/>
  <c r="F20" i="5"/>
  <c r="F22" i="5" s="1"/>
  <c r="D11" i="5"/>
  <c r="D6" i="5"/>
  <c r="D25" i="4"/>
  <c r="E25" i="4"/>
  <c r="F25" i="4"/>
  <c r="C25" i="4"/>
  <c r="E23" i="3"/>
  <c r="F23" i="3"/>
  <c r="D23" i="3"/>
  <c r="C23" i="3"/>
  <c r="E25" i="3"/>
  <c r="E27" i="3" s="1"/>
  <c r="D6" i="1"/>
  <c r="D12" i="1" s="1"/>
  <c r="D14" i="1" s="1"/>
  <c r="D11" i="1"/>
  <c r="C8" i="2"/>
  <c r="C4" i="2"/>
  <c r="G27" i="6" l="1"/>
  <c r="G25" i="7"/>
  <c r="D12" i="5"/>
  <c r="D14" i="5" s="1"/>
  <c r="D19" i="5" s="1"/>
  <c r="D23" i="5" s="1"/>
  <c r="E23" i="5" s="1"/>
  <c r="E25" i="5" s="1"/>
  <c r="G22" i="5"/>
  <c r="G33" i="5" s="1"/>
  <c r="D9" i="8"/>
  <c r="G29" i="7"/>
  <c r="G26" i="7"/>
  <c r="G23" i="6"/>
  <c r="D38" i="2"/>
  <c r="C25" i="3"/>
  <c r="C27" i="3" s="1"/>
  <c r="E27" i="4"/>
  <c r="E29" i="4" s="1"/>
  <c r="D8" i="2"/>
  <c r="D4" i="2"/>
  <c r="D19" i="1"/>
  <c r="D23" i="1" s="1"/>
  <c r="D25" i="5" l="1"/>
  <c r="G23" i="3"/>
  <c r="D9" i="2"/>
  <c r="G22" i="1"/>
  <c r="F22" i="1"/>
  <c r="E23" i="1"/>
  <c r="E25" i="1" s="1"/>
  <c r="D25" i="1"/>
</calcChain>
</file>

<file path=xl/sharedStrings.xml><?xml version="1.0" encoding="utf-8"?>
<sst xmlns="http://schemas.openxmlformats.org/spreadsheetml/2006/main" count="316" uniqueCount="123">
  <si>
    <t>Tulip City Flowers, Inc.</t>
  </si>
  <si>
    <t>Statement of Operations</t>
  </si>
  <si>
    <t>at December 31, 2015</t>
  </si>
  <si>
    <t>Net sales</t>
  </si>
  <si>
    <t>Cost of sales</t>
  </si>
  <si>
    <t xml:space="preserve">     Gross profit</t>
  </si>
  <si>
    <t>Compensation</t>
  </si>
  <si>
    <t>Selling expenses</t>
  </si>
  <si>
    <t>Depreciation and amortization</t>
  </si>
  <si>
    <t>Other expenses</t>
  </si>
  <si>
    <t xml:space="preserve">     Total operating expenses</t>
  </si>
  <si>
    <t>Income from operations</t>
  </si>
  <si>
    <t>Interest and other income</t>
  </si>
  <si>
    <t>Income before income taxes</t>
  </si>
  <si>
    <t>Temporary Difference Scheduling Template</t>
  </si>
  <si>
    <t>Beginning</t>
  </si>
  <si>
    <t>Current</t>
  </si>
  <si>
    <t>EOY</t>
  </si>
  <si>
    <t>Ending</t>
  </si>
  <si>
    <t>Cumulative</t>
  </si>
  <si>
    <t>Year</t>
  </si>
  <si>
    <t>Temporary Differences</t>
  </si>
  <si>
    <t>T/D</t>
  </si>
  <si>
    <t>Change</t>
  </si>
  <si>
    <t>Non-current</t>
  </si>
  <si>
    <t>Accumulated depreciation</t>
  </si>
  <si>
    <t>Allowance for bad debts</t>
  </si>
  <si>
    <t>Prepaid income</t>
  </si>
  <si>
    <t>Non-Current</t>
  </si>
  <si>
    <t>Deferred compensation</t>
  </si>
  <si>
    <t>Accrued pension liabilities</t>
  </si>
  <si>
    <t>Increase in deferred tax liability (expense)</t>
  </si>
  <si>
    <t>Increase in deferred tax asset (benefit)</t>
  </si>
  <si>
    <t>Interest from municipal bonds</t>
  </si>
  <si>
    <t>Nondeductible stock compensation</t>
  </si>
  <si>
    <t>DPAD</t>
  </si>
  <si>
    <t>Nondeductible fines</t>
  </si>
  <si>
    <t>Book equivalent of taxable income</t>
  </si>
  <si>
    <t>Taxable income</t>
  </si>
  <si>
    <t>x 35%</t>
  </si>
  <si>
    <t>Tax provision</t>
  </si>
  <si>
    <t xml:space="preserve">   Current income tax expense</t>
  </si>
  <si>
    <t xml:space="preserve">   Total income tax provision</t>
  </si>
  <si>
    <t xml:space="preserve">   Book equivalent of taxable income</t>
  </si>
  <si>
    <t xml:space="preserve">   x 35%</t>
  </si>
  <si>
    <t>BOY Cumulative</t>
  </si>
  <si>
    <t>Current Year</t>
  </si>
  <si>
    <t>You have identified the following permanent differences:</t>
  </si>
  <si>
    <t>Current Tax Expense</t>
  </si>
  <si>
    <t>Taxable income - Current year</t>
  </si>
  <si>
    <t>Future taxable</t>
  </si>
  <si>
    <t>Future deductibe</t>
  </si>
  <si>
    <t xml:space="preserve">     Interest income from municipal bonds</t>
  </si>
  <si>
    <t xml:space="preserve">     Nondeductible stock compensation</t>
  </si>
  <si>
    <t xml:space="preserve">     Nondeductible fines</t>
  </si>
  <si>
    <t>Taxable</t>
  </si>
  <si>
    <t xml:space="preserve"> (Favorable)</t>
  </si>
  <si>
    <t>(Unfavorable)</t>
  </si>
  <si>
    <t xml:space="preserve">Taxable </t>
  </si>
  <si>
    <t>Net deferred tax liability</t>
  </si>
  <si>
    <t>Increase for beginning DTL</t>
  </si>
  <si>
    <t>Deferred income tax expense</t>
  </si>
  <si>
    <t>This short-cut computation does not apply in this case</t>
  </si>
  <si>
    <t>because the income tax rates changed for future years.</t>
  </si>
  <si>
    <t>Add 1% for increase in future taxes on beginning balances</t>
  </si>
  <si>
    <t>Total deferred expense</t>
  </si>
  <si>
    <t>Includes future tax on current year deferrals</t>
  </si>
  <si>
    <t>and on prior year deferrals balance at start of year.</t>
  </si>
  <si>
    <t>Tax increase on beginning DTL:</t>
  </si>
  <si>
    <t>Beg. Balance at 1% future tax increase</t>
  </si>
  <si>
    <t>Short-cut computation works - with this adjustment</t>
  </si>
  <si>
    <t xml:space="preserve">     Domestic production activities ded. (DPAD)</t>
  </si>
  <si>
    <t xml:space="preserve"> Nondeductible stock compensation:  $5,000</t>
  </si>
  <si>
    <t>Nondeductible fines:  $1,000</t>
  </si>
  <si>
    <t xml:space="preserve"> Interest income from municipal bonds:  $10,000</t>
  </si>
  <si>
    <t>Domestic prod. activities ded. (DPAD):  $8,000</t>
  </si>
  <si>
    <t>(Beginning of Year)</t>
  </si>
  <si>
    <t>Part a</t>
  </si>
  <si>
    <t>Part d</t>
  </si>
  <si>
    <t>Tax Rate</t>
  </si>
  <si>
    <t>Ending DTL</t>
  </si>
  <si>
    <t>Def. Tax Exp.</t>
  </si>
  <si>
    <t>T/D (Temp. Diff.)</t>
  </si>
  <si>
    <t>Total Unfavorable</t>
  </si>
  <si>
    <t>Increase in future tax rates</t>
  </si>
  <si>
    <t>See next sheet</t>
  </si>
  <si>
    <t>1% of beg. Bal.</t>
  </si>
  <si>
    <t>Total unfavorable differences</t>
  </si>
  <si>
    <t>Beginning balance in DTL</t>
  </si>
  <si>
    <t>Ending balance in DTA</t>
  </si>
  <si>
    <t>Beginning balance in DTA</t>
  </si>
  <si>
    <t xml:space="preserve">  Total current unfavorable</t>
  </si>
  <si>
    <t xml:space="preserve"> </t>
  </si>
  <si>
    <t>Gross deferred tax assets and liabilities represent decreases or increases in taxes expected to be paid in the</t>
  </si>
  <si>
    <t xml:space="preserve">as measured by tax laws and their bases as reported in the financial statements.  </t>
  </si>
  <si>
    <t xml:space="preserve"> future because of future reversals  of temporary differences in the bases of assets and liabilities </t>
  </si>
  <si>
    <t>Total non-current Unfavorable</t>
  </si>
  <si>
    <t>Totals</t>
  </si>
  <si>
    <t>Part d assumes the tax rate is 35%</t>
  </si>
  <si>
    <t>Impact of 1% income tax increase</t>
  </si>
  <si>
    <t>Deferred Taxes</t>
  </si>
  <si>
    <t>(@ 34%)</t>
  </si>
  <si>
    <t>(@ 35%)</t>
  </si>
  <si>
    <t>Recompute TCFs current income tax expense or benefit for 2015-35%</t>
  </si>
  <si>
    <t>Note: this spreadsheet has the required analysis assuming current and future income tax rates are 34%.</t>
  </si>
  <si>
    <t>Note: this spreadsheet has analysis assuming current rate is 35% (also future rate).</t>
  </si>
  <si>
    <t>Beg. DTL</t>
  </si>
  <si>
    <t>Change in DTL</t>
  </si>
  <si>
    <r>
      <rPr>
        <b/>
        <sz val="14"/>
        <color rgb="FF231F20"/>
        <rFont val="Calibri"/>
        <family val="2"/>
        <scheme val="minor"/>
      </rPr>
      <t>Current income tax expense (benefit)</t>
    </r>
    <r>
      <rPr>
        <sz val="14"/>
        <color rgb="FF231F20"/>
        <rFont val="Calibri"/>
        <family val="2"/>
        <scheme val="minor"/>
      </rPr>
      <t xml:space="preserve"> reflects taxes to be paid or refunded for the current period.  </t>
    </r>
  </si>
  <si>
    <r>
      <rPr>
        <b/>
        <sz val="14"/>
        <color rgb="FF231F20"/>
        <rFont val="Calibri"/>
        <family val="2"/>
        <scheme val="minor"/>
      </rPr>
      <t>Deferred income tax expense (benefit)</t>
    </r>
    <r>
      <rPr>
        <sz val="14"/>
        <color rgb="FF231F20"/>
        <rFont val="Calibri"/>
        <family val="2"/>
        <scheme val="minor"/>
      </rPr>
      <t xml:space="preserve"> results from</t>
    </r>
    <r>
      <rPr>
        <b/>
        <sz val="14"/>
        <color rgb="FF231F20"/>
        <rFont val="Calibri"/>
        <family val="2"/>
        <scheme val="minor"/>
      </rPr>
      <t xml:space="preserve"> changes in deferred tax assets and liabilities between periods.</t>
    </r>
    <r>
      <rPr>
        <sz val="14"/>
        <color rgb="FF231F20"/>
        <rFont val="Calibri"/>
        <family val="2"/>
        <scheme val="minor"/>
      </rPr>
      <t xml:space="preserve"> </t>
    </r>
  </si>
  <si>
    <t>End. DTL</t>
  </si>
  <si>
    <t>Check this with the short-cut method - Text page 6-22</t>
  </si>
  <si>
    <t>Income before income taxes (GAAP)</t>
  </si>
  <si>
    <t>Adjust for permanent differences (step1)</t>
  </si>
  <si>
    <t>Current tax expense (Step 3)</t>
  </si>
  <si>
    <t xml:space="preserve">   Deferred income tax expense (Step 6)</t>
  </si>
  <si>
    <t>Net change in cumulative temp. differences</t>
  </si>
  <si>
    <t>Net change in cumulative Tax.Temp.Dif.</t>
  </si>
  <si>
    <t>Net change in cumulative Ded.Tax.Dif.</t>
  </si>
  <si>
    <t>Note: an increase in the tax rate applies to all deferred liab. From past</t>
  </si>
  <si>
    <t>years and to additional amounts deferred from current year.</t>
  </si>
  <si>
    <t xml:space="preserve">Ending balance in DTL </t>
  </si>
  <si>
    <t>Note: an increase in the tax rate applies to all deferred liabilities from 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</si>
</sst>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231F20"/>
      <name val="Franklin Gothic Book"/>
      <family val="2"/>
    </font>
    <font>
      <sz val="14"/>
      <color rgb="FF231F20"/>
      <name val="Calibri"/>
      <family val="2"/>
      <scheme val="minor"/>
    </font>
    <font>
      <b/>
      <sz val="14"/>
      <color rgb="FF231F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Alignment="1"/>
    <xf numFmtId="0" fontId="3" fillId="0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37" fontId="3" fillId="0" borderId="2" xfId="0" applyNumberFormat="1" applyFont="1" applyFill="1" applyBorder="1" applyAlignment="1"/>
    <xf numFmtId="9" fontId="3" fillId="0" borderId="0" xfId="1" applyFont="1" applyAlignment="1"/>
    <xf numFmtId="37" fontId="3" fillId="0" borderId="0" xfId="0" applyNumberFormat="1" applyFont="1" applyAlignment="1"/>
    <xf numFmtId="0" fontId="0" fillId="0" borderId="0" xfId="0" applyFont="1" applyAlignment="1">
      <alignment horizontal="left" inden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9" fontId="6" fillId="2" borderId="0" xfId="1" applyFont="1" applyFill="1" applyBorder="1" applyAlignment="1">
      <alignment horizontal="left" vertical="center"/>
    </xf>
    <xf numFmtId="37" fontId="6" fillId="0" borderId="2" xfId="0" applyNumberFormat="1" applyFont="1" applyBorder="1" applyAlignment="1">
      <alignment horizontal="right" vertical="center"/>
    </xf>
    <xf numFmtId="37" fontId="6" fillId="0" borderId="1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9" fontId="6" fillId="0" borderId="0" xfId="1" applyFont="1" applyBorder="1" applyAlignment="1">
      <alignment horizontal="right" vertical="center"/>
    </xf>
    <xf numFmtId="37" fontId="6" fillId="2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vertical="center"/>
    </xf>
    <xf numFmtId="6" fontId="3" fillId="0" borderId="0" xfId="0" applyNumberFormat="1" applyFont="1" applyFill="1" applyAlignment="1">
      <alignment horizontal="right" vertical="center"/>
    </xf>
    <xf numFmtId="37" fontId="3" fillId="0" borderId="0" xfId="0" applyNumberFormat="1" applyFont="1" applyFill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6" fontId="6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7" fontId="3" fillId="0" borderId="0" xfId="0" applyNumberFormat="1" applyFont="1" applyFill="1" applyBorder="1" applyAlignment="1">
      <alignment horizontal="right" vertical="center"/>
    </xf>
    <xf numFmtId="9" fontId="3" fillId="0" borderId="0" xfId="1" applyFont="1" applyFill="1" applyAlignment="1">
      <alignment horizontal="right" vertical="center"/>
    </xf>
    <xf numFmtId="9" fontId="3" fillId="0" borderId="0" xfId="0" applyNumberFormat="1" applyFont="1" applyFill="1" applyAlignment="1">
      <alignment vertical="center"/>
    </xf>
    <xf numFmtId="6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37" fontId="6" fillId="2" borderId="2" xfId="0" applyNumberFormat="1" applyFont="1" applyFill="1" applyBorder="1" applyAlignment="1"/>
    <xf numFmtId="0" fontId="3" fillId="2" borderId="0" xfId="0" applyFont="1" applyFill="1" applyAlignment="1"/>
    <xf numFmtId="37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indent="2"/>
    </xf>
    <xf numFmtId="0" fontId="11" fillId="0" borderId="0" xfId="0" applyFont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/>
    <xf numFmtId="0" fontId="7" fillId="0" borderId="0" xfId="0" applyFont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37" fontId="6" fillId="2" borderId="3" xfId="0" applyNumberFormat="1" applyFont="1" applyFill="1" applyBorder="1" applyAlignment="1"/>
    <xf numFmtId="9" fontId="7" fillId="0" borderId="4" xfId="1" applyFont="1" applyFill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right" vertical="center"/>
    </xf>
    <xf numFmtId="6" fontId="6" fillId="0" borderId="0" xfId="0" applyNumberFormat="1" applyFont="1" applyFill="1" applyAlignment="1">
      <alignment vertical="center"/>
    </xf>
    <xf numFmtId="6" fontId="6" fillId="0" borderId="2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37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/>
    <xf numFmtId="0" fontId="8" fillId="0" borderId="7" xfId="0" applyFont="1" applyBorder="1" applyAlignment="1">
      <alignment horizontal="center" vertical="center"/>
    </xf>
    <xf numFmtId="37" fontId="6" fillId="0" borderId="11" xfId="0" applyNumberFormat="1" applyFont="1" applyBorder="1" applyAlignment="1">
      <alignment horizontal="right" vertical="center"/>
    </xf>
    <xf numFmtId="37" fontId="3" fillId="0" borderId="9" xfId="0" applyNumberFormat="1" applyFont="1" applyBorder="1" applyAlignment="1">
      <alignment horizontal="right" vertical="center"/>
    </xf>
    <xf numFmtId="37" fontId="6" fillId="0" borderId="9" xfId="0" applyNumberFormat="1" applyFont="1" applyBorder="1" applyAlignment="1">
      <alignment horizontal="right" vertical="center"/>
    </xf>
    <xf numFmtId="37" fontId="3" fillId="0" borderId="7" xfId="0" applyNumberFormat="1" applyFont="1" applyBorder="1" applyAlignment="1">
      <alignment vertical="center"/>
    </xf>
    <xf numFmtId="37" fontId="6" fillId="0" borderId="12" xfId="0" applyNumberFormat="1" applyFont="1" applyBorder="1" applyAlignment="1">
      <alignment horizontal="right" vertical="center"/>
    </xf>
    <xf numFmtId="6" fontId="6" fillId="2" borderId="0" xfId="0" applyNumberFormat="1" applyFont="1" applyFill="1" applyBorder="1" applyAlignment="1">
      <alignment horizontal="center" vertical="center"/>
    </xf>
    <xf numFmtId="37" fontId="6" fillId="2" borderId="0" xfId="0" applyNumberFormat="1" applyFont="1" applyFill="1" applyBorder="1" applyAlignment="1">
      <alignment horizontal="right" vertical="center"/>
    </xf>
    <xf numFmtId="0" fontId="3" fillId="0" borderId="0" xfId="0" quotePrefix="1" applyFont="1" applyAlignment="1"/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7" fontId="3" fillId="3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/>
    <xf numFmtId="0" fontId="6" fillId="2" borderId="7" xfId="0" applyFont="1" applyFill="1" applyBorder="1" applyAlignment="1">
      <alignment horizontal="center" vertical="center"/>
    </xf>
    <xf numFmtId="0" fontId="7" fillId="3" borderId="9" xfId="0" quotePrefix="1" applyFont="1" applyFill="1" applyBorder="1" applyAlignment="1">
      <alignment horizontal="center" vertical="center"/>
    </xf>
    <xf numFmtId="37" fontId="6" fillId="2" borderId="9" xfId="0" applyNumberFormat="1" applyFont="1" applyFill="1" applyBorder="1" applyAlignment="1">
      <alignment horizontal="right" vertical="center"/>
    </xf>
    <xf numFmtId="37" fontId="6" fillId="2" borderId="11" xfId="0" applyNumberFormat="1" applyFont="1" applyFill="1" applyBorder="1" applyAlignment="1">
      <alignment horizontal="right" vertical="center"/>
    </xf>
    <xf numFmtId="37" fontId="6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6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7" fillId="3" borderId="20" xfId="0" quotePrefix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vertical="center"/>
    </xf>
    <xf numFmtId="0" fontId="9" fillId="0" borderId="17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37" fontId="6" fillId="2" borderId="20" xfId="0" applyNumberFormat="1" applyFont="1" applyFill="1" applyBorder="1" applyAlignment="1">
      <alignment horizontal="right" vertical="center"/>
    </xf>
    <xf numFmtId="0" fontId="3" fillId="0" borderId="18" xfId="0" applyFont="1" applyBorder="1" applyAlignment="1"/>
    <xf numFmtId="37" fontId="3" fillId="0" borderId="18" xfId="0" applyNumberFormat="1" applyFont="1" applyBorder="1" applyAlignment="1">
      <alignment horizontal="right" vertical="center"/>
    </xf>
    <xf numFmtId="37" fontId="6" fillId="0" borderId="21" xfId="0" applyNumberFormat="1" applyFont="1" applyBorder="1" applyAlignment="1">
      <alignment horizontal="right" vertical="center"/>
    </xf>
    <xf numFmtId="37" fontId="3" fillId="0" borderId="20" xfId="0" applyNumberFormat="1" applyFont="1" applyBorder="1" applyAlignment="1">
      <alignment horizontal="right" vertical="center"/>
    </xf>
    <xf numFmtId="37" fontId="6" fillId="0" borderId="20" xfId="0" applyNumberFormat="1" applyFont="1" applyBorder="1" applyAlignment="1">
      <alignment horizontal="right" vertical="center"/>
    </xf>
    <xf numFmtId="37" fontId="3" fillId="0" borderId="21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indent="1"/>
    </xf>
    <xf numFmtId="0" fontId="12" fillId="0" borderId="22" xfId="0" applyFont="1" applyBorder="1" applyAlignment="1">
      <alignment horizontal="left" vertical="center" indent="1"/>
    </xf>
    <xf numFmtId="37" fontId="6" fillId="0" borderId="23" xfId="0" applyNumberFormat="1" applyFont="1" applyBorder="1" applyAlignment="1">
      <alignment horizontal="right" vertical="center"/>
    </xf>
    <xf numFmtId="37" fontId="6" fillId="0" borderId="24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37" fontId="6" fillId="2" borderId="24" xfId="0" applyNumberFormat="1" applyFont="1" applyFill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7" fontId="3" fillId="0" borderId="18" xfId="0" applyNumberFormat="1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37" fontId="3" fillId="3" borderId="28" xfId="0" applyNumberFormat="1" applyFont="1" applyFill="1" applyBorder="1" applyAlignment="1">
      <alignment horizontal="right" vertical="center"/>
    </xf>
    <xf numFmtId="0" fontId="3" fillId="0" borderId="27" xfId="0" applyFont="1" applyBorder="1" applyAlignment="1"/>
    <xf numFmtId="37" fontId="3" fillId="0" borderId="27" xfId="0" applyNumberFormat="1" applyFont="1" applyBorder="1" applyAlignment="1">
      <alignment horizontal="right" vertical="center"/>
    </xf>
    <xf numFmtId="37" fontId="6" fillId="0" borderId="25" xfId="0" applyNumberFormat="1" applyFont="1" applyBorder="1" applyAlignment="1">
      <alignment horizontal="right" vertical="center"/>
    </xf>
    <xf numFmtId="37" fontId="3" fillId="0" borderId="28" xfId="0" applyNumberFormat="1" applyFont="1" applyBorder="1" applyAlignment="1">
      <alignment horizontal="right" vertical="center"/>
    </xf>
    <xf numFmtId="37" fontId="6" fillId="0" borderId="28" xfId="0" applyNumberFormat="1" applyFont="1" applyBorder="1" applyAlignment="1">
      <alignment horizontal="right" vertical="center"/>
    </xf>
    <xf numFmtId="37" fontId="6" fillId="0" borderId="26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37" fontId="3" fillId="0" borderId="27" xfId="0" applyNumberFormat="1" applyFont="1" applyBorder="1" applyAlignment="1">
      <alignment vertical="center"/>
    </xf>
    <xf numFmtId="37" fontId="6" fillId="0" borderId="30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37" fontId="2" fillId="0" borderId="31" xfId="0" applyNumberFormat="1" applyFont="1" applyBorder="1" applyAlignment="1"/>
    <xf numFmtId="37" fontId="2" fillId="0" borderId="31" xfId="0" applyNumberFormat="1" applyFont="1" applyBorder="1" applyAlignment="1">
      <alignment vertical="center"/>
    </xf>
    <xf numFmtId="0" fontId="2" fillId="0" borderId="31" xfId="0" applyFont="1" applyBorder="1" applyAlignment="1"/>
    <xf numFmtId="37" fontId="2" fillId="0" borderId="32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Border="1" applyAlignment="1"/>
    <xf numFmtId="37" fontId="2" fillId="0" borderId="34" xfId="0" applyNumberFormat="1" applyFont="1" applyBorder="1" applyAlignment="1"/>
    <xf numFmtId="37" fontId="2" fillId="0" borderId="34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37" fontId="8" fillId="2" borderId="35" xfId="0" applyNumberFormat="1" applyFont="1" applyFill="1" applyBorder="1" applyAlignment="1">
      <alignment vertical="center"/>
    </xf>
    <xf numFmtId="0" fontId="2" fillId="0" borderId="34" xfId="0" applyFont="1" applyBorder="1" applyAlignment="1"/>
    <xf numFmtId="0" fontId="6" fillId="3" borderId="6" xfId="0" applyFont="1" applyFill="1" applyBorder="1" applyAlignment="1">
      <alignment horizontal="left" vertical="center" indent="1"/>
    </xf>
    <xf numFmtId="0" fontId="2" fillId="3" borderId="34" xfId="0" applyFont="1" applyFill="1" applyBorder="1" applyAlignment="1"/>
    <xf numFmtId="0" fontId="8" fillId="0" borderId="6" xfId="0" applyFont="1" applyBorder="1" applyAlignment="1">
      <alignment horizontal="left" vertical="center" indent="1"/>
    </xf>
    <xf numFmtId="37" fontId="8" fillId="0" borderId="34" xfId="0" applyNumberFormat="1" applyFont="1" applyBorder="1" applyAlignment="1">
      <alignment vertical="center"/>
    </xf>
    <xf numFmtId="37" fontId="2" fillId="2" borderId="36" xfId="0" applyNumberFormat="1" applyFont="1" applyFill="1" applyBorder="1" applyAlignment="1">
      <alignment vertical="center"/>
    </xf>
    <xf numFmtId="37" fontId="2" fillId="2" borderId="37" xfId="0" applyNumberFormat="1" applyFont="1" applyFill="1" applyBorder="1" applyAlignment="1">
      <alignment vertical="center"/>
    </xf>
    <xf numFmtId="37" fontId="2" fillId="2" borderId="38" xfId="0" applyNumberFormat="1" applyFont="1" applyFill="1" applyBorder="1" applyAlignment="1">
      <alignment vertical="center"/>
    </xf>
    <xf numFmtId="37" fontId="2" fillId="0" borderId="38" xfId="0" applyNumberFormat="1" applyFont="1" applyBorder="1" applyAlignment="1">
      <alignment vertical="center"/>
    </xf>
    <xf numFmtId="37" fontId="8" fillId="0" borderId="38" xfId="0" applyNumberFormat="1" applyFont="1" applyBorder="1" applyAlignment="1">
      <alignment vertical="center"/>
    </xf>
    <xf numFmtId="9" fontId="2" fillId="0" borderId="38" xfId="1" applyFont="1" applyBorder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2" fillId="2" borderId="0" xfId="0" applyFont="1" applyFill="1" applyBorder="1" applyAlignment="1"/>
    <xf numFmtId="37" fontId="2" fillId="2" borderId="34" xfId="0" applyNumberFormat="1" applyFont="1" applyFill="1" applyBorder="1" applyAlignment="1"/>
    <xf numFmtId="0" fontId="2" fillId="2" borderId="6" xfId="0" applyFont="1" applyFill="1" applyBorder="1" applyAlignment="1">
      <alignment horizontal="left" vertical="center" indent="1"/>
    </xf>
    <xf numFmtId="37" fontId="2" fillId="2" borderId="34" xfId="0" applyNumberFormat="1" applyFont="1" applyFill="1" applyBorder="1" applyAlignment="1">
      <alignment vertical="center"/>
    </xf>
    <xf numFmtId="9" fontId="2" fillId="2" borderId="38" xfId="1" applyFont="1" applyFill="1" applyBorder="1" applyAlignment="1">
      <alignment vertical="center"/>
    </xf>
    <xf numFmtId="37" fontId="2" fillId="2" borderId="34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indent="1"/>
    </xf>
    <xf numFmtId="0" fontId="2" fillId="2" borderId="34" xfId="0" applyFont="1" applyFill="1" applyBorder="1" applyAlignment="1"/>
    <xf numFmtId="37" fontId="2" fillId="2" borderId="38" xfId="1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indent="1"/>
    </xf>
    <xf numFmtId="0" fontId="2" fillId="0" borderId="1" xfId="0" applyFont="1" applyBorder="1" applyAlignment="1"/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7" fontId="2" fillId="0" borderId="39" xfId="0" applyNumberFormat="1" applyFont="1" applyBorder="1" applyAlignment="1">
      <alignment vertical="center"/>
    </xf>
    <xf numFmtId="37" fontId="2" fillId="0" borderId="33" xfId="0" applyNumberFormat="1" applyFont="1" applyBorder="1" applyAlignment="1">
      <alignment vertical="center"/>
    </xf>
    <xf numFmtId="37" fontId="8" fillId="0" borderId="31" xfId="0" applyNumberFormat="1" applyFont="1" applyBorder="1" applyAlignment="1"/>
    <xf numFmtId="0" fontId="2" fillId="3" borderId="31" xfId="0" applyFont="1" applyFill="1" applyBorder="1" applyAlignment="1">
      <alignment vertical="center"/>
    </xf>
    <xf numFmtId="0" fontId="8" fillId="0" borderId="31" xfId="0" applyFont="1" applyBorder="1" applyAlignment="1"/>
    <xf numFmtId="0" fontId="8" fillId="2" borderId="31" xfId="0" applyFont="1" applyFill="1" applyBorder="1" applyAlignment="1"/>
    <xf numFmtId="0" fontId="2" fillId="0" borderId="32" xfId="0" applyFont="1" applyBorder="1" applyAlignment="1"/>
    <xf numFmtId="0" fontId="2" fillId="0" borderId="28" xfId="0" applyFont="1" applyBorder="1" applyAlignment="1">
      <alignment horizontal="left" vertical="center" indent="1"/>
    </xf>
    <xf numFmtId="37" fontId="8" fillId="2" borderId="34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1"/>
    </xf>
    <xf numFmtId="0" fontId="6" fillId="2" borderId="31" xfId="0" applyFont="1" applyFill="1" applyBorder="1" applyAlignment="1"/>
    <xf numFmtId="37" fontId="6" fillId="2" borderId="34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3"/>
    </xf>
    <xf numFmtId="37" fontId="6" fillId="2" borderId="35" xfId="0" applyNumberFormat="1" applyFont="1" applyFill="1" applyBorder="1" applyAlignment="1">
      <alignment vertical="center"/>
    </xf>
    <xf numFmtId="37" fontId="3" fillId="2" borderId="13" xfId="0" applyNumberFormat="1" applyFont="1" applyFill="1" applyBorder="1" applyAlignment="1">
      <alignment horizontal="right" vertical="center"/>
    </xf>
    <xf numFmtId="37" fontId="3" fillId="2" borderId="40" xfId="0" applyNumberFormat="1" applyFont="1" applyFill="1" applyBorder="1" applyAlignment="1">
      <alignment horizontal="right" vertical="center"/>
    </xf>
    <xf numFmtId="6" fontId="6" fillId="2" borderId="0" xfId="0" applyNumberFormat="1" applyFont="1" applyFill="1" applyAlignment="1">
      <alignment horizontal="right" vertical="center"/>
    </xf>
    <xf numFmtId="6" fontId="6" fillId="2" borderId="0" xfId="0" applyNumberFormat="1" applyFont="1" applyFill="1" applyAlignment="1">
      <alignment vertical="center"/>
    </xf>
    <xf numFmtId="37" fontId="3" fillId="2" borderId="1" xfId="0" applyNumberFormat="1" applyFont="1" applyFill="1" applyBorder="1" applyAlignment="1">
      <alignment horizontal="right" vertical="center"/>
    </xf>
    <xf numFmtId="37" fontId="3" fillId="2" borderId="7" xfId="0" applyNumberFormat="1" applyFont="1" applyFill="1" applyBorder="1" applyAlignment="1">
      <alignment horizontal="right" vertical="center"/>
    </xf>
    <xf numFmtId="37" fontId="3" fillId="2" borderId="9" xfId="0" applyNumberFormat="1" applyFont="1" applyFill="1" applyBorder="1" applyAlignment="1">
      <alignment horizontal="right" vertical="center"/>
    </xf>
    <xf numFmtId="37" fontId="6" fillId="2" borderId="21" xfId="0" applyNumberFormat="1" applyFont="1" applyFill="1" applyBorder="1" applyAlignment="1">
      <alignment horizontal="right" vertical="center"/>
    </xf>
    <xf numFmtId="37" fontId="3" fillId="2" borderId="18" xfId="0" applyNumberFormat="1" applyFont="1" applyFill="1" applyBorder="1" applyAlignment="1">
      <alignment horizontal="right" vertical="center"/>
    </xf>
    <xf numFmtId="37" fontId="3" fillId="2" borderId="20" xfId="0" applyNumberFormat="1" applyFont="1" applyFill="1" applyBorder="1" applyAlignment="1">
      <alignment horizontal="right" vertical="center"/>
    </xf>
    <xf numFmtId="37" fontId="8" fillId="2" borderId="38" xfId="0" applyNumberFormat="1" applyFont="1" applyFill="1" applyBorder="1" applyAlignment="1">
      <alignment vertical="center"/>
    </xf>
    <xf numFmtId="37" fontId="6" fillId="2" borderId="37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15" sqref="B15"/>
    </sheetView>
  </sheetViews>
  <sheetFormatPr defaultRowHeight="18.75" x14ac:dyDescent="0.3"/>
  <cols>
    <col min="1" max="1" width="3.28515625" style="2" customWidth="1"/>
    <col min="2" max="2" width="31.5703125" style="7" customWidth="1"/>
    <col min="3" max="3" width="16.28515625" style="2" customWidth="1"/>
    <col min="4" max="4" width="17.42578125" style="2" customWidth="1"/>
    <col min="5" max="5" width="16.140625" style="2" customWidth="1"/>
    <col min="6" max="6" width="13.7109375" style="2" customWidth="1"/>
    <col min="7" max="7" width="14.5703125" style="2" customWidth="1"/>
    <col min="8" max="23" width="22.7109375" style="1" customWidth="1"/>
    <col min="24" max="16384" width="9.140625" style="1"/>
  </cols>
  <sheetData>
    <row r="1" spans="2:6" x14ac:dyDescent="0.3">
      <c r="B1" s="11"/>
      <c r="C1" s="12" t="s">
        <v>0</v>
      </c>
      <c r="D1" s="13"/>
      <c r="E1" s="13"/>
      <c r="F1" s="13"/>
    </row>
    <row r="2" spans="2:6" x14ac:dyDescent="0.3">
      <c r="B2" s="11"/>
      <c r="C2" s="12" t="s">
        <v>1</v>
      </c>
      <c r="D2" s="13"/>
      <c r="E2" s="13"/>
      <c r="F2" s="13"/>
    </row>
    <row r="3" spans="2:6" ht="19.5" thickBot="1" x14ac:dyDescent="0.35">
      <c r="B3" s="66"/>
      <c r="C3" s="68" t="s">
        <v>2</v>
      </c>
      <c r="D3" s="67"/>
      <c r="E3" s="26"/>
      <c r="F3" s="4"/>
    </row>
    <row r="4" spans="2:6" x14ac:dyDescent="0.3">
      <c r="B4" s="25" t="s">
        <v>3</v>
      </c>
      <c r="C4" s="16"/>
      <c r="D4" s="27">
        <v>20000000</v>
      </c>
      <c r="E4" s="26"/>
      <c r="F4" s="4"/>
    </row>
    <row r="5" spans="2:6" ht="19.5" thickBot="1" x14ac:dyDescent="0.35">
      <c r="B5" s="25" t="s">
        <v>4</v>
      </c>
      <c r="C5" s="16"/>
      <c r="D5" s="29">
        <v>12000000</v>
      </c>
      <c r="E5" s="26"/>
      <c r="F5" s="4"/>
    </row>
    <row r="6" spans="2:6" ht="19.5" thickBot="1" x14ac:dyDescent="0.35">
      <c r="B6" s="25" t="s">
        <v>5</v>
      </c>
      <c r="C6" s="16"/>
      <c r="D6" s="40">
        <f>+D4-D5</f>
        <v>8000000</v>
      </c>
      <c r="E6" s="26"/>
      <c r="F6" s="4"/>
    </row>
    <row r="7" spans="2:6" x14ac:dyDescent="0.3">
      <c r="B7" s="25" t="s">
        <v>6</v>
      </c>
      <c r="C7" s="16"/>
      <c r="D7" s="28">
        <v>500000</v>
      </c>
      <c r="E7" s="26"/>
      <c r="F7" s="4"/>
    </row>
    <row r="8" spans="2:6" x14ac:dyDescent="0.3">
      <c r="B8" s="25" t="s">
        <v>7</v>
      </c>
      <c r="C8" s="16"/>
      <c r="D8" s="28">
        <v>750000</v>
      </c>
      <c r="E8" s="26"/>
      <c r="F8" s="4"/>
    </row>
    <row r="9" spans="2:6" x14ac:dyDescent="0.3">
      <c r="B9" s="25" t="s">
        <v>8</v>
      </c>
      <c r="C9" s="16"/>
      <c r="D9" s="28">
        <v>1250000</v>
      </c>
      <c r="E9" s="26"/>
      <c r="F9" s="4"/>
    </row>
    <row r="10" spans="2:6" ht="19.5" thickBot="1" x14ac:dyDescent="0.35">
      <c r="B10" s="25" t="s">
        <v>9</v>
      </c>
      <c r="C10" s="16"/>
      <c r="D10" s="29">
        <v>1000000</v>
      </c>
      <c r="E10" s="26"/>
      <c r="F10" s="4"/>
    </row>
    <row r="11" spans="2:6" ht="19.5" thickBot="1" x14ac:dyDescent="0.35">
      <c r="B11" s="25" t="s">
        <v>10</v>
      </c>
      <c r="C11" s="16"/>
      <c r="D11" s="29">
        <f>SUM(D7:D10)</f>
        <v>3500000</v>
      </c>
      <c r="E11" s="26"/>
      <c r="F11" s="4"/>
    </row>
    <row r="12" spans="2:6" x14ac:dyDescent="0.3">
      <c r="B12" s="25" t="s">
        <v>11</v>
      </c>
      <c r="C12" s="16"/>
      <c r="D12" s="27">
        <f>+D6-D11</f>
        <v>4500000</v>
      </c>
      <c r="E12" s="26"/>
      <c r="F12" s="4"/>
    </row>
    <row r="13" spans="2:6" ht="19.5" thickBot="1" x14ac:dyDescent="0.35">
      <c r="B13" s="25" t="s">
        <v>12</v>
      </c>
      <c r="C13" s="16"/>
      <c r="D13" s="29">
        <v>25000</v>
      </c>
      <c r="E13" s="26"/>
      <c r="F13" s="4"/>
    </row>
    <row r="14" spans="2:6" x14ac:dyDescent="0.3">
      <c r="B14" s="25" t="s">
        <v>112</v>
      </c>
      <c r="C14" s="16"/>
      <c r="D14" s="30">
        <f>+D13+D12</f>
        <v>4525000</v>
      </c>
      <c r="E14" s="26"/>
      <c r="F14" s="4"/>
    </row>
    <row r="15" spans="2:6" x14ac:dyDescent="0.3">
      <c r="B15" s="31" t="s">
        <v>52</v>
      </c>
      <c r="C15" s="16"/>
      <c r="D15" s="186"/>
      <c r="E15" s="26"/>
      <c r="F15" s="4"/>
    </row>
    <row r="16" spans="2:6" x14ac:dyDescent="0.3">
      <c r="B16" s="31" t="s">
        <v>53</v>
      </c>
      <c r="C16" s="16"/>
      <c r="D16" s="186"/>
      <c r="E16" s="26"/>
      <c r="F16" s="4"/>
    </row>
    <row r="17" spans="2:7" x14ac:dyDescent="0.3">
      <c r="B17" s="31" t="s">
        <v>71</v>
      </c>
      <c r="C17" s="16"/>
      <c r="D17" s="186"/>
      <c r="E17" s="26"/>
      <c r="F17" s="4"/>
    </row>
    <row r="18" spans="2:7" ht="19.5" thickBot="1" x14ac:dyDescent="0.35">
      <c r="B18" s="31" t="s">
        <v>54</v>
      </c>
      <c r="C18" s="16"/>
      <c r="D18" s="187"/>
      <c r="E18" s="26"/>
      <c r="F18" s="4"/>
    </row>
    <row r="19" spans="2:7" ht="21" x14ac:dyDescent="0.3">
      <c r="B19" s="25"/>
      <c r="C19" s="16"/>
      <c r="D19" s="27">
        <f>SUM(D14:D18)</f>
        <v>4525000</v>
      </c>
      <c r="E19" s="26"/>
      <c r="F19" s="48">
        <v>0.34</v>
      </c>
      <c r="G19" s="49">
        <v>0.35</v>
      </c>
    </row>
    <row r="20" spans="2:7" x14ac:dyDescent="0.3">
      <c r="B20" s="25" t="s">
        <v>21</v>
      </c>
      <c r="C20" s="16" t="s">
        <v>50</v>
      </c>
      <c r="D20" s="186"/>
      <c r="E20" s="26"/>
      <c r="F20" s="28"/>
      <c r="G20" s="28"/>
    </row>
    <row r="21" spans="2:7" ht="19.5" thickBot="1" x14ac:dyDescent="0.35">
      <c r="B21" s="25"/>
      <c r="C21" s="16" t="s">
        <v>51</v>
      </c>
      <c r="D21" s="190"/>
      <c r="E21" s="26"/>
      <c r="F21" s="28"/>
      <c r="G21" s="28"/>
    </row>
    <row r="22" spans="2:7" ht="19.5" thickBot="1" x14ac:dyDescent="0.35">
      <c r="B22" s="25"/>
      <c r="C22" s="16"/>
      <c r="D22" s="32"/>
      <c r="E22" s="26"/>
      <c r="F22" s="8">
        <f>SUM(F20:F21)</f>
        <v>0</v>
      </c>
      <c r="G22" s="38">
        <f>SUM(G20:G21)</f>
        <v>0</v>
      </c>
    </row>
    <row r="23" spans="2:7" x14ac:dyDescent="0.3">
      <c r="B23" s="46" t="s">
        <v>49</v>
      </c>
      <c r="C23" s="42"/>
      <c r="D23" s="188">
        <f>SUM(D19:D21)</f>
        <v>4525000</v>
      </c>
      <c r="E23" s="189">
        <f>+D23</f>
        <v>4525000</v>
      </c>
      <c r="F23" s="4"/>
    </row>
    <row r="24" spans="2:7" ht="19.5" thickBot="1" x14ac:dyDescent="0.35">
      <c r="B24" s="46" t="s">
        <v>79</v>
      </c>
      <c r="C24" s="16"/>
      <c r="D24" s="33">
        <v>0.34</v>
      </c>
      <c r="E24" s="34">
        <v>0.35</v>
      </c>
      <c r="F24" s="4"/>
    </row>
    <row r="25" spans="2:7" ht="19.5" thickBot="1" x14ac:dyDescent="0.35">
      <c r="B25" s="46" t="s">
        <v>48</v>
      </c>
      <c r="C25" s="16"/>
      <c r="D25" s="50">
        <f>+D24*D23</f>
        <v>1538500</v>
      </c>
      <c r="E25" s="50">
        <f>+E24*E23</f>
        <v>1583750</v>
      </c>
      <c r="F25" s="4"/>
    </row>
    <row r="26" spans="2:7" x14ac:dyDescent="0.3">
      <c r="B26" s="25"/>
      <c r="C26" s="16"/>
      <c r="D26" s="63" t="s">
        <v>77</v>
      </c>
      <c r="E26" s="63" t="s">
        <v>78</v>
      </c>
      <c r="F26" s="4"/>
    </row>
    <row r="27" spans="2:7" x14ac:dyDescent="0.3">
      <c r="B27" s="36" t="s">
        <v>47</v>
      </c>
      <c r="C27" s="16"/>
      <c r="D27" s="35"/>
      <c r="E27" s="35"/>
      <c r="F27" s="4"/>
    </row>
    <row r="28" spans="2:7" x14ac:dyDescent="0.3">
      <c r="B28" s="31" t="s">
        <v>74</v>
      </c>
      <c r="C28" s="16"/>
      <c r="D28" s="35"/>
      <c r="E28" s="35"/>
      <c r="F28" s="4"/>
    </row>
    <row r="29" spans="2:7" x14ac:dyDescent="0.3">
      <c r="B29" s="31" t="s">
        <v>72</v>
      </c>
      <c r="C29" s="16"/>
      <c r="D29" s="27"/>
      <c r="E29" s="26"/>
      <c r="F29" s="4"/>
    </row>
    <row r="30" spans="2:7" x14ac:dyDescent="0.3">
      <c r="B30" s="31" t="s">
        <v>75</v>
      </c>
      <c r="C30" s="16"/>
      <c r="D30" s="27"/>
      <c r="E30" s="26"/>
      <c r="F30" s="4"/>
    </row>
    <row r="31" spans="2:7" x14ac:dyDescent="0.3">
      <c r="B31" s="31" t="s">
        <v>73</v>
      </c>
      <c r="C31" s="16"/>
      <c r="D31" s="46" t="s">
        <v>68</v>
      </c>
      <c r="E31" s="1"/>
      <c r="F31" s="4"/>
    </row>
    <row r="32" spans="2:7" x14ac:dyDescent="0.3">
      <c r="C32" s="16"/>
      <c r="D32" s="41" t="s">
        <v>69</v>
      </c>
      <c r="E32" s="1"/>
      <c r="F32" s="1"/>
      <c r="G32" s="28">
        <v>-43500</v>
      </c>
    </row>
    <row r="33" spans="2:7" x14ac:dyDescent="0.3">
      <c r="C33" s="16"/>
      <c r="D33" s="46" t="s">
        <v>65</v>
      </c>
      <c r="E33" s="1"/>
      <c r="F33" s="4"/>
      <c r="G33" s="47"/>
    </row>
    <row r="34" spans="2:7" x14ac:dyDescent="0.3">
      <c r="B34" s="6"/>
      <c r="C34" s="4"/>
      <c r="D34" s="6" t="s">
        <v>66</v>
      </c>
      <c r="E34" s="1"/>
      <c r="F34" s="4"/>
    </row>
    <row r="35" spans="2:7" x14ac:dyDescent="0.3">
      <c r="D35" s="7" t="s">
        <v>67</v>
      </c>
      <c r="E35" s="1"/>
    </row>
  </sheetData>
  <printOptions gridLines="1"/>
  <pageMargins left="0.8" right="0.45" top="0.75" bottom="0.5" header="0.3" footer="0.3"/>
  <pageSetup scale="80" orientation="portrait" r:id="rId1"/>
  <headerFooter>
    <oddFooter>&amp;L&amp;F. &amp;A.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I25" sqref="I25"/>
    </sheetView>
  </sheetViews>
  <sheetFormatPr defaultRowHeight="18.75" x14ac:dyDescent="0.3"/>
  <cols>
    <col min="1" max="1" width="3.85546875" style="2" customWidth="1"/>
    <col min="2" max="2" width="41.7109375" style="7" customWidth="1"/>
    <col min="3" max="3" width="18.5703125" style="2" customWidth="1"/>
    <col min="4" max="4" width="20.140625" style="2" customWidth="1"/>
    <col min="5" max="5" width="18" style="2" customWidth="1"/>
    <col min="6" max="6" width="19.7109375" style="2" customWidth="1"/>
    <col min="7" max="7" width="19" style="2" customWidth="1"/>
    <col min="8" max="8" width="6.7109375" style="16" customWidth="1"/>
    <col min="9" max="23" width="22.7109375" style="1" customWidth="1"/>
    <col min="24" max="16384" width="9.140625" style="1"/>
  </cols>
  <sheetData>
    <row r="1" spans="2:8" ht="22.5" customHeight="1" x14ac:dyDescent="0.3">
      <c r="B1" s="45" t="s">
        <v>104</v>
      </c>
    </row>
    <row r="2" spans="2:8" ht="19.5" thickBot="1" x14ac:dyDescent="0.35">
      <c r="B2" s="11"/>
      <c r="C2" s="17"/>
      <c r="D2" s="37" t="s">
        <v>0</v>
      </c>
      <c r="E2" s="17"/>
      <c r="F2" s="17"/>
      <c r="G2" s="17"/>
    </row>
    <row r="3" spans="2:8" ht="19.5" thickBot="1" x14ac:dyDescent="0.35">
      <c r="B3" s="103"/>
      <c r="C3" s="132"/>
      <c r="D3" s="133" t="s">
        <v>14</v>
      </c>
      <c r="E3" s="79"/>
      <c r="F3" s="79"/>
      <c r="G3" s="80"/>
    </row>
    <row r="4" spans="2:8" x14ac:dyDescent="0.3">
      <c r="B4" s="104"/>
      <c r="C4" s="131" t="s">
        <v>76</v>
      </c>
      <c r="D4" s="74" t="s">
        <v>15</v>
      </c>
      <c r="E4" s="117"/>
      <c r="F4" s="129" t="s">
        <v>17</v>
      </c>
      <c r="G4" s="74" t="s">
        <v>18</v>
      </c>
    </row>
    <row r="5" spans="2:8" x14ac:dyDescent="0.3">
      <c r="B5" s="105" t="s">
        <v>55</v>
      </c>
      <c r="C5" s="115" t="s">
        <v>45</v>
      </c>
      <c r="D5" s="74" t="s">
        <v>100</v>
      </c>
      <c r="E5" s="115" t="s">
        <v>46</v>
      </c>
      <c r="F5" s="129" t="s">
        <v>19</v>
      </c>
      <c r="G5" s="74" t="s">
        <v>100</v>
      </c>
    </row>
    <row r="6" spans="2:8" ht="21.75" thickBot="1" x14ac:dyDescent="0.35">
      <c r="B6" s="106" t="s">
        <v>21</v>
      </c>
      <c r="C6" s="116" t="s">
        <v>82</v>
      </c>
      <c r="D6" s="75" t="s">
        <v>101</v>
      </c>
      <c r="E6" s="116" t="s">
        <v>23</v>
      </c>
      <c r="F6" s="130" t="s">
        <v>22</v>
      </c>
      <c r="G6" s="75" t="s">
        <v>101</v>
      </c>
    </row>
    <row r="7" spans="2:8" ht="21.75" customHeight="1" x14ac:dyDescent="0.3">
      <c r="B7" s="107" t="s">
        <v>56</v>
      </c>
      <c r="C7" s="117"/>
      <c r="D7" s="54"/>
      <c r="E7" s="117"/>
      <c r="F7" s="54"/>
      <c r="G7" s="54"/>
    </row>
    <row r="8" spans="2:8" x14ac:dyDescent="0.3">
      <c r="B8" s="108" t="s">
        <v>24</v>
      </c>
      <c r="C8" s="117"/>
      <c r="D8" s="54"/>
      <c r="E8" s="117"/>
      <c r="F8" s="54"/>
      <c r="G8" s="54"/>
    </row>
    <row r="9" spans="2:8" ht="19.5" thickBot="1" x14ac:dyDescent="0.35">
      <c r="B9" s="104" t="s">
        <v>25</v>
      </c>
      <c r="C9" s="118">
        <v>-5000000</v>
      </c>
      <c r="D9" s="59">
        <v>-1700000</v>
      </c>
      <c r="E9" s="118">
        <v>-500000</v>
      </c>
      <c r="F9" s="70">
        <v>-5500000</v>
      </c>
      <c r="G9" s="76"/>
      <c r="H9" s="19">
        <v>0.34</v>
      </c>
    </row>
    <row r="10" spans="2:8" ht="6" customHeight="1" x14ac:dyDescent="0.3">
      <c r="B10" s="104"/>
      <c r="C10" s="119"/>
      <c r="D10" s="56"/>
      <c r="E10" s="119"/>
      <c r="F10" s="56"/>
      <c r="G10" s="56"/>
    </row>
    <row r="11" spans="2:8" ht="23.25" x14ac:dyDescent="0.3">
      <c r="B11" s="107" t="s">
        <v>57</v>
      </c>
      <c r="C11" s="115"/>
      <c r="D11" s="57"/>
      <c r="E11" s="115"/>
      <c r="F11" s="57"/>
      <c r="G11" s="57"/>
    </row>
    <row r="12" spans="2:8" x14ac:dyDescent="0.3">
      <c r="B12" s="108" t="s">
        <v>16</v>
      </c>
      <c r="C12" s="117"/>
      <c r="D12" s="54"/>
      <c r="E12" s="117"/>
      <c r="F12" s="54"/>
      <c r="G12" s="54"/>
    </row>
    <row r="13" spans="2:8" x14ac:dyDescent="0.3">
      <c r="B13" s="104" t="s">
        <v>26</v>
      </c>
      <c r="C13" s="120">
        <v>100000</v>
      </c>
      <c r="D13" s="55">
        <v>34000</v>
      </c>
      <c r="E13" s="120">
        <v>10000</v>
      </c>
      <c r="F13" s="55">
        <v>110000</v>
      </c>
      <c r="G13" s="191"/>
    </row>
    <row r="14" spans="2:8" ht="19.5" thickBot="1" x14ac:dyDescent="0.35">
      <c r="B14" s="104" t="s">
        <v>27</v>
      </c>
      <c r="C14" s="120">
        <v>0</v>
      </c>
      <c r="D14" s="55">
        <v>0</v>
      </c>
      <c r="E14" s="120">
        <v>20000</v>
      </c>
      <c r="F14" s="55">
        <v>20000</v>
      </c>
      <c r="G14" s="191"/>
    </row>
    <row r="15" spans="2:8" ht="19.5" thickBot="1" x14ac:dyDescent="0.35">
      <c r="B15" s="105" t="s">
        <v>91</v>
      </c>
      <c r="C15" s="121">
        <v>100000</v>
      </c>
      <c r="D15" s="58">
        <v>34000</v>
      </c>
      <c r="E15" s="121">
        <v>30000</v>
      </c>
      <c r="F15" s="58">
        <v>130000</v>
      </c>
      <c r="G15" s="77"/>
      <c r="H15" s="19">
        <v>0.34</v>
      </c>
    </row>
    <row r="16" spans="2:8" ht="11.25" customHeight="1" x14ac:dyDescent="0.3">
      <c r="B16" s="104"/>
      <c r="C16" s="120"/>
      <c r="D16" s="55"/>
      <c r="E16" s="120"/>
      <c r="F16" s="55"/>
      <c r="G16" s="55"/>
    </row>
    <row r="17" spans="2:8" x14ac:dyDescent="0.3">
      <c r="B17" s="108" t="s">
        <v>28</v>
      </c>
      <c r="C17" s="120"/>
      <c r="D17" s="55"/>
      <c r="E17" s="120"/>
      <c r="F17" s="55"/>
      <c r="G17" s="55"/>
    </row>
    <row r="18" spans="2:8" x14ac:dyDescent="0.3">
      <c r="B18" s="104" t="s">
        <v>29</v>
      </c>
      <c r="C18" s="120">
        <v>50000</v>
      </c>
      <c r="D18" s="55">
        <v>17000</v>
      </c>
      <c r="E18" s="120">
        <v>10000</v>
      </c>
      <c r="F18" s="55">
        <v>60000</v>
      </c>
      <c r="G18" s="191"/>
    </row>
    <row r="19" spans="2:8" ht="19.5" thickBot="1" x14ac:dyDescent="0.35">
      <c r="B19" s="104" t="s">
        <v>30</v>
      </c>
      <c r="C19" s="122">
        <v>500000</v>
      </c>
      <c r="D19" s="59">
        <v>170000</v>
      </c>
      <c r="E19" s="122">
        <v>100000</v>
      </c>
      <c r="F19" s="59">
        <v>600000</v>
      </c>
      <c r="G19" s="192"/>
    </row>
    <row r="20" spans="2:8" ht="19.5" thickBot="1" x14ac:dyDescent="0.35">
      <c r="B20" s="105" t="s">
        <v>96</v>
      </c>
      <c r="C20" s="123">
        <v>550000</v>
      </c>
      <c r="D20" s="60">
        <v>187000</v>
      </c>
      <c r="E20" s="123">
        <v>110000</v>
      </c>
      <c r="F20" s="60">
        <v>660000</v>
      </c>
      <c r="G20" s="77"/>
    </row>
    <row r="21" spans="2:8" ht="19.5" thickBot="1" x14ac:dyDescent="0.35">
      <c r="B21" s="105" t="s">
        <v>83</v>
      </c>
      <c r="C21" s="121">
        <v>650000</v>
      </c>
      <c r="D21" s="58">
        <v>221000</v>
      </c>
      <c r="E21" s="121">
        <v>140000</v>
      </c>
      <c r="F21" s="58">
        <v>790000</v>
      </c>
      <c r="G21" s="77"/>
      <c r="H21" s="19">
        <v>0.34</v>
      </c>
    </row>
    <row r="22" spans="2:8" x14ac:dyDescent="0.3">
      <c r="B22" s="105"/>
      <c r="C22" s="124"/>
      <c r="D22" s="62"/>
      <c r="E22" s="22"/>
      <c r="F22" s="22"/>
      <c r="G22" s="78"/>
      <c r="H22" s="22"/>
    </row>
    <row r="23" spans="2:8" ht="27" thickBot="1" x14ac:dyDescent="0.35">
      <c r="B23" s="109" t="s">
        <v>97</v>
      </c>
      <c r="C23" s="123">
        <f>+C21+C9</f>
        <v>-4350000</v>
      </c>
      <c r="D23" s="21">
        <f>+D21+D9</f>
        <v>-1479000</v>
      </c>
      <c r="E23" s="21">
        <f>+E21+E9</f>
        <v>-360000</v>
      </c>
      <c r="F23" s="21">
        <f t="shared" ref="F23:G23" si="0">+F21+F9</f>
        <v>-4710000</v>
      </c>
      <c r="G23" s="60">
        <f t="shared" si="0"/>
        <v>0</v>
      </c>
      <c r="H23" s="19">
        <v>0.34</v>
      </c>
    </row>
    <row r="24" spans="2:8" x14ac:dyDescent="0.3">
      <c r="B24" s="18"/>
      <c r="C24" s="22"/>
      <c r="D24" s="22"/>
      <c r="E24" s="22"/>
      <c r="F24" s="22"/>
      <c r="G24" s="22"/>
      <c r="H24" s="22"/>
    </row>
    <row r="25" spans="2:8" x14ac:dyDescent="0.3">
      <c r="B25" s="18" t="s">
        <v>59</v>
      </c>
      <c r="C25" s="22">
        <f>+C21+C9</f>
        <v>-4350000</v>
      </c>
      <c r="D25" s="22"/>
      <c r="E25" s="22">
        <f>+E21+E9</f>
        <v>-360000</v>
      </c>
      <c r="F25" s="22"/>
      <c r="G25" s="22"/>
      <c r="H25" s="22"/>
    </row>
    <row r="26" spans="2:8" ht="19.5" thickBot="1" x14ac:dyDescent="0.35">
      <c r="B26" s="18" t="s">
        <v>84</v>
      </c>
      <c r="C26" s="23">
        <v>0.01</v>
      </c>
      <c r="D26" s="22"/>
      <c r="E26" s="23">
        <v>0.34</v>
      </c>
      <c r="F26" s="22"/>
      <c r="G26" s="23"/>
      <c r="H26" s="22"/>
    </row>
    <row r="27" spans="2:8" ht="19.5" thickBot="1" x14ac:dyDescent="0.35">
      <c r="B27" s="7" t="s">
        <v>60</v>
      </c>
      <c r="C27" s="20">
        <f>+C26*C25</f>
        <v>-43500</v>
      </c>
      <c r="D27" s="64" t="s">
        <v>81</v>
      </c>
      <c r="E27" s="24">
        <f>+E26*E25</f>
        <v>-122400.00000000001</v>
      </c>
      <c r="F27" s="22" t="s">
        <v>80</v>
      </c>
      <c r="G27" s="24"/>
      <c r="H27" s="19">
        <v>0.34</v>
      </c>
    </row>
    <row r="28" spans="2:8" x14ac:dyDescent="0.3">
      <c r="B28" s="72" t="s">
        <v>98</v>
      </c>
      <c r="C28" s="73" t="s">
        <v>85</v>
      </c>
      <c r="D28" s="22"/>
    </row>
    <row r="30" spans="2:8" x14ac:dyDescent="0.3">
      <c r="B30" s="71" t="s">
        <v>108</v>
      </c>
    </row>
    <row r="31" spans="2:8" x14ac:dyDescent="0.3">
      <c r="B31" s="71" t="s">
        <v>109</v>
      </c>
    </row>
    <row r="32" spans="2:8" x14ac:dyDescent="0.3">
      <c r="B32" s="71" t="s">
        <v>93</v>
      </c>
    </row>
    <row r="33" spans="2:2" x14ac:dyDescent="0.3">
      <c r="B33" s="71" t="s">
        <v>95</v>
      </c>
    </row>
    <row r="34" spans="2:2" x14ac:dyDescent="0.3">
      <c r="B34" s="71" t="s">
        <v>94</v>
      </c>
    </row>
    <row r="35" spans="2:2" x14ac:dyDescent="0.3">
      <c r="B35" s="69" t="s">
        <v>92</v>
      </c>
    </row>
  </sheetData>
  <printOptions gridLines="1"/>
  <pageMargins left="0.8" right="0.45" top="0.75" bottom="0.5" header="0.3" footer="0.3"/>
  <pageSetup scale="80" orientation="landscape" r:id="rId1"/>
  <headerFooter>
    <oddFooter>&amp;L&amp;F. &amp;A.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G29" sqref="G29"/>
    </sheetView>
  </sheetViews>
  <sheetFormatPr defaultRowHeight="18.75" x14ac:dyDescent="0.3"/>
  <cols>
    <col min="1" max="1" width="3.7109375" style="2" customWidth="1"/>
    <col min="2" max="2" width="38.85546875" style="7" customWidth="1"/>
    <col min="3" max="3" width="18.5703125" style="2" customWidth="1"/>
    <col min="4" max="4" width="20.140625" style="2" customWidth="1"/>
    <col min="5" max="5" width="18" style="2" customWidth="1"/>
    <col min="6" max="6" width="17" style="2" customWidth="1"/>
    <col min="7" max="7" width="20.28515625" style="2" customWidth="1"/>
    <col min="8" max="8" width="6.85546875" style="16" customWidth="1"/>
    <col min="9" max="23" width="22.7109375" style="1" customWidth="1"/>
    <col min="24" max="16384" width="9.140625" style="1"/>
  </cols>
  <sheetData>
    <row r="1" spans="2:8" ht="21" x14ac:dyDescent="0.3">
      <c r="B1" s="53" t="s">
        <v>105</v>
      </c>
      <c r="C1" s="39"/>
      <c r="D1" s="39"/>
      <c r="E1" s="39"/>
      <c r="F1" s="39"/>
      <c r="G1" s="39"/>
    </row>
    <row r="2" spans="2:8" x14ac:dyDescent="0.3">
      <c r="B2" s="11"/>
      <c r="C2" s="17"/>
      <c r="D2" s="37" t="s">
        <v>0</v>
      </c>
      <c r="E2" s="17"/>
      <c r="F2" s="17"/>
      <c r="G2" s="17"/>
    </row>
    <row r="3" spans="2:8" x14ac:dyDescent="0.3">
      <c r="B3" s="11"/>
      <c r="C3" s="17"/>
      <c r="D3" s="37" t="s">
        <v>14</v>
      </c>
      <c r="E3" s="17"/>
      <c r="F3" s="17"/>
      <c r="G3" s="17"/>
    </row>
    <row r="4" spans="2:8" ht="19.5" thickBot="1" x14ac:dyDescent="0.35">
      <c r="B4" s="14"/>
      <c r="C4" s="15"/>
      <c r="D4" s="15"/>
      <c r="E4" s="15"/>
      <c r="F4" s="15"/>
      <c r="G4" s="15"/>
    </row>
    <row r="5" spans="2:8" ht="19.5" thickTop="1" x14ac:dyDescent="0.3">
      <c r="B5" s="81"/>
      <c r="C5" s="125" t="s">
        <v>76</v>
      </c>
      <c r="D5" s="82" t="s">
        <v>15</v>
      </c>
      <c r="E5" s="128" t="s">
        <v>16</v>
      </c>
      <c r="F5" s="111" t="s">
        <v>17</v>
      </c>
      <c r="G5" s="83" t="s">
        <v>18</v>
      </c>
    </row>
    <row r="6" spans="2:8" x14ac:dyDescent="0.3">
      <c r="B6" s="84" t="s">
        <v>58</v>
      </c>
      <c r="C6" s="115" t="s">
        <v>45</v>
      </c>
      <c r="D6" s="74" t="s">
        <v>100</v>
      </c>
      <c r="E6" s="115" t="s">
        <v>20</v>
      </c>
      <c r="F6" s="112" t="s">
        <v>19</v>
      </c>
      <c r="G6" s="85" t="s">
        <v>100</v>
      </c>
    </row>
    <row r="7" spans="2:8" ht="21.75" thickBot="1" x14ac:dyDescent="0.35">
      <c r="B7" s="86" t="s">
        <v>21</v>
      </c>
      <c r="C7" s="116" t="s">
        <v>82</v>
      </c>
      <c r="D7" s="75" t="s">
        <v>101</v>
      </c>
      <c r="E7" s="116" t="s">
        <v>23</v>
      </c>
      <c r="F7" s="113" t="s">
        <v>22</v>
      </c>
      <c r="G7" s="87" t="s">
        <v>102</v>
      </c>
    </row>
    <row r="8" spans="2:8" ht="23.25" x14ac:dyDescent="0.3">
      <c r="B8" s="88" t="s">
        <v>56</v>
      </c>
      <c r="C8" s="117"/>
      <c r="D8" s="54"/>
      <c r="E8" s="117"/>
      <c r="F8" s="89"/>
      <c r="G8" s="89"/>
    </row>
    <row r="9" spans="2:8" x14ac:dyDescent="0.3">
      <c r="B9" s="90" t="s">
        <v>24</v>
      </c>
      <c r="C9" s="117"/>
      <c r="D9" s="54"/>
      <c r="E9" s="117"/>
      <c r="F9" s="89"/>
      <c r="G9" s="89"/>
    </row>
    <row r="10" spans="2:8" ht="19.5" thickBot="1" x14ac:dyDescent="0.35">
      <c r="B10" s="91" t="s">
        <v>25</v>
      </c>
      <c r="C10" s="122">
        <v>-5000000</v>
      </c>
      <c r="D10" s="76">
        <v>-1700000</v>
      </c>
      <c r="E10" s="122">
        <v>-500000</v>
      </c>
      <c r="F10" s="96">
        <v>-5500000</v>
      </c>
      <c r="G10" s="92"/>
      <c r="H10" s="19">
        <v>0.35</v>
      </c>
    </row>
    <row r="11" spans="2:8" x14ac:dyDescent="0.3">
      <c r="B11" s="91"/>
      <c r="C11" s="119"/>
      <c r="D11" s="56"/>
      <c r="E11" s="119"/>
      <c r="F11" s="93"/>
      <c r="G11" s="93"/>
    </row>
    <row r="12" spans="2:8" ht="23.25" x14ac:dyDescent="0.3">
      <c r="B12" s="88" t="s">
        <v>57</v>
      </c>
      <c r="C12" s="117"/>
      <c r="D12" s="54"/>
      <c r="E12" s="117"/>
      <c r="F12" s="89"/>
      <c r="G12" s="89"/>
    </row>
    <row r="13" spans="2:8" x14ac:dyDescent="0.3">
      <c r="B13" s="90" t="s">
        <v>16</v>
      </c>
      <c r="C13" s="117"/>
      <c r="D13" s="54"/>
      <c r="E13" s="117"/>
      <c r="F13" s="89"/>
      <c r="G13" s="89"/>
    </row>
    <row r="14" spans="2:8" x14ac:dyDescent="0.3">
      <c r="B14" s="91" t="s">
        <v>26</v>
      </c>
      <c r="C14" s="120">
        <v>100000</v>
      </c>
      <c r="D14" s="55">
        <v>34000</v>
      </c>
      <c r="E14" s="120">
        <v>10000</v>
      </c>
      <c r="F14" s="94">
        <v>110000</v>
      </c>
      <c r="G14" s="94"/>
    </row>
    <row r="15" spans="2:8" ht="19.5" thickBot="1" x14ac:dyDescent="0.35">
      <c r="B15" s="91" t="s">
        <v>27</v>
      </c>
      <c r="C15" s="120">
        <v>0</v>
      </c>
      <c r="D15" s="55">
        <v>0</v>
      </c>
      <c r="E15" s="120">
        <v>20000</v>
      </c>
      <c r="F15" s="94">
        <v>20000</v>
      </c>
      <c r="G15" s="94"/>
    </row>
    <row r="16" spans="2:8" ht="19.5" thickBot="1" x14ac:dyDescent="0.35">
      <c r="B16" s="84" t="s">
        <v>91</v>
      </c>
      <c r="C16" s="121">
        <v>100000</v>
      </c>
      <c r="D16" s="77">
        <v>34000</v>
      </c>
      <c r="E16" s="121">
        <v>30000</v>
      </c>
      <c r="F16" s="95">
        <v>130000</v>
      </c>
      <c r="G16" s="193"/>
      <c r="H16" s="19">
        <v>0.35</v>
      </c>
    </row>
    <row r="17" spans="2:8" x14ac:dyDescent="0.3">
      <c r="B17" s="91"/>
      <c r="C17" s="120"/>
      <c r="D17" s="55"/>
      <c r="E17" s="120"/>
      <c r="F17" s="94"/>
      <c r="G17" s="94"/>
    </row>
    <row r="18" spans="2:8" x14ac:dyDescent="0.3">
      <c r="B18" s="90" t="s">
        <v>28</v>
      </c>
      <c r="C18" s="120"/>
      <c r="D18" s="55"/>
      <c r="E18" s="120"/>
      <c r="F18" s="94"/>
      <c r="G18" s="94"/>
    </row>
    <row r="19" spans="2:8" x14ac:dyDescent="0.3">
      <c r="B19" s="91" t="s">
        <v>29</v>
      </c>
      <c r="C19" s="120">
        <v>50000</v>
      </c>
      <c r="D19" s="55">
        <v>17000</v>
      </c>
      <c r="E19" s="120">
        <v>10000</v>
      </c>
      <c r="F19" s="94">
        <v>60000</v>
      </c>
      <c r="G19" s="194"/>
    </row>
    <row r="20" spans="2:8" ht="19.5" thickBot="1" x14ac:dyDescent="0.35">
      <c r="B20" s="91" t="s">
        <v>30</v>
      </c>
      <c r="C20" s="122">
        <v>500000</v>
      </c>
      <c r="D20" s="59">
        <v>170000</v>
      </c>
      <c r="E20" s="122">
        <v>100000</v>
      </c>
      <c r="F20" s="96">
        <v>600000</v>
      </c>
      <c r="G20" s="195"/>
    </row>
    <row r="21" spans="2:8" ht="19.5" thickBot="1" x14ac:dyDescent="0.35">
      <c r="B21" s="84" t="s">
        <v>96</v>
      </c>
      <c r="C21" s="123">
        <v>550000</v>
      </c>
      <c r="D21" s="76">
        <v>187000</v>
      </c>
      <c r="E21" s="123">
        <v>110000</v>
      </c>
      <c r="F21" s="97">
        <v>660000</v>
      </c>
      <c r="G21" s="92"/>
      <c r="H21" s="19">
        <v>0.35</v>
      </c>
    </row>
    <row r="22" spans="2:8" ht="19.5" thickBot="1" x14ac:dyDescent="0.35">
      <c r="B22" s="91"/>
      <c r="C22" s="126"/>
      <c r="D22" s="61"/>
      <c r="E22" s="126"/>
      <c r="F22" s="114"/>
      <c r="G22" s="98"/>
    </row>
    <row r="23" spans="2:8" ht="19.5" thickBot="1" x14ac:dyDescent="0.35">
      <c r="B23" s="84" t="s">
        <v>87</v>
      </c>
      <c r="C23" s="121">
        <v>650000</v>
      </c>
      <c r="D23" s="77">
        <v>221000</v>
      </c>
      <c r="E23" s="121">
        <v>140000</v>
      </c>
      <c r="F23" s="95">
        <v>790000</v>
      </c>
      <c r="G23" s="92"/>
      <c r="H23" s="19">
        <v>0.35</v>
      </c>
    </row>
    <row r="24" spans="2:8" x14ac:dyDescent="0.3">
      <c r="B24" s="99"/>
      <c r="C24" s="119"/>
      <c r="D24" s="56"/>
      <c r="E24" s="119"/>
      <c r="F24" s="93"/>
      <c r="G24" s="93"/>
    </row>
    <row r="25" spans="2:8" ht="24" thickBot="1" x14ac:dyDescent="0.35">
      <c r="B25" s="100" t="s">
        <v>97</v>
      </c>
      <c r="C25" s="127">
        <f>+C23+C10</f>
        <v>-4350000</v>
      </c>
      <c r="D25" s="101">
        <f t="shared" ref="D25:F25" si="0">+D23+D10</f>
        <v>-1479000</v>
      </c>
      <c r="E25" s="127">
        <f t="shared" si="0"/>
        <v>-360000</v>
      </c>
      <c r="F25" s="102">
        <f t="shared" si="0"/>
        <v>-4710000</v>
      </c>
      <c r="G25" s="110"/>
      <c r="H25" s="19">
        <v>0.35</v>
      </c>
    </row>
    <row r="26" spans="2:8" ht="20.25" thickTop="1" thickBot="1" x14ac:dyDescent="0.35">
      <c r="E26" s="9">
        <v>0.35</v>
      </c>
      <c r="F26" s="134" t="s">
        <v>110</v>
      </c>
      <c r="G26" s="38"/>
    </row>
    <row r="27" spans="2:8" ht="19.5" thickBot="1" x14ac:dyDescent="0.35">
      <c r="E27" s="38">
        <f>+E26*E25</f>
        <v>-125999.99999999999</v>
      </c>
      <c r="F27" s="134" t="s">
        <v>106</v>
      </c>
      <c r="G27" s="38"/>
    </row>
    <row r="28" spans="2:8" ht="19.5" thickBot="1" x14ac:dyDescent="0.35">
      <c r="B28" s="7" t="s">
        <v>99</v>
      </c>
      <c r="D28" s="65" t="s">
        <v>86</v>
      </c>
      <c r="E28" s="38">
        <v>-43500</v>
      </c>
      <c r="F28" s="134"/>
    </row>
    <row r="29" spans="2:8" ht="19.5" thickBot="1" x14ac:dyDescent="0.35">
      <c r="D29" s="64" t="s">
        <v>81</v>
      </c>
      <c r="E29" s="38">
        <f>SUM(E27:E28)</f>
        <v>-169500</v>
      </c>
      <c r="F29" s="134" t="s">
        <v>107</v>
      </c>
      <c r="G29" s="38"/>
    </row>
  </sheetData>
  <printOptions gridLines="1"/>
  <pageMargins left="0.45" right="0.45" top="0.75" bottom="0.5" header="0.3" footer="0.3"/>
  <pageSetup scale="80" orientation="landscape" r:id="rId1"/>
  <headerFooter>
    <oddFooter>&amp;L&amp;F. &amp;A. 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workbookViewId="0">
      <selection activeCell="J28" sqref="J28"/>
    </sheetView>
  </sheetViews>
  <sheetFormatPr defaultRowHeight="18.75" x14ac:dyDescent="0.3"/>
  <cols>
    <col min="1" max="1" width="4.140625" style="2" customWidth="1"/>
    <col min="2" max="2" width="48.7109375" style="43" customWidth="1"/>
    <col min="3" max="3" width="15.5703125" style="44" customWidth="1"/>
    <col min="4" max="4" width="18" style="44" customWidth="1"/>
    <col min="5" max="5" width="4.85546875" style="2" customWidth="1"/>
    <col min="6" max="6" width="20.28515625" style="2" customWidth="1"/>
    <col min="7" max="22" width="22.7109375" style="1" customWidth="1"/>
    <col min="23" max="16384" width="9.140625" style="1"/>
  </cols>
  <sheetData>
    <row r="1" spans="2:7" ht="21.75" thickBot="1" x14ac:dyDescent="0.35">
      <c r="B1" s="169" t="s">
        <v>0</v>
      </c>
      <c r="C1" s="170"/>
      <c r="D1" s="171"/>
      <c r="E1" s="3"/>
    </row>
    <row r="2" spans="2:7" s="2" customFormat="1" x14ac:dyDescent="0.3">
      <c r="B2" s="139" t="s">
        <v>121</v>
      </c>
      <c r="C2" s="172">
        <v>-1925000</v>
      </c>
      <c r="D2" s="141"/>
      <c r="E2" s="5"/>
      <c r="G2" s="1"/>
    </row>
    <row r="3" spans="2:7" s="2" customFormat="1" ht="19.5" thickBot="1" x14ac:dyDescent="0.35">
      <c r="B3" s="139" t="s">
        <v>88</v>
      </c>
      <c r="C3" s="138">
        <v>-1700000</v>
      </c>
      <c r="D3" s="141"/>
      <c r="E3" s="5"/>
      <c r="G3" s="1"/>
    </row>
    <row r="4" spans="2:7" s="2" customFormat="1" ht="19.5" thickBot="1" x14ac:dyDescent="0.35">
      <c r="B4" s="139" t="s">
        <v>31</v>
      </c>
      <c r="C4" s="173">
        <f>+C2-C3</f>
        <v>-225000</v>
      </c>
      <c r="D4" s="142">
        <f>+C4</f>
        <v>-225000</v>
      </c>
      <c r="E4" s="5"/>
      <c r="G4" s="1"/>
    </row>
    <row r="5" spans="2:7" s="2" customFormat="1" ht="7.5" customHeight="1" x14ac:dyDescent="0.3">
      <c r="B5" s="143"/>
      <c r="C5" s="135"/>
      <c r="D5" s="142"/>
      <c r="E5" s="5"/>
      <c r="G5" s="1"/>
    </row>
    <row r="6" spans="2:7" s="2" customFormat="1" x14ac:dyDescent="0.3">
      <c r="B6" s="139" t="s">
        <v>89</v>
      </c>
      <c r="C6" s="136">
        <v>276500</v>
      </c>
      <c r="D6" s="142"/>
      <c r="E6" s="5"/>
      <c r="G6" s="1"/>
    </row>
    <row r="7" spans="2:7" s="2" customFormat="1" ht="19.5" thickBot="1" x14ac:dyDescent="0.35">
      <c r="B7" s="139" t="s">
        <v>90</v>
      </c>
      <c r="C7" s="138">
        <v>221000</v>
      </c>
      <c r="D7" s="142"/>
      <c r="E7" s="5"/>
      <c r="G7" s="1"/>
    </row>
    <row r="8" spans="2:7" s="2" customFormat="1" ht="19.5" thickBot="1" x14ac:dyDescent="0.35">
      <c r="B8" s="139" t="s">
        <v>32</v>
      </c>
      <c r="C8" s="173">
        <f>+C6-C7</f>
        <v>55500</v>
      </c>
      <c r="D8" s="142">
        <f>+C8</f>
        <v>55500</v>
      </c>
      <c r="E8" s="5"/>
      <c r="G8" s="1"/>
    </row>
    <row r="9" spans="2:7" s="2" customFormat="1" ht="19.5" thickBot="1" x14ac:dyDescent="0.35">
      <c r="B9" s="144" t="s">
        <v>61</v>
      </c>
      <c r="C9" s="174"/>
      <c r="D9" s="145">
        <f>SUM(D4:D8)</f>
        <v>-169500</v>
      </c>
      <c r="E9" s="5"/>
      <c r="G9" s="1"/>
    </row>
    <row r="10" spans="2:7" s="2" customFormat="1" ht="10.5" customHeight="1" x14ac:dyDescent="0.3">
      <c r="B10" s="143"/>
      <c r="C10" s="137"/>
      <c r="D10" s="146"/>
      <c r="E10" s="5"/>
      <c r="G10" s="1"/>
    </row>
    <row r="11" spans="2:7" s="2" customFormat="1" x14ac:dyDescent="0.3">
      <c r="B11" s="147" t="s">
        <v>103</v>
      </c>
      <c r="C11" s="175"/>
      <c r="D11" s="148"/>
      <c r="E11" s="5"/>
      <c r="G11" s="1"/>
    </row>
    <row r="12" spans="2:7" s="2" customFormat="1" x14ac:dyDescent="0.3">
      <c r="B12" s="149" t="s">
        <v>112</v>
      </c>
      <c r="C12" s="176"/>
      <c r="D12" s="150">
        <v>4525000</v>
      </c>
      <c r="E12" s="5"/>
      <c r="G12" s="1"/>
    </row>
    <row r="13" spans="2:7" s="2" customFormat="1" x14ac:dyDescent="0.3">
      <c r="B13" s="149" t="s">
        <v>113</v>
      </c>
      <c r="C13" s="137"/>
      <c r="D13" s="142"/>
      <c r="E13" s="5"/>
      <c r="G13" s="1"/>
    </row>
    <row r="14" spans="2:7" s="2" customFormat="1" x14ac:dyDescent="0.3">
      <c r="B14" s="184" t="s">
        <v>33</v>
      </c>
      <c r="C14" s="137"/>
      <c r="D14" s="152"/>
      <c r="E14" s="5"/>
      <c r="G14" s="1"/>
    </row>
    <row r="15" spans="2:7" s="2" customFormat="1" x14ac:dyDescent="0.3">
      <c r="B15" s="184" t="s">
        <v>34</v>
      </c>
      <c r="C15" s="137"/>
      <c r="D15" s="152"/>
      <c r="E15" s="5"/>
      <c r="G15" s="1"/>
    </row>
    <row r="16" spans="2:7" s="2" customFormat="1" x14ac:dyDescent="0.3">
      <c r="B16" s="184" t="s">
        <v>35</v>
      </c>
      <c r="C16" s="137"/>
      <c r="D16" s="152"/>
      <c r="E16" s="5"/>
      <c r="G16" s="1"/>
    </row>
    <row r="17" spans="2:7" s="2" customFormat="1" ht="19.5" thickBot="1" x14ac:dyDescent="0.35">
      <c r="B17" s="184" t="s">
        <v>36</v>
      </c>
      <c r="C17" s="137"/>
      <c r="D17" s="153"/>
      <c r="E17" s="5"/>
      <c r="G17" s="1"/>
    </row>
    <row r="18" spans="2:7" s="2" customFormat="1" x14ac:dyDescent="0.3">
      <c r="B18" s="149" t="s">
        <v>37</v>
      </c>
      <c r="C18" s="176"/>
      <c r="D18" s="180"/>
      <c r="E18" s="5"/>
      <c r="G18" s="1"/>
    </row>
    <row r="19" spans="2:7" s="2" customFormat="1" x14ac:dyDescent="0.3">
      <c r="B19" s="184" t="s">
        <v>117</v>
      </c>
      <c r="C19" s="137"/>
      <c r="D19" s="152"/>
      <c r="E19" s="5"/>
      <c r="G19" s="1"/>
    </row>
    <row r="20" spans="2:7" s="2" customFormat="1" ht="19.5" thickBot="1" x14ac:dyDescent="0.35">
      <c r="B20" s="184" t="s">
        <v>118</v>
      </c>
      <c r="C20" s="137"/>
      <c r="D20" s="153"/>
      <c r="E20" s="5"/>
      <c r="G20" s="1"/>
    </row>
    <row r="21" spans="2:7" s="2" customFormat="1" ht="19.5" thickBot="1" x14ac:dyDescent="0.35">
      <c r="B21" s="149" t="s">
        <v>116</v>
      </c>
      <c r="C21" s="176"/>
      <c r="D21" s="196"/>
      <c r="E21" s="5"/>
      <c r="G21" s="1"/>
    </row>
    <row r="22" spans="2:7" s="2" customFormat="1" x14ac:dyDescent="0.3">
      <c r="B22" s="143"/>
      <c r="C22" s="137"/>
      <c r="D22" s="141"/>
      <c r="E22" s="5"/>
      <c r="G22" s="1"/>
    </row>
    <row r="23" spans="2:7" s="2" customFormat="1" x14ac:dyDescent="0.3">
      <c r="B23" s="181" t="s">
        <v>38</v>
      </c>
      <c r="C23" s="182"/>
      <c r="D23" s="197"/>
      <c r="E23" s="5"/>
      <c r="G23" s="1"/>
    </row>
    <row r="24" spans="2:7" s="2" customFormat="1" ht="19.5" thickBot="1" x14ac:dyDescent="0.35">
      <c r="B24" s="139" t="s">
        <v>39</v>
      </c>
      <c r="C24" s="137"/>
      <c r="D24" s="156"/>
      <c r="E24" s="5"/>
      <c r="G24" s="1"/>
    </row>
    <row r="25" spans="2:7" s="2" customFormat="1" ht="19.5" thickBot="1" x14ac:dyDescent="0.35">
      <c r="B25" s="157" t="s">
        <v>114</v>
      </c>
      <c r="C25" s="177"/>
      <c r="D25" s="185"/>
      <c r="E25" s="5"/>
      <c r="G25" s="1"/>
    </row>
    <row r="26" spans="2:7" s="2" customFormat="1" x14ac:dyDescent="0.3">
      <c r="B26" s="149" t="s">
        <v>40</v>
      </c>
      <c r="C26" s="137"/>
      <c r="D26" s="141"/>
      <c r="E26" s="5"/>
      <c r="G26" s="1"/>
    </row>
    <row r="27" spans="2:7" s="2" customFormat="1" x14ac:dyDescent="0.3">
      <c r="B27" s="139" t="s">
        <v>41</v>
      </c>
      <c r="C27" s="137"/>
      <c r="D27" s="152"/>
      <c r="E27" s="5"/>
      <c r="G27" s="1"/>
    </row>
    <row r="28" spans="2:7" s="2" customFormat="1" ht="19.5" thickBot="1" x14ac:dyDescent="0.35">
      <c r="B28" s="139" t="s">
        <v>115</v>
      </c>
      <c r="C28" s="137"/>
      <c r="D28" s="153"/>
      <c r="E28" s="5"/>
      <c r="G28" s="1"/>
    </row>
    <row r="29" spans="2:7" s="2" customFormat="1" ht="19.5" thickBot="1" x14ac:dyDescent="0.35">
      <c r="B29" s="179" t="s">
        <v>42</v>
      </c>
      <c r="C29" s="178"/>
      <c r="D29" s="185"/>
      <c r="E29" s="5"/>
      <c r="F29" s="10"/>
      <c r="G29" s="1"/>
    </row>
    <row r="30" spans="2:7" s="2" customFormat="1" ht="8.25" customHeight="1" x14ac:dyDescent="0.3">
      <c r="B30" s="143"/>
      <c r="C30" s="140"/>
      <c r="D30" s="141"/>
      <c r="E30" s="5"/>
      <c r="G30" s="1"/>
    </row>
    <row r="31" spans="2:7" s="2" customFormat="1" x14ac:dyDescent="0.3">
      <c r="B31" s="157" t="s">
        <v>111</v>
      </c>
      <c r="C31" s="158"/>
      <c r="D31" s="159"/>
      <c r="E31" s="5"/>
      <c r="G31" s="1"/>
    </row>
    <row r="32" spans="2:7" s="2" customFormat="1" x14ac:dyDescent="0.3">
      <c r="B32" s="160" t="s">
        <v>43</v>
      </c>
      <c r="C32" s="158"/>
      <c r="D32" s="161">
        <v>4513000</v>
      </c>
      <c r="E32" s="5"/>
      <c r="G32" s="1"/>
    </row>
    <row r="33" spans="2:7" s="2" customFormat="1" ht="19.5" thickBot="1" x14ac:dyDescent="0.35">
      <c r="B33" s="160" t="s">
        <v>44</v>
      </c>
      <c r="C33" s="158"/>
      <c r="D33" s="162">
        <v>0.35</v>
      </c>
      <c r="E33" s="5"/>
      <c r="G33" s="1"/>
    </row>
    <row r="34" spans="2:7" s="2" customFormat="1" ht="19.5" thickBot="1" x14ac:dyDescent="0.35">
      <c r="B34" s="160" t="s">
        <v>42</v>
      </c>
      <c r="C34" s="158"/>
      <c r="D34" s="145">
        <v>1579550</v>
      </c>
      <c r="E34" s="5"/>
      <c r="G34" s="1"/>
    </row>
    <row r="35" spans="2:7" s="2" customFormat="1" x14ac:dyDescent="0.3">
      <c r="B35" s="160" t="s">
        <v>62</v>
      </c>
      <c r="C35" s="158"/>
      <c r="D35" s="163"/>
      <c r="E35" s="5"/>
      <c r="G35" s="1"/>
    </row>
    <row r="36" spans="2:7" s="2" customFormat="1" x14ac:dyDescent="0.3">
      <c r="B36" s="164" t="s">
        <v>63</v>
      </c>
      <c r="C36" s="158"/>
      <c r="D36" s="165"/>
      <c r="E36" s="5"/>
      <c r="G36" s="1"/>
    </row>
    <row r="37" spans="2:7" s="2" customFormat="1" ht="19.5" thickBot="1" x14ac:dyDescent="0.35">
      <c r="B37" s="164" t="s">
        <v>64</v>
      </c>
      <c r="C37" s="158"/>
      <c r="D37" s="166">
        <v>43500</v>
      </c>
      <c r="E37" s="5"/>
      <c r="G37" s="1"/>
    </row>
    <row r="38" spans="2:7" s="2" customFormat="1" ht="19.5" thickBot="1" x14ac:dyDescent="0.35">
      <c r="B38" s="167" t="s">
        <v>70</v>
      </c>
      <c r="C38" s="168"/>
      <c r="D38" s="145">
        <f>+D37+D34</f>
        <v>1623050</v>
      </c>
      <c r="G38" s="1"/>
    </row>
    <row r="39" spans="2:7" x14ac:dyDescent="0.3">
      <c r="B39" s="43" t="s">
        <v>122</v>
      </c>
    </row>
    <row r="40" spans="2:7" x14ac:dyDescent="0.3">
      <c r="B40" s="43" t="s">
        <v>120</v>
      </c>
    </row>
  </sheetData>
  <printOptions gridLines="1"/>
  <pageMargins left="1" right="0.45" top="0.5" bottom="0.5" header="0.3" footer="0.3"/>
  <pageSetup orientation="portrait" r:id="rId1"/>
  <headerFooter>
    <oddFooter>&amp;L&amp;F. &amp;A. 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H5" sqref="H5"/>
    </sheetView>
  </sheetViews>
  <sheetFormatPr defaultRowHeight="18.75" x14ac:dyDescent="0.3"/>
  <cols>
    <col min="1" max="1" width="3.28515625" style="2" customWidth="1"/>
    <col min="2" max="2" width="31.5703125" style="7" customWidth="1"/>
    <col min="3" max="3" width="16.28515625" style="2" customWidth="1"/>
    <col min="4" max="4" width="17.42578125" style="2" customWidth="1"/>
    <col min="5" max="5" width="16.140625" style="2" customWidth="1"/>
    <col min="6" max="6" width="13.7109375" style="2" customWidth="1"/>
    <col min="7" max="7" width="14.5703125" style="2" customWidth="1"/>
    <col min="8" max="23" width="22.7109375" style="1" customWidth="1"/>
    <col min="24" max="16384" width="9.140625" style="1"/>
  </cols>
  <sheetData>
    <row r="1" spans="2:6" x14ac:dyDescent="0.3">
      <c r="B1" s="11"/>
      <c r="C1" s="12" t="s">
        <v>0</v>
      </c>
      <c r="D1" s="13"/>
      <c r="E1" s="13"/>
      <c r="F1" s="13"/>
    </row>
    <row r="2" spans="2:6" x14ac:dyDescent="0.3">
      <c r="B2" s="11"/>
      <c r="C2" s="12" t="s">
        <v>1</v>
      </c>
      <c r="D2" s="13"/>
      <c r="E2" s="13"/>
      <c r="F2" s="13"/>
    </row>
    <row r="3" spans="2:6" ht="19.5" thickBot="1" x14ac:dyDescent="0.35">
      <c r="B3" s="66"/>
      <c r="C3" s="68" t="s">
        <v>2</v>
      </c>
      <c r="D3" s="67"/>
      <c r="E3" s="26"/>
      <c r="F3" s="4"/>
    </row>
    <row r="4" spans="2:6" x14ac:dyDescent="0.3">
      <c r="B4" s="25" t="s">
        <v>3</v>
      </c>
      <c r="C4" s="16"/>
      <c r="D4" s="27">
        <v>20000000</v>
      </c>
      <c r="E4" s="26"/>
      <c r="F4" s="4"/>
    </row>
    <row r="5" spans="2:6" ht="19.5" thickBot="1" x14ac:dyDescent="0.35">
      <c r="B5" s="25" t="s">
        <v>4</v>
      </c>
      <c r="C5" s="16"/>
      <c r="D5" s="29">
        <v>12000000</v>
      </c>
      <c r="E5" s="26"/>
      <c r="F5" s="4"/>
    </row>
    <row r="6" spans="2:6" ht="19.5" thickBot="1" x14ac:dyDescent="0.35">
      <c r="B6" s="25" t="s">
        <v>5</v>
      </c>
      <c r="C6" s="16"/>
      <c r="D6" s="40">
        <f>+D4-D5</f>
        <v>8000000</v>
      </c>
      <c r="E6" s="26"/>
      <c r="F6" s="4"/>
    </row>
    <row r="7" spans="2:6" x14ac:dyDescent="0.3">
      <c r="B7" s="25" t="s">
        <v>6</v>
      </c>
      <c r="C7" s="16"/>
      <c r="D7" s="28">
        <v>500000</v>
      </c>
      <c r="E7" s="26"/>
      <c r="F7" s="4"/>
    </row>
    <row r="8" spans="2:6" x14ac:dyDescent="0.3">
      <c r="B8" s="25" t="s">
        <v>7</v>
      </c>
      <c r="C8" s="16"/>
      <c r="D8" s="28">
        <v>750000</v>
      </c>
      <c r="E8" s="26"/>
      <c r="F8" s="4"/>
    </row>
    <row r="9" spans="2:6" x14ac:dyDescent="0.3">
      <c r="B9" s="25" t="s">
        <v>8</v>
      </c>
      <c r="C9" s="16"/>
      <c r="D9" s="28">
        <v>1250000</v>
      </c>
      <c r="E9" s="26"/>
      <c r="F9" s="4"/>
    </row>
    <row r="10" spans="2:6" ht="19.5" thickBot="1" x14ac:dyDescent="0.35">
      <c r="B10" s="25" t="s">
        <v>9</v>
      </c>
      <c r="C10" s="16"/>
      <c r="D10" s="29">
        <v>1000000</v>
      </c>
      <c r="E10" s="26"/>
      <c r="F10" s="4"/>
    </row>
    <row r="11" spans="2:6" ht="19.5" thickBot="1" x14ac:dyDescent="0.35">
      <c r="B11" s="25" t="s">
        <v>10</v>
      </c>
      <c r="C11" s="16"/>
      <c r="D11" s="29">
        <f>SUM(D7:D10)</f>
        <v>3500000</v>
      </c>
      <c r="E11" s="26"/>
      <c r="F11" s="4"/>
    </row>
    <row r="12" spans="2:6" x14ac:dyDescent="0.3">
      <c r="B12" s="25" t="s">
        <v>11</v>
      </c>
      <c r="C12" s="16"/>
      <c r="D12" s="27">
        <f>+D6-D11</f>
        <v>4500000</v>
      </c>
      <c r="E12" s="26"/>
      <c r="F12" s="4"/>
    </row>
    <row r="13" spans="2:6" ht="19.5" thickBot="1" x14ac:dyDescent="0.35">
      <c r="B13" s="25" t="s">
        <v>12</v>
      </c>
      <c r="C13" s="16"/>
      <c r="D13" s="29">
        <v>25000</v>
      </c>
      <c r="E13" s="26"/>
      <c r="F13" s="4"/>
    </row>
    <row r="14" spans="2:6" x14ac:dyDescent="0.3">
      <c r="B14" s="25" t="s">
        <v>13</v>
      </c>
      <c r="C14" s="16"/>
      <c r="D14" s="30">
        <f>+D13+D12</f>
        <v>4525000</v>
      </c>
      <c r="E14" s="26"/>
      <c r="F14" s="4"/>
    </row>
    <row r="15" spans="2:6" x14ac:dyDescent="0.3">
      <c r="B15" s="31" t="s">
        <v>52</v>
      </c>
      <c r="C15" s="16"/>
      <c r="D15" s="28">
        <v>-10000</v>
      </c>
      <c r="E15" s="26"/>
      <c r="F15" s="4"/>
    </row>
    <row r="16" spans="2:6" x14ac:dyDescent="0.3">
      <c r="B16" s="31" t="s">
        <v>53</v>
      </c>
      <c r="C16" s="16"/>
      <c r="D16" s="28">
        <v>5000</v>
      </c>
      <c r="E16" s="26"/>
      <c r="F16" s="4"/>
    </row>
    <row r="17" spans="2:7" x14ac:dyDescent="0.3">
      <c r="B17" s="31" t="s">
        <v>71</v>
      </c>
      <c r="C17" s="16"/>
      <c r="D17" s="28">
        <v>-8000</v>
      </c>
      <c r="E17" s="26"/>
      <c r="F17" s="4"/>
    </row>
    <row r="18" spans="2:7" ht="19.5" thickBot="1" x14ac:dyDescent="0.35">
      <c r="B18" s="31" t="s">
        <v>54</v>
      </c>
      <c r="C18" s="16"/>
      <c r="D18" s="29">
        <v>1000</v>
      </c>
      <c r="E18" s="26"/>
      <c r="F18" s="4"/>
    </row>
    <row r="19" spans="2:7" ht="21" x14ac:dyDescent="0.3">
      <c r="B19" s="25"/>
      <c r="C19" s="16"/>
      <c r="D19" s="27">
        <f>SUM(D14:D18)</f>
        <v>4513000</v>
      </c>
      <c r="E19" s="26"/>
      <c r="F19" s="48">
        <v>0.34</v>
      </c>
      <c r="G19" s="49">
        <v>0.35</v>
      </c>
    </row>
    <row r="20" spans="2:7" x14ac:dyDescent="0.3">
      <c r="B20" s="25" t="s">
        <v>21</v>
      </c>
      <c r="C20" s="16" t="s">
        <v>50</v>
      </c>
      <c r="D20" s="28">
        <v>-500000</v>
      </c>
      <c r="E20" s="26"/>
      <c r="F20" s="28">
        <f>+D20*0.34</f>
        <v>-170000</v>
      </c>
      <c r="G20" s="28">
        <f>+D20*0.35</f>
        <v>-175000</v>
      </c>
    </row>
    <row r="21" spans="2:7" ht="19.5" thickBot="1" x14ac:dyDescent="0.35">
      <c r="B21" s="25"/>
      <c r="C21" s="16" t="s">
        <v>51</v>
      </c>
      <c r="D21" s="29">
        <v>140000</v>
      </c>
      <c r="E21" s="26"/>
      <c r="F21" s="28">
        <f>+D21*0.34</f>
        <v>47600</v>
      </c>
      <c r="G21" s="28">
        <f>+D21*0.35</f>
        <v>49000</v>
      </c>
    </row>
    <row r="22" spans="2:7" ht="19.5" thickBot="1" x14ac:dyDescent="0.35">
      <c r="B22" s="25"/>
      <c r="C22" s="16"/>
      <c r="D22" s="32"/>
      <c r="E22" s="26"/>
      <c r="F22" s="8">
        <f>SUM(F20:F21)</f>
        <v>-122400</v>
      </c>
      <c r="G22" s="38">
        <f>SUM(G20:G21)</f>
        <v>-126000</v>
      </c>
    </row>
    <row r="23" spans="2:7" x14ac:dyDescent="0.3">
      <c r="B23" s="46" t="s">
        <v>49</v>
      </c>
      <c r="C23" s="42"/>
      <c r="D23" s="30">
        <f>SUM(D19:D21)</f>
        <v>4153000</v>
      </c>
      <c r="E23" s="51">
        <f>+D23</f>
        <v>4153000</v>
      </c>
      <c r="F23" s="4"/>
    </row>
    <row r="24" spans="2:7" ht="19.5" thickBot="1" x14ac:dyDescent="0.35">
      <c r="B24" s="46" t="s">
        <v>79</v>
      </c>
      <c r="C24" s="16"/>
      <c r="D24" s="33">
        <v>0.34</v>
      </c>
      <c r="E24" s="34">
        <v>0.35</v>
      </c>
      <c r="F24" s="4"/>
    </row>
    <row r="25" spans="2:7" ht="19.5" thickBot="1" x14ac:dyDescent="0.35">
      <c r="B25" s="46" t="s">
        <v>48</v>
      </c>
      <c r="C25" s="16"/>
      <c r="D25" s="52">
        <f>+D24*D23</f>
        <v>1412020</v>
      </c>
      <c r="E25" s="50">
        <f>+E24*E23</f>
        <v>1453550</v>
      </c>
      <c r="F25" s="4"/>
    </row>
    <row r="26" spans="2:7" x14ac:dyDescent="0.3">
      <c r="B26" s="25"/>
      <c r="C26" s="16"/>
      <c r="D26" s="63" t="s">
        <v>77</v>
      </c>
      <c r="E26" s="63" t="s">
        <v>78</v>
      </c>
      <c r="F26" s="4"/>
    </row>
    <row r="27" spans="2:7" x14ac:dyDescent="0.3">
      <c r="B27" s="36" t="s">
        <v>47</v>
      </c>
      <c r="C27" s="16"/>
      <c r="D27" s="35"/>
      <c r="E27" s="35"/>
      <c r="F27" s="4"/>
    </row>
    <row r="28" spans="2:7" x14ac:dyDescent="0.3">
      <c r="B28" s="31" t="s">
        <v>74</v>
      </c>
      <c r="C28" s="16"/>
      <c r="D28" s="35"/>
      <c r="E28" s="35"/>
      <c r="F28" s="4"/>
    </row>
    <row r="29" spans="2:7" x14ac:dyDescent="0.3">
      <c r="B29" s="31" t="s">
        <v>72</v>
      </c>
      <c r="C29" s="16"/>
      <c r="D29" s="27"/>
      <c r="E29" s="26"/>
      <c r="F29" s="4"/>
    </row>
    <row r="30" spans="2:7" x14ac:dyDescent="0.3">
      <c r="B30" s="31" t="s">
        <v>75</v>
      </c>
      <c r="C30" s="16"/>
      <c r="D30" s="27"/>
      <c r="E30" s="26"/>
      <c r="F30" s="4"/>
    </row>
    <row r="31" spans="2:7" x14ac:dyDescent="0.3">
      <c r="B31" s="31" t="s">
        <v>73</v>
      </c>
      <c r="C31" s="16"/>
      <c r="D31" s="46" t="s">
        <v>68</v>
      </c>
      <c r="E31" s="1"/>
      <c r="F31" s="4"/>
    </row>
    <row r="32" spans="2:7" x14ac:dyDescent="0.3">
      <c r="C32" s="16"/>
      <c r="D32" s="41" t="s">
        <v>69</v>
      </c>
      <c r="E32" s="1"/>
      <c r="F32" s="1"/>
      <c r="G32" s="28">
        <v>-43500</v>
      </c>
    </row>
    <row r="33" spans="2:7" x14ac:dyDescent="0.3">
      <c r="C33" s="16"/>
      <c r="D33" s="46" t="s">
        <v>65</v>
      </c>
      <c r="E33" s="1"/>
      <c r="F33" s="4"/>
      <c r="G33" s="47">
        <f>+G32+G22</f>
        <v>-169500</v>
      </c>
    </row>
    <row r="34" spans="2:7" x14ac:dyDescent="0.3">
      <c r="B34" s="6"/>
      <c r="C34" s="4"/>
      <c r="D34" s="6" t="s">
        <v>66</v>
      </c>
      <c r="E34" s="1"/>
      <c r="F34" s="4"/>
    </row>
    <row r="35" spans="2:7" x14ac:dyDescent="0.3">
      <c r="D35" s="7" t="s">
        <v>67</v>
      </c>
      <c r="E35" s="1"/>
    </row>
  </sheetData>
  <printOptions gridLines="1"/>
  <pageMargins left="0.8" right="0.45" top="0.75" bottom="0.5" header="0.3" footer="0.3"/>
  <pageSetup scale="80" orientation="portrait" r:id="rId1"/>
  <headerFooter>
    <oddFooter>&amp;L&amp;F. &amp;A. 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L25" sqref="L25"/>
    </sheetView>
  </sheetViews>
  <sheetFormatPr defaultRowHeight="18.75" x14ac:dyDescent="0.3"/>
  <cols>
    <col min="1" max="1" width="5.5703125" style="2" customWidth="1"/>
    <col min="2" max="2" width="41.7109375" style="7" customWidth="1"/>
    <col min="3" max="3" width="18.5703125" style="2" customWidth="1"/>
    <col min="4" max="4" width="20.140625" style="2" customWidth="1"/>
    <col min="5" max="5" width="18" style="2" customWidth="1"/>
    <col min="6" max="6" width="19.7109375" style="2" customWidth="1"/>
    <col min="7" max="7" width="19" style="2" customWidth="1"/>
    <col min="8" max="8" width="6.7109375" style="16" customWidth="1"/>
    <col min="9" max="23" width="22.7109375" style="1" customWidth="1"/>
    <col min="24" max="16384" width="9.140625" style="1"/>
  </cols>
  <sheetData>
    <row r="1" spans="2:8" ht="22.5" customHeight="1" x14ac:dyDescent="0.3">
      <c r="B1" s="45" t="s">
        <v>104</v>
      </c>
    </row>
    <row r="2" spans="2:8" ht="19.5" thickBot="1" x14ac:dyDescent="0.35">
      <c r="B2" s="11"/>
      <c r="C2" s="17"/>
      <c r="D2" s="37" t="s">
        <v>0</v>
      </c>
      <c r="E2" s="17"/>
      <c r="F2" s="17"/>
      <c r="G2" s="17"/>
    </row>
    <row r="3" spans="2:8" ht="19.5" thickBot="1" x14ac:dyDescent="0.35">
      <c r="B3" s="103"/>
      <c r="C3" s="132"/>
      <c r="D3" s="133" t="s">
        <v>14</v>
      </c>
      <c r="E3" s="79"/>
      <c r="F3" s="79"/>
      <c r="G3" s="80"/>
    </row>
    <row r="4" spans="2:8" x14ac:dyDescent="0.3">
      <c r="B4" s="104"/>
      <c r="C4" s="131" t="s">
        <v>76</v>
      </c>
      <c r="D4" s="74" t="s">
        <v>15</v>
      </c>
      <c r="E4" s="117"/>
      <c r="F4" s="129" t="s">
        <v>17</v>
      </c>
      <c r="G4" s="74" t="s">
        <v>18</v>
      </c>
    </row>
    <row r="5" spans="2:8" x14ac:dyDescent="0.3">
      <c r="B5" s="105" t="s">
        <v>55</v>
      </c>
      <c r="C5" s="115" t="s">
        <v>45</v>
      </c>
      <c r="D5" s="74" t="s">
        <v>100</v>
      </c>
      <c r="E5" s="115" t="s">
        <v>46</v>
      </c>
      <c r="F5" s="129" t="s">
        <v>19</v>
      </c>
      <c r="G5" s="74" t="s">
        <v>100</v>
      </c>
    </row>
    <row r="6" spans="2:8" ht="21.75" thickBot="1" x14ac:dyDescent="0.35">
      <c r="B6" s="106" t="s">
        <v>21</v>
      </c>
      <c r="C6" s="116" t="s">
        <v>82</v>
      </c>
      <c r="D6" s="75" t="s">
        <v>101</v>
      </c>
      <c r="E6" s="116" t="s">
        <v>23</v>
      </c>
      <c r="F6" s="130" t="s">
        <v>22</v>
      </c>
      <c r="G6" s="75" t="s">
        <v>101</v>
      </c>
    </row>
    <row r="7" spans="2:8" ht="21.75" customHeight="1" x14ac:dyDescent="0.3">
      <c r="B7" s="107" t="s">
        <v>56</v>
      </c>
      <c r="C7" s="117"/>
      <c r="D7" s="54"/>
      <c r="E7" s="117"/>
      <c r="F7" s="54"/>
      <c r="G7" s="54"/>
    </row>
    <row r="8" spans="2:8" x14ac:dyDescent="0.3">
      <c r="B8" s="108" t="s">
        <v>24</v>
      </c>
      <c r="C8" s="117"/>
      <c r="D8" s="54"/>
      <c r="E8" s="117"/>
      <c r="F8" s="54"/>
      <c r="G8" s="54"/>
    </row>
    <row r="9" spans="2:8" ht="19.5" thickBot="1" x14ac:dyDescent="0.35">
      <c r="B9" s="104" t="s">
        <v>25</v>
      </c>
      <c r="C9" s="118">
        <v>-5000000</v>
      </c>
      <c r="D9" s="59">
        <v>-1700000</v>
      </c>
      <c r="E9" s="118">
        <v>-500000</v>
      </c>
      <c r="F9" s="70">
        <v>-5500000</v>
      </c>
      <c r="G9" s="76">
        <f>+F9*0.34</f>
        <v>-1870000.0000000002</v>
      </c>
      <c r="H9" s="19">
        <v>0.34</v>
      </c>
    </row>
    <row r="10" spans="2:8" ht="6" customHeight="1" x14ac:dyDescent="0.3">
      <c r="B10" s="104"/>
      <c r="C10" s="119"/>
      <c r="D10" s="56"/>
      <c r="E10" s="119"/>
      <c r="F10" s="56"/>
      <c r="G10" s="56"/>
    </row>
    <row r="11" spans="2:8" ht="23.25" x14ac:dyDescent="0.3">
      <c r="B11" s="107" t="s">
        <v>57</v>
      </c>
      <c r="C11" s="115"/>
      <c r="D11" s="57"/>
      <c r="E11" s="115"/>
      <c r="F11" s="57"/>
      <c r="G11" s="57"/>
    </row>
    <row r="12" spans="2:8" x14ac:dyDescent="0.3">
      <c r="B12" s="108" t="s">
        <v>16</v>
      </c>
      <c r="C12" s="117"/>
      <c r="D12" s="54"/>
      <c r="E12" s="117"/>
      <c r="F12" s="54"/>
      <c r="G12" s="54"/>
    </row>
    <row r="13" spans="2:8" x14ac:dyDescent="0.3">
      <c r="B13" s="104" t="s">
        <v>26</v>
      </c>
      <c r="C13" s="120">
        <v>100000</v>
      </c>
      <c r="D13" s="55">
        <v>34000</v>
      </c>
      <c r="E13" s="120">
        <v>10000</v>
      </c>
      <c r="F13" s="55">
        <v>110000</v>
      </c>
      <c r="G13" s="55">
        <v>37400</v>
      </c>
    </row>
    <row r="14" spans="2:8" ht="19.5" thickBot="1" x14ac:dyDescent="0.35">
      <c r="B14" s="104" t="s">
        <v>27</v>
      </c>
      <c r="C14" s="120">
        <v>0</v>
      </c>
      <c r="D14" s="55">
        <v>0</v>
      </c>
      <c r="E14" s="120">
        <v>20000</v>
      </c>
      <c r="F14" s="55">
        <v>20000</v>
      </c>
      <c r="G14" s="55">
        <v>6800</v>
      </c>
    </row>
    <row r="15" spans="2:8" ht="19.5" thickBot="1" x14ac:dyDescent="0.35">
      <c r="B15" s="105" t="s">
        <v>91</v>
      </c>
      <c r="C15" s="121">
        <v>100000</v>
      </c>
      <c r="D15" s="58">
        <v>34000</v>
      </c>
      <c r="E15" s="121">
        <v>30000</v>
      </c>
      <c r="F15" s="58">
        <v>130000</v>
      </c>
      <c r="G15" s="58">
        <f>+F15*0.34</f>
        <v>44200</v>
      </c>
      <c r="H15" s="19">
        <v>0.34</v>
      </c>
    </row>
    <row r="16" spans="2:8" ht="11.25" customHeight="1" x14ac:dyDescent="0.3">
      <c r="B16" s="104"/>
      <c r="C16" s="120"/>
      <c r="D16" s="55"/>
      <c r="E16" s="120"/>
      <c r="F16" s="55"/>
      <c r="G16" s="55"/>
    </row>
    <row r="17" spans="2:8" x14ac:dyDescent="0.3">
      <c r="B17" s="108" t="s">
        <v>28</v>
      </c>
      <c r="C17" s="120"/>
      <c r="D17" s="55"/>
      <c r="E17" s="120"/>
      <c r="F17" s="55"/>
      <c r="G17" s="55"/>
    </row>
    <row r="18" spans="2:8" x14ac:dyDescent="0.3">
      <c r="B18" s="104" t="s">
        <v>29</v>
      </c>
      <c r="C18" s="120">
        <v>50000</v>
      </c>
      <c r="D18" s="55">
        <v>17000</v>
      </c>
      <c r="E18" s="120">
        <v>10000</v>
      </c>
      <c r="F18" s="55">
        <v>60000</v>
      </c>
      <c r="G18" s="55">
        <v>20400</v>
      </c>
    </row>
    <row r="19" spans="2:8" ht="19.5" thickBot="1" x14ac:dyDescent="0.35">
      <c r="B19" s="104" t="s">
        <v>30</v>
      </c>
      <c r="C19" s="122">
        <v>500000</v>
      </c>
      <c r="D19" s="59">
        <v>170000</v>
      </c>
      <c r="E19" s="122">
        <v>100000</v>
      </c>
      <c r="F19" s="59">
        <v>600000</v>
      </c>
      <c r="G19" s="59">
        <v>204000</v>
      </c>
    </row>
    <row r="20" spans="2:8" ht="19.5" thickBot="1" x14ac:dyDescent="0.35">
      <c r="B20" s="105" t="s">
        <v>96</v>
      </c>
      <c r="C20" s="123">
        <v>550000</v>
      </c>
      <c r="D20" s="60">
        <v>187000</v>
      </c>
      <c r="E20" s="123">
        <v>110000</v>
      </c>
      <c r="F20" s="60">
        <v>660000</v>
      </c>
      <c r="G20" s="58">
        <f>+F20*0.34</f>
        <v>224400.00000000003</v>
      </c>
    </row>
    <row r="21" spans="2:8" ht="19.5" thickBot="1" x14ac:dyDescent="0.35">
      <c r="B21" s="105" t="s">
        <v>83</v>
      </c>
      <c r="C21" s="121">
        <v>650000</v>
      </c>
      <c r="D21" s="58">
        <v>221000</v>
      </c>
      <c r="E21" s="121">
        <v>140000</v>
      </c>
      <c r="F21" s="58">
        <v>790000</v>
      </c>
      <c r="G21" s="77">
        <f>+F21*0.34</f>
        <v>268600</v>
      </c>
      <c r="H21" s="19">
        <v>0.34</v>
      </c>
    </row>
    <row r="22" spans="2:8" x14ac:dyDescent="0.3">
      <c r="B22" s="105"/>
      <c r="C22" s="124"/>
      <c r="D22" s="62"/>
      <c r="E22" s="22"/>
      <c r="F22" s="22"/>
      <c r="G22" s="78"/>
      <c r="H22" s="22"/>
    </row>
    <row r="23" spans="2:8" ht="27" thickBot="1" x14ac:dyDescent="0.35">
      <c r="B23" s="109" t="s">
        <v>97</v>
      </c>
      <c r="C23" s="123">
        <f>+C21+C9</f>
        <v>-4350000</v>
      </c>
      <c r="D23" s="21">
        <f>+D21+D9</f>
        <v>-1479000</v>
      </c>
      <c r="E23" s="21">
        <f>+E21+E9</f>
        <v>-360000</v>
      </c>
      <c r="F23" s="21">
        <f t="shared" ref="F23:G23" si="0">+F21+F9</f>
        <v>-4710000</v>
      </c>
      <c r="G23" s="60">
        <f t="shared" si="0"/>
        <v>-1601400.0000000002</v>
      </c>
      <c r="H23" s="19">
        <v>0.34</v>
      </c>
    </row>
    <row r="24" spans="2:8" x14ac:dyDescent="0.3">
      <c r="B24" s="18"/>
      <c r="C24" s="22"/>
      <c r="D24" s="22"/>
      <c r="E24" s="22"/>
      <c r="F24" s="22"/>
      <c r="G24" s="22"/>
      <c r="H24" s="22"/>
    </row>
    <row r="25" spans="2:8" x14ac:dyDescent="0.3">
      <c r="B25" s="18" t="s">
        <v>59</v>
      </c>
      <c r="C25" s="22">
        <f>+C21+C9</f>
        <v>-4350000</v>
      </c>
      <c r="D25" s="22"/>
      <c r="E25" s="22">
        <f>+E21+E9</f>
        <v>-360000</v>
      </c>
      <c r="F25" s="22"/>
      <c r="G25" s="22"/>
      <c r="H25" s="22"/>
    </row>
    <row r="26" spans="2:8" ht="19.5" thickBot="1" x14ac:dyDescent="0.35">
      <c r="B26" s="18" t="s">
        <v>84</v>
      </c>
      <c r="C26" s="23">
        <v>0.01</v>
      </c>
      <c r="D26" s="22"/>
      <c r="E26" s="23">
        <v>0.34</v>
      </c>
      <c r="F26" s="22"/>
      <c r="G26" s="23"/>
      <c r="H26" s="22"/>
    </row>
    <row r="27" spans="2:8" ht="19.5" thickBot="1" x14ac:dyDescent="0.35">
      <c r="B27" s="7" t="s">
        <v>60</v>
      </c>
      <c r="C27" s="20">
        <f>+C26*C25</f>
        <v>-43500</v>
      </c>
      <c r="D27" s="64" t="s">
        <v>81</v>
      </c>
      <c r="E27" s="24">
        <f>+E26*E25</f>
        <v>-122400.00000000001</v>
      </c>
      <c r="F27" s="22" t="s">
        <v>80</v>
      </c>
      <c r="G27" s="24">
        <f>+G21+G9</f>
        <v>-1601400.0000000002</v>
      </c>
      <c r="H27" s="19">
        <v>0.34</v>
      </c>
    </row>
    <row r="28" spans="2:8" x14ac:dyDescent="0.3">
      <c r="B28" s="72" t="s">
        <v>98</v>
      </c>
      <c r="C28" s="73" t="s">
        <v>85</v>
      </c>
      <c r="D28" s="22"/>
    </row>
    <row r="30" spans="2:8" x14ac:dyDescent="0.3">
      <c r="B30" s="71" t="s">
        <v>108</v>
      </c>
    </row>
    <row r="31" spans="2:8" x14ac:dyDescent="0.3">
      <c r="B31" s="71" t="s">
        <v>109</v>
      </c>
    </row>
    <row r="32" spans="2:8" x14ac:dyDescent="0.3">
      <c r="B32" s="71" t="s">
        <v>93</v>
      </c>
    </row>
    <row r="33" spans="2:2" x14ac:dyDescent="0.3">
      <c r="B33" s="71" t="s">
        <v>95</v>
      </c>
    </row>
    <row r="34" spans="2:2" x14ac:dyDescent="0.3">
      <c r="B34" s="71" t="s">
        <v>94</v>
      </c>
    </row>
    <row r="35" spans="2:2" x14ac:dyDescent="0.3">
      <c r="B35" s="69" t="s">
        <v>92</v>
      </c>
    </row>
  </sheetData>
  <printOptions gridLines="1"/>
  <pageMargins left="0.8" right="0.45" top="0.75" bottom="0.5" header="0.3" footer="0.3"/>
  <pageSetup scale="80" orientation="landscape" r:id="rId1"/>
  <headerFooter>
    <oddFooter>&amp;L&amp;F. &amp;A. 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4" sqref="K24"/>
    </sheetView>
  </sheetViews>
  <sheetFormatPr defaultRowHeight="18.75" x14ac:dyDescent="0.3"/>
  <cols>
    <col min="1" max="1" width="4.5703125" style="2" customWidth="1"/>
    <col min="2" max="2" width="38.85546875" style="7" customWidth="1"/>
    <col min="3" max="3" width="18.5703125" style="2" customWidth="1"/>
    <col min="4" max="4" width="20.140625" style="2" customWidth="1"/>
    <col min="5" max="5" width="18" style="2" customWidth="1"/>
    <col min="6" max="6" width="17" style="2" customWidth="1"/>
    <col min="7" max="7" width="20.28515625" style="2" customWidth="1"/>
    <col min="8" max="8" width="6.85546875" style="16" customWidth="1"/>
    <col min="9" max="23" width="22.7109375" style="1" customWidth="1"/>
    <col min="24" max="16384" width="9.140625" style="1"/>
  </cols>
  <sheetData>
    <row r="1" spans="2:8" ht="21" x14ac:dyDescent="0.3">
      <c r="B1" s="53" t="s">
        <v>105</v>
      </c>
      <c r="C1" s="39"/>
      <c r="D1" s="39"/>
      <c r="E1" s="39"/>
      <c r="F1" s="39"/>
      <c r="G1" s="39"/>
    </row>
    <row r="2" spans="2:8" x14ac:dyDescent="0.3">
      <c r="B2" s="11"/>
      <c r="C2" s="17"/>
      <c r="D2" s="37" t="s">
        <v>0</v>
      </c>
      <c r="E2" s="17"/>
      <c r="F2" s="17"/>
      <c r="G2" s="17"/>
    </row>
    <row r="3" spans="2:8" x14ac:dyDescent="0.3">
      <c r="B3" s="11"/>
      <c r="C3" s="17"/>
      <c r="D3" s="37" t="s">
        <v>14</v>
      </c>
      <c r="E3" s="17"/>
      <c r="F3" s="17"/>
      <c r="G3" s="17"/>
    </row>
    <row r="4" spans="2:8" ht="19.5" thickBot="1" x14ac:dyDescent="0.35">
      <c r="B4" s="14"/>
      <c r="C4" s="15"/>
      <c r="D4" s="15"/>
      <c r="E4" s="15"/>
      <c r="F4" s="15"/>
      <c r="G4" s="15"/>
    </row>
    <row r="5" spans="2:8" ht="19.5" thickTop="1" x14ac:dyDescent="0.3">
      <c r="B5" s="81"/>
      <c r="C5" s="125" t="s">
        <v>76</v>
      </c>
      <c r="D5" s="82" t="s">
        <v>15</v>
      </c>
      <c r="E5" s="128" t="s">
        <v>16</v>
      </c>
      <c r="F5" s="111" t="s">
        <v>17</v>
      </c>
      <c r="G5" s="83" t="s">
        <v>18</v>
      </c>
    </row>
    <row r="6" spans="2:8" x14ac:dyDescent="0.3">
      <c r="B6" s="84" t="s">
        <v>58</v>
      </c>
      <c r="C6" s="115" t="s">
        <v>45</v>
      </c>
      <c r="D6" s="74" t="s">
        <v>100</v>
      </c>
      <c r="E6" s="115" t="s">
        <v>20</v>
      </c>
      <c r="F6" s="112" t="s">
        <v>19</v>
      </c>
      <c r="G6" s="85" t="s">
        <v>100</v>
      </c>
    </row>
    <row r="7" spans="2:8" ht="21.75" thickBot="1" x14ac:dyDescent="0.35">
      <c r="B7" s="86" t="s">
        <v>21</v>
      </c>
      <c r="C7" s="116" t="s">
        <v>82</v>
      </c>
      <c r="D7" s="75" t="s">
        <v>101</v>
      </c>
      <c r="E7" s="116" t="s">
        <v>23</v>
      </c>
      <c r="F7" s="113" t="s">
        <v>22</v>
      </c>
      <c r="G7" s="87" t="s">
        <v>102</v>
      </c>
    </row>
    <row r="8" spans="2:8" ht="23.25" x14ac:dyDescent="0.3">
      <c r="B8" s="88" t="s">
        <v>56</v>
      </c>
      <c r="C8" s="117"/>
      <c r="D8" s="54"/>
      <c r="E8" s="117"/>
      <c r="F8" s="89"/>
      <c r="G8" s="89"/>
    </row>
    <row r="9" spans="2:8" x14ac:dyDescent="0.3">
      <c r="B9" s="90" t="s">
        <v>24</v>
      </c>
      <c r="C9" s="117"/>
      <c r="D9" s="54"/>
      <c r="E9" s="117"/>
      <c r="F9" s="89"/>
      <c r="G9" s="89"/>
    </row>
    <row r="10" spans="2:8" ht="19.5" thickBot="1" x14ac:dyDescent="0.35">
      <c r="B10" s="91" t="s">
        <v>25</v>
      </c>
      <c r="C10" s="122">
        <v>-5000000</v>
      </c>
      <c r="D10" s="76">
        <v>-1700000</v>
      </c>
      <c r="E10" s="122">
        <v>-500000</v>
      </c>
      <c r="F10" s="96">
        <v>-5500000</v>
      </c>
      <c r="G10" s="92">
        <f>+F10*0.35</f>
        <v>-1924999.9999999998</v>
      </c>
      <c r="H10" s="19">
        <v>0.35</v>
      </c>
    </row>
    <row r="11" spans="2:8" x14ac:dyDescent="0.3">
      <c r="B11" s="91"/>
      <c r="C11" s="119"/>
      <c r="D11" s="56"/>
      <c r="E11" s="119"/>
      <c r="F11" s="93"/>
      <c r="G11" s="93"/>
    </row>
    <row r="12" spans="2:8" ht="23.25" x14ac:dyDescent="0.3">
      <c r="B12" s="88" t="s">
        <v>57</v>
      </c>
      <c r="C12" s="117"/>
      <c r="D12" s="54"/>
      <c r="E12" s="117"/>
      <c r="F12" s="89"/>
      <c r="G12" s="89"/>
    </row>
    <row r="13" spans="2:8" x14ac:dyDescent="0.3">
      <c r="B13" s="90" t="s">
        <v>16</v>
      </c>
      <c r="C13" s="117"/>
      <c r="D13" s="54"/>
      <c r="E13" s="117"/>
      <c r="F13" s="89"/>
      <c r="G13" s="89"/>
    </row>
    <row r="14" spans="2:8" x14ac:dyDescent="0.3">
      <c r="B14" s="91" t="s">
        <v>26</v>
      </c>
      <c r="C14" s="120">
        <v>100000</v>
      </c>
      <c r="D14" s="55">
        <v>34000</v>
      </c>
      <c r="E14" s="120">
        <v>10000</v>
      </c>
      <c r="F14" s="94">
        <v>110000</v>
      </c>
      <c r="G14" s="94"/>
    </row>
    <row r="15" spans="2:8" ht="19.5" thickBot="1" x14ac:dyDescent="0.35">
      <c r="B15" s="91" t="s">
        <v>27</v>
      </c>
      <c r="C15" s="120">
        <v>0</v>
      </c>
      <c r="D15" s="55">
        <v>0</v>
      </c>
      <c r="E15" s="120">
        <v>20000</v>
      </c>
      <c r="F15" s="94">
        <v>20000</v>
      </c>
      <c r="G15" s="94"/>
    </row>
    <row r="16" spans="2:8" ht="19.5" thickBot="1" x14ac:dyDescent="0.35">
      <c r="B16" s="84" t="s">
        <v>91</v>
      </c>
      <c r="C16" s="121">
        <v>100000</v>
      </c>
      <c r="D16" s="77">
        <v>34000</v>
      </c>
      <c r="E16" s="121">
        <v>30000</v>
      </c>
      <c r="F16" s="95">
        <v>130000</v>
      </c>
      <c r="G16" s="95">
        <f>+F16*0.35</f>
        <v>45500</v>
      </c>
      <c r="H16" s="19">
        <v>0.35</v>
      </c>
    </row>
    <row r="17" spans="2:8" x14ac:dyDescent="0.3">
      <c r="B17" s="91"/>
      <c r="C17" s="120"/>
      <c r="D17" s="55"/>
      <c r="E17" s="120"/>
      <c r="F17" s="94"/>
      <c r="G17" s="94"/>
    </row>
    <row r="18" spans="2:8" x14ac:dyDescent="0.3">
      <c r="B18" s="90" t="s">
        <v>28</v>
      </c>
      <c r="C18" s="120"/>
      <c r="D18" s="55"/>
      <c r="E18" s="120"/>
      <c r="F18" s="94"/>
      <c r="G18" s="94"/>
    </row>
    <row r="19" spans="2:8" x14ac:dyDescent="0.3">
      <c r="B19" s="91" t="s">
        <v>29</v>
      </c>
      <c r="C19" s="120">
        <v>50000</v>
      </c>
      <c r="D19" s="55">
        <v>17000</v>
      </c>
      <c r="E19" s="120">
        <v>10000</v>
      </c>
      <c r="F19" s="94">
        <v>60000</v>
      </c>
      <c r="G19" s="94">
        <f>+F19*0.35</f>
        <v>21000</v>
      </c>
    </row>
    <row r="20" spans="2:8" ht="19.5" thickBot="1" x14ac:dyDescent="0.35">
      <c r="B20" s="91" t="s">
        <v>30</v>
      </c>
      <c r="C20" s="122">
        <v>500000</v>
      </c>
      <c r="D20" s="59">
        <v>170000</v>
      </c>
      <c r="E20" s="122">
        <v>100000</v>
      </c>
      <c r="F20" s="96">
        <v>600000</v>
      </c>
      <c r="G20" s="96">
        <f>+F20*0.35</f>
        <v>210000</v>
      </c>
    </row>
    <row r="21" spans="2:8" ht="19.5" thickBot="1" x14ac:dyDescent="0.35">
      <c r="B21" s="84" t="s">
        <v>96</v>
      </c>
      <c r="C21" s="123">
        <v>550000</v>
      </c>
      <c r="D21" s="76">
        <v>187000</v>
      </c>
      <c r="E21" s="123">
        <v>110000</v>
      </c>
      <c r="F21" s="97">
        <v>660000</v>
      </c>
      <c r="G21" s="97">
        <f>+F21*0.35</f>
        <v>230999.99999999997</v>
      </c>
      <c r="H21" s="19">
        <v>0.35</v>
      </c>
    </row>
    <row r="22" spans="2:8" ht="19.5" thickBot="1" x14ac:dyDescent="0.35">
      <c r="B22" s="91"/>
      <c r="C22" s="126"/>
      <c r="D22" s="61"/>
      <c r="E22" s="126"/>
      <c r="F22" s="114"/>
      <c r="G22" s="98"/>
    </row>
    <row r="23" spans="2:8" ht="19.5" thickBot="1" x14ac:dyDescent="0.35">
      <c r="B23" s="84" t="s">
        <v>87</v>
      </c>
      <c r="C23" s="121">
        <v>650000</v>
      </c>
      <c r="D23" s="77">
        <v>221000</v>
      </c>
      <c r="E23" s="121">
        <v>140000</v>
      </c>
      <c r="F23" s="95">
        <v>790000</v>
      </c>
      <c r="G23" s="92">
        <f>+F23*0.35</f>
        <v>276500</v>
      </c>
      <c r="H23" s="19">
        <v>0.35</v>
      </c>
    </row>
    <row r="24" spans="2:8" x14ac:dyDescent="0.3">
      <c r="B24" s="99"/>
      <c r="C24" s="119"/>
      <c r="D24" s="56"/>
      <c r="E24" s="119"/>
      <c r="F24" s="93"/>
      <c r="G24" s="93"/>
    </row>
    <row r="25" spans="2:8" ht="24" thickBot="1" x14ac:dyDescent="0.35">
      <c r="B25" s="100" t="s">
        <v>97</v>
      </c>
      <c r="C25" s="127">
        <f>+C23+C10</f>
        <v>-4350000</v>
      </c>
      <c r="D25" s="101">
        <f t="shared" ref="D25:G25" si="0">+D23+D10</f>
        <v>-1479000</v>
      </c>
      <c r="E25" s="127">
        <f t="shared" si="0"/>
        <v>-360000</v>
      </c>
      <c r="F25" s="102">
        <f t="shared" si="0"/>
        <v>-4710000</v>
      </c>
      <c r="G25" s="110">
        <f t="shared" si="0"/>
        <v>-1648499.9999999998</v>
      </c>
      <c r="H25" s="19">
        <v>0.35</v>
      </c>
    </row>
    <row r="26" spans="2:8" ht="20.25" thickTop="1" thickBot="1" x14ac:dyDescent="0.35">
      <c r="E26" s="9">
        <v>0.35</v>
      </c>
      <c r="F26" s="134" t="s">
        <v>110</v>
      </c>
      <c r="G26" s="38">
        <f>+G25</f>
        <v>-1648499.9999999998</v>
      </c>
    </row>
    <row r="27" spans="2:8" ht="19.5" thickBot="1" x14ac:dyDescent="0.35">
      <c r="E27" s="38">
        <f>+E26*E25</f>
        <v>-125999.99999999999</v>
      </c>
      <c r="F27" s="134" t="s">
        <v>106</v>
      </c>
      <c r="G27" s="38">
        <f>+D25</f>
        <v>-1479000</v>
      </c>
    </row>
    <row r="28" spans="2:8" ht="19.5" thickBot="1" x14ac:dyDescent="0.35">
      <c r="B28" s="7" t="s">
        <v>99</v>
      </c>
      <c r="D28" s="65" t="s">
        <v>86</v>
      </c>
      <c r="E28" s="38">
        <v>-43500</v>
      </c>
      <c r="F28" s="134"/>
    </row>
    <row r="29" spans="2:8" ht="19.5" thickBot="1" x14ac:dyDescent="0.35">
      <c r="D29" s="64" t="s">
        <v>81</v>
      </c>
      <c r="E29" s="38">
        <f>SUM(E27:E28)</f>
        <v>-169500</v>
      </c>
      <c r="F29" s="134" t="s">
        <v>107</v>
      </c>
      <c r="G29" s="38">
        <f>+G25-G27</f>
        <v>-169499.99999999977</v>
      </c>
    </row>
  </sheetData>
  <printOptions gridLines="1"/>
  <pageMargins left="0.45" right="0.45" top="0.75" bottom="0.5" header="0.3" footer="0.3"/>
  <pageSetup scale="80" orientation="landscape" r:id="rId1"/>
  <headerFooter>
    <oddFooter>&amp;L&amp;F. &amp;A. 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B3" sqref="B3"/>
    </sheetView>
  </sheetViews>
  <sheetFormatPr defaultRowHeight="18.75" x14ac:dyDescent="0.3"/>
  <cols>
    <col min="1" max="1" width="4.5703125" style="2" customWidth="1"/>
    <col min="2" max="2" width="48.7109375" style="43" customWidth="1"/>
    <col min="3" max="3" width="15.5703125" style="44" customWidth="1"/>
    <col min="4" max="4" width="18" style="44" customWidth="1"/>
    <col min="5" max="5" width="4.85546875" style="2" customWidth="1"/>
    <col min="6" max="6" width="20.28515625" style="2" customWidth="1"/>
    <col min="7" max="22" width="22.7109375" style="1" customWidth="1"/>
    <col min="23" max="16384" width="9.140625" style="1"/>
  </cols>
  <sheetData>
    <row r="1" spans="2:7" ht="21.75" thickBot="1" x14ac:dyDescent="0.35">
      <c r="B1" s="169" t="s">
        <v>0</v>
      </c>
      <c r="C1" s="170"/>
      <c r="D1" s="171"/>
      <c r="E1" s="3"/>
    </row>
    <row r="2" spans="2:7" s="2" customFormat="1" x14ac:dyDescent="0.3">
      <c r="B2" s="139" t="s">
        <v>121</v>
      </c>
      <c r="C2" s="172">
        <v>-1925000</v>
      </c>
      <c r="D2" s="141"/>
      <c r="E2" s="5"/>
      <c r="G2" s="1"/>
    </row>
    <row r="3" spans="2:7" s="2" customFormat="1" ht="19.5" thickBot="1" x14ac:dyDescent="0.35">
      <c r="B3" s="139" t="s">
        <v>88</v>
      </c>
      <c r="C3" s="138">
        <v>-1700000</v>
      </c>
      <c r="D3" s="141"/>
      <c r="E3" s="5"/>
      <c r="G3" s="1"/>
    </row>
    <row r="4" spans="2:7" s="2" customFormat="1" ht="19.5" thickBot="1" x14ac:dyDescent="0.35">
      <c r="B4" s="139" t="s">
        <v>31</v>
      </c>
      <c r="C4" s="173">
        <f>+C2-C3</f>
        <v>-225000</v>
      </c>
      <c r="D4" s="142">
        <f>+C4</f>
        <v>-225000</v>
      </c>
      <c r="E4" s="5"/>
      <c r="G4" s="1"/>
    </row>
    <row r="5" spans="2:7" s="2" customFormat="1" ht="7.5" customHeight="1" x14ac:dyDescent="0.3">
      <c r="B5" s="143"/>
      <c r="C5" s="135"/>
      <c r="D5" s="142"/>
      <c r="E5" s="5"/>
      <c r="G5" s="1"/>
    </row>
    <row r="6" spans="2:7" s="2" customFormat="1" x14ac:dyDescent="0.3">
      <c r="B6" s="139" t="s">
        <v>89</v>
      </c>
      <c r="C6" s="136">
        <v>276500</v>
      </c>
      <c r="D6" s="142"/>
      <c r="E6" s="5"/>
      <c r="G6" s="1"/>
    </row>
    <row r="7" spans="2:7" s="2" customFormat="1" ht="19.5" thickBot="1" x14ac:dyDescent="0.35">
      <c r="B7" s="139" t="s">
        <v>90</v>
      </c>
      <c r="C7" s="138">
        <v>221000</v>
      </c>
      <c r="D7" s="142"/>
      <c r="E7" s="5"/>
      <c r="G7" s="1"/>
    </row>
    <row r="8" spans="2:7" s="2" customFormat="1" ht="19.5" thickBot="1" x14ac:dyDescent="0.35">
      <c r="B8" s="139" t="s">
        <v>32</v>
      </c>
      <c r="C8" s="173">
        <f>+C6-C7</f>
        <v>55500</v>
      </c>
      <c r="D8" s="142">
        <f>+C8</f>
        <v>55500</v>
      </c>
      <c r="E8" s="5"/>
      <c r="G8" s="1"/>
    </row>
    <row r="9" spans="2:7" s="2" customFormat="1" ht="19.5" thickBot="1" x14ac:dyDescent="0.35">
      <c r="B9" s="144" t="s">
        <v>61</v>
      </c>
      <c r="C9" s="174"/>
      <c r="D9" s="145">
        <f>SUM(D4:D8)</f>
        <v>-169500</v>
      </c>
      <c r="E9" s="5"/>
      <c r="G9" s="1"/>
    </row>
    <row r="10" spans="2:7" s="2" customFormat="1" ht="10.5" customHeight="1" x14ac:dyDescent="0.3">
      <c r="B10" s="143"/>
      <c r="C10" s="137"/>
      <c r="D10" s="146"/>
      <c r="E10" s="5"/>
      <c r="G10" s="1"/>
    </row>
    <row r="11" spans="2:7" s="2" customFormat="1" x14ac:dyDescent="0.3">
      <c r="B11" s="147" t="s">
        <v>103</v>
      </c>
      <c r="C11" s="175"/>
      <c r="D11" s="148"/>
      <c r="E11" s="5"/>
      <c r="G11" s="1"/>
    </row>
    <row r="12" spans="2:7" s="2" customFormat="1" x14ac:dyDescent="0.3">
      <c r="B12" s="149" t="s">
        <v>112</v>
      </c>
      <c r="C12" s="176"/>
      <c r="D12" s="150">
        <v>4525000</v>
      </c>
      <c r="E12" s="5"/>
      <c r="G12" s="1"/>
    </row>
    <row r="13" spans="2:7" s="2" customFormat="1" x14ac:dyDescent="0.3">
      <c r="B13" s="149" t="s">
        <v>113</v>
      </c>
      <c r="C13" s="137"/>
      <c r="D13" s="142"/>
      <c r="E13" s="5"/>
      <c r="G13" s="1"/>
    </row>
    <row r="14" spans="2:7" s="2" customFormat="1" x14ac:dyDescent="0.3">
      <c r="B14" s="184" t="s">
        <v>33</v>
      </c>
      <c r="C14" s="137"/>
      <c r="D14" s="151">
        <v>-10000</v>
      </c>
      <c r="E14" s="5"/>
      <c r="G14" s="1"/>
    </row>
    <row r="15" spans="2:7" s="2" customFormat="1" x14ac:dyDescent="0.3">
      <c r="B15" s="184" t="s">
        <v>34</v>
      </c>
      <c r="C15" s="137"/>
      <c r="D15" s="152">
        <v>5000</v>
      </c>
      <c r="E15" s="5"/>
      <c r="G15" s="1"/>
    </row>
    <row r="16" spans="2:7" s="2" customFormat="1" x14ac:dyDescent="0.3">
      <c r="B16" s="184" t="s">
        <v>35</v>
      </c>
      <c r="C16" s="137"/>
      <c r="D16" s="152">
        <v>-8000</v>
      </c>
      <c r="E16" s="5"/>
      <c r="G16" s="1"/>
    </row>
    <row r="17" spans="2:7" s="2" customFormat="1" ht="19.5" thickBot="1" x14ac:dyDescent="0.35">
      <c r="B17" s="184" t="s">
        <v>36</v>
      </c>
      <c r="C17" s="137"/>
      <c r="D17" s="153">
        <v>1000</v>
      </c>
      <c r="E17" s="5"/>
      <c r="G17" s="1"/>
    </row>
    <row r="18" spans="2:7" s="2" customFormat="1" x14ac:dyDescent="0.3">
      <c r="B18" s="149" t="s">
        <v>37</v>
      </c>
      <c r="C18" s="176"/>
      <c r="D18" s="150">
        <v>4513000</v>
      </c>
      <c r="E18" s="5"/>
      <c r="G18" s="1"/>
    </row>
    <row r="19" spans="2:7" s="2" customFormat="1" x14ac:dyDescent="0.3">
      <c r="B19" s="184" t="s">
        <v>117</v>
      </c>
      <c r="C19" s="137"/>
      <c r="D19" s="142">
        <v>-500000</v>
      </c>
      <c r="E19" s="5"/>
      <c r="G19" s="1"/>
    </row>
    <row r="20" spans="2:7" s="2" customFormat="1" ht="19.5" thickBot="1" x14ac:dyDescent="0.35">
      <c r="B20" s="184" t="s">
        <v>118</v>
      </c>
      <c r="C20" s="137"/>
      <c r="D20" s="154">
        <v>140000</v>
      </c>
      <c r="E20" s="5"/>
      <c r="G20" s="1"/>
    </row>
    <row r="21" spans="2:7" s="2" customFormat="1" ht="19.5" thickBot="1" x14ac:dyDescent="0.35">
      <c r="B21" s="149" t="s">
        <v>116</v>
      </c>
      <c r="C21" s="176"/>
      <c r="D21" s="155">
        <v>-360000</v>
      </c>
      <c r="E21" s="5"/>
      <c r="G21" s="1"/>
    </row>
    <row r="22" spans="2:7" s="2" customFormat="1" x14ac:dyDescent="0.3">
      <c r="B22" s="143"/>
      <c r="C22" s="137"/>
      <c r="D22" s="141"/>
      <c r="E22" s="5"/>
      <c r="G22" s="1"/>
    </row>
    <row r="23" spans="2:7" s="2" customFormat="1" x14ac:dyDescent="0.3">
      <c r="B23" s="181" t="s">
        <v>38</v>
      </c>
      <c r="C23" s="182"/>
      <c r="D23" s="183">
        <v>4153000</v>
      </c>
      <c r="E23" s="5"/>
      <c r="G23" s="1"/>
    </row>
    <row r="24" spans="2:7" s="2" customFormat="1" ht="19.5" thickBot="1" x14ac:dyDescent="0.35">
      <c r="B24" s="139" t="s">
        <v>39</v>
      </c>
      <c r="C24" s="137"/>
      <c r="D24" s="156">
        <v>0.35</v>
      </c>
      <c r="E24" s="5"/>
      <c r="G24" s="1"/>
    </row>
    <row r="25" spans="2:7" s="2" customFormat="1" ht="19.5" thickBot="1" x14ac:dyDescent="0.35">
      <c r="B25" s="157" t="s">
        <v>114</v>
      </c>
      <c r="C25" s="177"/>
      <c r="D25" s="185">
        <f>+D24*D23</f>
        <v>1453550</v>
      </c>
      <c r="E25" s="5"/>
      <c r="G25" s="1"/>
    </row>
    <row r="26" spans="2:7" s="2" customFormat="1" x14ac:dyDescent="0.3">
      <c r="B26" s="149" t="s">
        <v>40</v>
      </c>
      <c r="C26" s="137"/>
      <c r="D26" s="141"/>
      <c r="E26" s="5"/>
      <c r="G26" s="1"/>
    </row>
    <row r="27" spans="2:7" s="2" customFormat="1" x14ac:dyDescent="0.3">
      <c r="B27" s="139" t="s">
        <v>41</v>
      </c>
      <c r="C27" s="137"/>
      <c r="D27" s="142">
        <v>1453550</v>
      </c>
      <c r="E27" s="5"/>
      <c r="G27" s="1"/>
    </row>
    <row r="28" spans="2:7" s="2" customFormat="1" ht="19.5" thickBot="1" x14ac:dyDescent="0.35">
      <c r="B28" s="139" t="s">
        <v>115</v>
      </c>
      <c r="C28" s="137"/>
      <c r="D28" s="154">
        <v>169500</v>
      </c>
      <c r="E28" s="5"/>
      <c r="G28" s="1"/>
    </row>
    <row r="29" spans="2:7" s="2" customFormat="1" ht="19.5" thickBot="1" x14ac:dyDescent="0.35">
      <c r="B29" s="179" t="s">
        <v>42</v>
      </c>
      <c r="C29" s="178"/>
      <c r="D29" s="185">
        <f>SUM(D27:D28)</f>
        <v>1623050</v>
      </c>
      <c r="E29" s="5"/>
      <c r="F29" s="10"/>
      <c r="G29" s="1"/>
    </row>
    <row r="30" spans="2:7" s="2" customFormat="1" ht="8.25" customHeight="1" x14ac:dyDescent="0.3">
      <c r="B30" s="143"/>
      <c r="C30" s="140"/>
      <c r="D30" s="141"/>
      <c r="E30" s="5"/>
      <c r="G30" s="1"/>
    </row>
    <row r="31" spans="2:7" s="2" customFormat="1" x14ac:dyDescent="0.3">
      <c r="B31" s="157" t="s">
        <v>111</v>
      </c>
      <c r="C31" s="158"/>
      <c r="D31" s="159"/>
      <c r="E31" s="5"/>
      <c r="G31" s="1"/>
    </row>
    <row r="32" spans="2:7" s="2" customFormat="1" x14ac:dyDescent="0.3">
      <c r="B32" s="160" t="s">
        <v>43</v>
      </c>
      <c r="C32" s="158"/>
      <c r="D32" s="161">
        <v>4513000</v>
      </c>
      <c r="E32" s="5"/>
      <c r="G32" s="1"/>
    </row>
    <row r="33" spans="2:7" s="2" customFormat="1" ht="19.5" thickBot="1" x14ac:dyDescent="0.35">
      <c r="B33" s="160" t="s">
        <v>44</v>
      </c>
      <c r="C33" s="158"/>
      <c r="D33" s="162">
        <v>0.35</v>
      </c>
      <c r="E33" s="5"/>
      <c r="G33" s="1"/>
    </row>
    <row r="34" spans="2:7" s="2" customFormat="1" ht="19.5" thickBot="1" x14ac:dyDescent="0.35">
      <c r="B34" s="160" t="s">
        <v>42</v>
      </c>
      <c r="C34" s="158"/>
      <c r="D34" s="145">
        <v>1579550</v>
      </c>
      <c r="E34" s="5"/>
      <c r="G34" s="1"/>
    </row>
    <row r="35" spans="2:7" s="2" customFormat="1" x14ac:dyDescent="0.3">
      <c r="B35" s="160" t="s">
        <v>62</v>
      </c>
      <c r="C35" s="158"/>
      <c r="D35" s="163"/>
      <c r="E35" s="5"/>
      <c r="G35" s="1"/>
    </row>
    <row r="36" spans="2:7" s="2" customFormat="1" x14ac:dyDescent="0.3">
      <c r="B36" s="164" t="s">
        <v>63</v>
      </c>
      <c r="C36" s="158"/>
      <c r="D36" s="165"/>
      <c r="E36" s="5"/>
      <c r="G36" s="1"/>
    </row>
    <row r="37" spans="2:7" s="2" customFormat="1" ht="19.5" thickBot="1" x14ac:dyDescent="0.35">
      <c r="B37" s="164" t="s">
        <v>64</v>
      </c>
      <c r="C37" s="158"/>
      <c r="D37" s="166">
        <v>43500</v>
      </c>
      <c r="E37" s="5"/>
      <c r="G37" s="1"/>
    </row>
    <row r="38" spans="2:7" s="2" customFormat="1" ht="19.5" thickBot="1" x14ac:dyDescent="0.35">
      <c r="B38" s="167" t="s">
        <v>70</v>
      </c>
      <c r="C38" s="168"/>
      <c r="D38" s="145">
        <f>+D37+D34</f>
        <v>1623050</v>
      </c>
      <c r="G38" s="1"/>
    </row>
    <row r="39" spans="2:7" x14ac:dyDescent="0.3">
      <c r="B39" s="43" t="s">
        <v>119</v>
      </c>
    </row>
    <row r="40" spans="2:7" x14ac:dyDescent="0.3">
      <c r="B40" s="43" t="s">
        <v>120</v>
      </c>
    </row>
  </sheetData>
  <printOptions gridLines="1"/>
  <pageMargins left="1" right="0.45" top="0.5" bottom="0.5" header="0.3" footer="0.3"/>
  <pageSetup orientation="portrait" r:id="rId1"/>
  <headerFooter>
    <oddFooter>&amp;L&amp;F. &amp;A.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 Income-Expense</vt:lpstr>
      <vt:lpstr>2 DTA-DTL analysis - 34%</vt:lpstr>
      <vt:lpstr>3. DTA-DTL Analysis 35%</vt:lpstr>
      <vt:lpstr>4. Conclusions</vt:lpstr>
      <vt:lpstr>1 Income-Expense (2)</vt:lpstr>
      <vt:lpstr>2 DTA-DTL analysis - 34% (2)</vt:lpstr>
      <vt:lpstr>3. DTA-DTL Analysis 35% (2)</vt:lpstr>
      <vt:lpstr>4. Conclusions (2)</vt:lpstr>
      <vt:lpstr>'1 Income-Expense'!Print_Area</vt:lpstr>
      <vt:lpstr>'1 Income-Expense (2)'!Print_Area</vt:lpstr>
      <vt:lpstr>'2 DTA-DTL analysis - 34%'!Print_Area</vt:lpstr>
      <vt:lpstr>'2 DTA-DTL analysis - 34% (2)'!Print_Area</vt:lpstr>
      <vt:lpstr>'3. DTA-DTL Analysis 35%'!Print_Area</vt:lpstr>
      <vt:lpstr>'3. DTA-DTL Analysis 35% (2)'!Print_Area</vt:lpstr>
      <vt:lpstr>'4. Conclusions'!Print_Area</vt:lpstr>
      <vt:lpstr>'4. Conclusions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2016-02-19T02:07:59Z</cp:lastPrinted>
  <dcterms:created xsi:type="dcterms:W3CDTF">2016-02-18T16:35:55Z</dcterms:created>
  <dcterms:modified xsi:type="dcterms:W3CDTF">2016-02-21T20:12:45Z</dcterms:modified>
</cp:coreProperties>
</file>