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D. CORPORATE TAX --------------2016-Dec-16\3.-Corp-Tax-Homework and Assign-2016\"/>
    </mc:Choice>
  </mc:AlternateContent>
  <bookViews>
    <workbookView xWindow="0" yWindow="0" windowWidth="19725" windowHeight="7140"/>
  </bookViews>
  <sheets>
    <sheet name="Tab-1" sheetId="1" r:id="rId1"/>
    <sheet name="Tab-2" sheetId="2" r:id="rId2"/>
  </sheets>
  <definedNames>
    <definedName name="_xlnm.Print_Area" localSheetId="0">'Tab-1'!$A$1:$J$261</definedName>
    <definedName name="_xlnm.Print_Area" localSheetId="1">'Tab-2'!$A$1:$N$44</definedName>
  </definedNames>
  <calcPr calcId="171027"/>
</workbook>
</file>

<file path=xl/calcChain.xml><?xml version="1.0" encoding="utf-8"?>
<calcChain xmlns="http://schemas.openxmlformats.org/spreadsheetml/2006/main">
  <c r="G37" i="2" l="1"/>
  <c r="G183" i="1"/>
  <c r="G187" i="1" s="1"/>
  <c r="G174" i="1"/>
  <c r="G176" i="1" s="1"/>
  <c r="G178" i="1" s="1"/>
  <c r="G186" i="1" s="1"/>
  <c r="H168" i="1"/>
  <c r="G160" i="1"/>
  <c r="F160" i="1"/>
  <c r="G188" i="1" l="1"/>
  <c r="E37" i="2" l="1"/>
  <c r="H37" i="2" s="1"/>
  <c r="G125" i="1"/>
  <c r="G123" i="1"/>
  <c r="G121" i="1"/>
  <c r="H19" i="2" l="1"/>
  <c r="J78" i="1" l="1"/>
  <c r="J79" i="1"/>
  <c r="J80" i="1"/>
  <c r="J77" i="1"/>
  <c r="G68" i="1"/>
  <c r="G70" i="1" s="1"/>
  <c r="J81" i="1" l="1"/>
  <c r="I83" i="1" s="1"/>
  <c r="I20" i="1"/>
  <c r="I19" i="1"/>
  <c r="I17" i="1"/>
  <c r="H12" i="1"/>
  <c r="H28" i="1"/>
  <c r="H32" i="1" s="1"/>
  <c r="G28" i="1"/>
  <c r="G31" i="1" s="1"/>
  <c r="I22" i="1" l="1"/>
  <c r="H133" i="1"/>
  <c r="H136" i="1" s="1"/>
  <c r="G132" i="1"/>
  <c r="G135" i="1" s="1"/>
  <c r="E59" i="1"/>
  <c r="G59" i="1" s="1"/>
  <c r="E60" i="1"/>
  <c r="G60" i="1" s="1"/>
  <c r="E61" i="1"/>
  <c r="G61" i="1"/>
  <c r="E62" i="1"/>
  <c r="G62" i="1"/>
  <c r="H75" i="1"/>
  <c r="H76" i="1" s="1"/>
  <c r="J86" i="1"/>
  <c r="J87" i="1"/>
  <c r="I88" i="1"/>
  <c r="J88" i="1" s="1"/>
  <c r="I92" i="1"/>
  <c r="H96" i="1"/>
  <c r="I96" i="1"/>
  <c r="H97" i="1"/>
  <c r="I97" i="1"/>
  <c r="I98" i="1" s="1"/>
  <c r="G253" i="1"/>
  <c r="G257" i="1"/>
  <c r="G260" i="1" s="1"/>
  <c r="H111" i="1"/>
  <c r="H113" i="1" s="1"/>
  <c r="E63" i="1" l="1"/>
  <c r="I89" i="1"/>
  <c r="I100" i="1"/>
  <c r="J89" i="1"/>
  <c r="H99" i="1"/>
  <c r="H139" i="1"/>
  <c r="G137" i="1"/>
  <c r="G63" i="1"/>
  <c r="H211" i="1"/>
  <c r="J210" i="1"/>
  <c r="J211" i="1"/>
  <c r="H210" i="1"/>
  <c r="J214" i="1"/>
  <c r="H214" i="1"/>
  <c r="J202" i="1"/>
  <c r="J203" i="1" s="1"/>
  <c r="H202" i="1"/>
  <c r="H209" i="1" s="1"/>
  <c r="I246" i="1"/>
  <c r="G238" i="1"/>
  <c r="G240" i="1" s="1"/>
  <c r="G228" i="1"/>
  <c r="G230" i="1" s="1"/>
  <c r="G232" i="1" s="1"/>
  <c r="G234" i="1" s="1"/>
  <c r="G194" i="1"/>
  <c r="I38" i="1"/>
  <c r="I37" i="1"/>
  <c r="H47" i="1"/>
  <c r="H49" i="1" s="1"/>
  <c r="H203" i="1" l="1"/>
  <c r="H204" i="1" s="1"/>
  <c r="H212" i="1"/>
  <c r="H213" i="1" s="1"/>
  <c r="I39" i="1"/>
  <c r="J209" i="1"/>
  <c r="J212" i="1" s="1"/>
  <c r="J213" i="1" s="1"/>
  <c r="J204" i="1"/>
</calcChain>
</file>

<file path=xl/sharedStrings.xml><?xml version="1.0" encoding="utf-8"?>
<sst xmlns="http://schemas.openxmlformats.org/spreadsheetml/2006/main" count="326" uniqueCount="250">
  <si>
    <t>Total</t>
  </si>
  <si>
    <t>C</t>
  </si>
  <si>
    <t>B</t>
  </si>
  <si>
    <t>D</t>
  </si>
  <si>
    <t>No</t>
  </si>
  <si>
    <t>A</t>
  </si>
  <si>
    <t>Sales</t>
  </si>
  <si>
    <t>Expenses</t>
  </si>
  <si>
    <t>Net Income (GAAP)</t>
  </si>
  <si>
    <t>Add back bad debt provision</t>
  </si>
  <si>
    <t>Net income before Bad Debts</t>
  </si>
  <si>
    <t>Bad debts written off</t>
  </si>
  <si>
    <t>Taxable Income</t>
  </si>
  <si>
    <t>Proof</t>
  </si>
  <si>
    <t>Revenue</t>
  </si>
  <si>
    <t>Provision for bad debts</t>
  </si>
  <si>
    <t>Amount of bad debts written off</t>
  </si>
  <si>
    <t>Return</t>
  </si>
  <si>
    <t>Taxable income</t>
  </si>
  <si>
    <t>Cost of sales</t>
  </si>
  <si>
    <t>Gross margin</t>
  </si>
  <si>
    <t>Amount</t>
  </si>
  <si>
    <t>Difference</t>
  </si>
  <si>
    <t>Deduction</t>
  </si>
  <si>
    <t>Maple Corporation</t>
  </si>
  <si>
    <t>Book income before tax (including the following)</t>
  </si>
  <si>
    <t xml:space="preserve">Provision for state income tax  </t>
  </si>
  <si>
    <t>Starke Corporation</t>
  </si>
  <si>
    <t>Reconciliation to Book Income to Taxable Income</t>
  </si>
  <si>
    <t>Net Income Per Books</t>
  </si>
  <si>
    <t>Add:   Expenses that are not deductible:</t>
  </si>
  <si>
    <t xml:space="preserve">   Federal income tax</t>
  </si>
  <si>
    <t xml:space="preserve">Interest earned on City of Charlotte Bonds  </t>
  </si>
  <si>
    <t xml:space="preserve">Interest expense on loan to buy Charlotte Bonds </t>
  </si>
  <si>
    <t>Net income before tax</t>
  </si>
  <si>
    <t>Warranty liability - start of year</t>
  </si>
  <si>
    <t>Warranty liability - end of year</t>
  </si>
  <si>
    <t>Balance before write-off</t>
  </si>
  <si>
    <t>Balance after write-off</t>
  </si>
  <si>
    <t>Income tax Rate</t>
  </si>
  <si>
    <t>Deferred tax</t>
  </si>
  <si>
    <t>Disallowed interest expense (related to tax-free income)</t>
  </si>
  <si>
    <t>GAAP income before income taxes</t>
  </si>
  <si>
    <t>Ending balance in warranty liability</t>
  </si>
  <si>
    <t>Begin. balance in warranty liability</t>
  </si>
  <si>
    <t>Warranty payments</t>
  </si>
  <si>
    <t>Warranty expense (GAAP)</t>
  </si>
  <si>
    <t>Current income tax payable</t>
  </si>
  <si>
    <t>GAAP Net Income</t>
  </si>
  <si>
    <t>Warranty Expense 5% (GAAP)</t>
  </si>
  <si>
    <t>GAAP Income Tax Expense - 40%</t>
  </si>
  <si>
    <t>Income Tax Expense</t>
  </si>
  <si>
    <t>Deferred Income Tax Asset</t>
  </si>
  <si>
    <t>Income Tax Liability</t>
  </si>
  <si>
    <t>Ending balance in Deferred Tax (40%)</t>
  </si>
  <si>
    <t>Less: GAAP Income: excluded from income on tax return</t>
  </si>
  <si>
    <t>Elaine - Entertainment</t>
  </si>
  <si>
    <t>Information</t>
  </si>
  <si>
    <t>Deduct</t>
  </si>
  <si>
    <t>Annual Country Club Dues</t>
  </si>
  <si>
    <t>Use of facility for business</t>
  </si>
  <si>
    <t>Meals limited to 50%.</t>
  </si>
  <si>
    <t>Business Gifts</t>
  </si>
  <si>
    <t>Total Gifts</t>
  </si>
  <si>
    <t>Limit</t>
  </si>
  <si>
    <t>`</t>
  </si>
  <si>
    <t>Tax Year</t>
  </si>
  <si>
    <t xml:space="preserve">Business miles </t>
  </si>
  <si>
    <t>Mileage expense</t>
  </si>
  <si>
    <t>Parking and Tolls</t>
  </si>
  <si>
    <t>Total Deduction</t>
  </si>
  <si>
    <t>E</t>
  </si>
  <si>
    <t>Miles driven for business</t>
  </si>
  <si>
    <t>Miles driven for pleasure</t>
  </si>
  <si>
    <t>Total miles driven</t>
  </si>
  <si>
    <t>Gas, oil, and maintenance</t>
  </si>
  <si>
    <t>Insurance</t>
  </si>
  <si>
    <t>Depreciation</t>
  </si>
  <si>
    <t>License</t>
  </si>
  <si>
    <t>Actual Cost</t>
  </si>
  <si>
    <t>Mileage</t>
  </si>
  <si>
    <t>Auto costs from above</t>
  </si>
  <si>
    <t>Business mileage</t>
  </si>
  <si>
    <t>Mileage Rate</t>
  </si>
  <si>
    <t>Interest on car loan</t>
  </si>
  <si>
    <t xml:space="preserve">Shelly went to Denver-7 days.  </t>
  </si>
  <si>
    <t>Round trip airfare</t>
  </si>
  <si>
    <t>Days</t>
  </si>
  <si>
    <t>Cost</t>
  </si>
  <si>
    <t>Days-business</t>
  </si>
  <si>
    <t>Days-pleasure</t>
  </si>
  <si>
    <t>Hotel daily rate &amp; total</t>
  </si>
  <si>
    <t>Meals per day &amp; total</t>
  </si>
  <si>
    <t>Less: 50% disallowed</t>
  </si>
  <si>
    <t>Total Cost</t>
  </si>
  <si>
    <t>GAAP net income before taxes</t>
  </si>
  <si>
    <t>Deduct amount written off</t>
  </si>
  <si>
    <t>Beginning receivables</t>
  </si>
  <si>
    <t>Sales on credit</t>
  </si>
  <si>
    <t>Total potential collection</t>
  </si>
  <si>
    <t>Accounts written off</t>
  </si>
  <si>
    <t>Ending balance in receivables</t>
  </si>
  <si>
    <t>Collected from customers</t>
  </si>
  <si>
    <t>Robin is an employee of The Craftmatic Company.</t>
  </si>
  <si>
    <t>She incurs a total of $7,500 in business expenses as follows:</t>
  </si>
  <si>
    <t>Lodging</t>
  </si>
  <si>
    <t>Transportation (no commuting)</t>
  </si>
  <si>
    <t>Dues and subscriptions</t>
  </si>
  <si>
    <t>Robin receives reimbursement</t>
  </si>
  <si>
    <t>Facts</t>
  </si>
  <si>
    <t>Realty Corporation</t>
  </si>
  <si>
    <t>GAAP</t>
  </si>
  <si>
    <t>Tax</t>
  </si>
  <si>
    <t>Rent Revenue</t>
  </si>
  <si>
    <t>Cash Expenses</t>
  </si>
  <si>
    <t>Depreciation Expense</t>
  </si>
  <si>
    <t>Income Tax Rate</t>
  </si>
  <si>
    <t>Income Tax Paid</t>
  </si>
  <si>
    <t>Net Income</t>
  </si>
  <si>
    <t xml:space="preserve">What is the amount of the deferred tax </t>
  </si>
  <si>
    <t>asset or liability at end of Yr 1?</t>
  </si>
  <si>
    <t>The company has a deferred tax asset</t>
  </si>
  <si>
    <t>Net income before income taxes</t>
  </si>
  <si>
    <t>State income tax</t>
  </si>
  <si>
    <t>Net income (GAAP)</t>
  </si>
  <si>
    <t>Big Corporation</t>
  </si>
  <si>
    <t>Expenses for earning tax-free income</t>
  </si>
  <si>
    <t>North Carolina bond interest is excluded from gross income.</t>
  </si>
  <si>
    <t>Modern Corporation</t>
  </si>
  <si>
    <t xml:space="preserve">Interest earned on N.C. Bonds  </t>
  </si>
  <si>
    <t xml:space="preserve">Interest expense on loan to buy N.C. Bonds </t>
  </si>
  <si>
    <t>Entertainment expense (meals for customers)</t>
  </si>
  <si>
    <t>Analysis</t>
  </si>
  <si>
    <t>Disallowed entertainment expense</t>
  </si>
  <si>
    <t>Subtract: tax-free income</t>
  </si>
  <si>
    <t>Percent of miles driven for business</t>
  </si>
  <si>
    <t>Parking fees, tolls (100% for business)</t>
  </si>
  <si>
    <t>In this case, 80% of miles are for business. So 80% of expenses are for business.</t>
  </si>
  <si>
    <t xml:space="preserve">Total Deduction </t>
  </si>
  <si>
    <t>Business travel expenses may be deductible.</t>
  </si>
  <si>
    <t>This is travel related to education related to investments.</t>
  </si>
  <si>
    <t>Easily abused. Not deductible.</t>
  </si>
  <si>
    <t>Includes bad debt provision of $8,000</t>
  </si>
  <si>
    <t>Cash</t>
  </si>
  <si>
    <t>Deferred Revenue</t>
  </si>
  <si>
    <t>Earned Revenue</t>
  </si>
  <si>
    <t>Beginning Balance</t>
  </si>
  <si>
    <t>???</t>
  </si>
  <si>
    <t>Rent collected</t>
  </si>
  <si>
    <t>Ending Balance</t>
  </si>
  <si>
    <t>Adjusting Entry</t>
  </si>
  <si>
    <t xml:space="preserve"> Unearned Revenue</t>
  </si>
  <si>
    <t xml:space="preserve"> Collection of Revenue</t>
  </si>
  <si>
    <t>State income tax is a deductible expense</t>
  </si>
  <si>
    <t>Salary expense is a deductible expense. A dividend payment is not deductible.</t>
  </si>
  <si>
    <t xml:space="preserve"> Reconciliation to Book Income to Taxable Income</t>
  </si>
  <si>
    <t xml:space="preserve">Salary is income for owner-employee. Dividend is also income for owner-employee. </t>
  </si>
  <si>
    <t>Cost of meals with clients</t>
  </si>
  <si>
    <t>Taxpayer (business property):</t>
  </si>
  <si>
    <t>Jim</t>
  </si>
  <si>
    <t>Adjusted gross income</t>
  </si>
  <si>
    <t>FMV before the casualty</t>
  </si>
  <si>
    <t>FMV after the casualty</t>
  </si>
  <si>
    <t>Decline in value</t>
  </si>
  <si>
    <t>Cost basis</t>
  </si>
  <si>
    <t>Loss before considering insurance</t>
  </si>
  <si>
    <t>Insurance proceeds</t>
  </si>
  <si>
    <t>Loss</t>
  </si>
  <si>
    <t>Deduction for complete loss of business property is not limited to decline in value.</t>
  </si>
  <si>
    <t>Not relevant for business property loss</t>
  </si>
  <si>
    <t>See Tab-2 of this worksheet</t>
  </si>
  <si>
    <t>Company earns income from service contracts</t>
  </si>
  <si>
    <t>Company earns income from rental of office space</t>
  </si>
  <si>
    <t>Amounts in $000</t>
  </si>
  <si>
    <t>Amount of recognized income: $90,000</t>
  </si>
  <si>
    <t>Company receiving rental income before it is earned must report the income in year received</t>
  </si>
  <si>
    <t>Amount of recognized income: $100,000</t>
  </si>
  <si>
    <t>Future tax rate</t>
  </si>
  <si>
    <t xml:space="preserve">Great Company collects cash for revenue before that revenue is earned. </t>
  </si>
  <si>
    <t xml:space="preserve">When cash is collected, the company debits cash and credits unearned revenue. </t>
  </si>
  <si>
    <t xml:space="preserve">At the end of an accounting period, the company adjusts the books by moving the </t>
  </si>
  <si>
    <t xml:space="preserve">appropriate amount from the unearned revenue account to the earned revenue account. </t>
  </si>
  <si>
    <t xml:space="preserve"> Beg-Bal</t>
  </si>
  <si>
    <t xml:space="preserve"> End-Bal</t>
  </si>
  <si>
    <t>For a service contract, company defers income on tax return in same way as in GAAP statements</t>
  </si>
  <si>
    <t xml:space="preserve">Cash basis taxpayer only reports income when collected. </t>
  </si>
  <si>
    <t>Amount not collected will not be included in income.</t>
  </si>
  <si>
    <t>Page 9-28</t>
  </si>
  <si>
    <t xml:space="preserve"> Cash</t>
  </si>
  <si>
    <t>Accumulated Dep.-S.L.- 5 years</t>
  </si>
  <si>
    <t xml:space="preserve"> Warranty Liability</t>
  </si>
  <si>
    <t xml:space="preserve"> Common Stock</t>
  </si>
  <si>
    <t xml:space="preserve"> Retained Earnings</t>
  </si>
  <si>
    <t xml:space="preserve"> Repair revenue</t>
  </si>
  <si>
    <t xml:space="preserve"> Warranty Expense</t>
  </si>
  <si>
    <t xml:space="preserve"> Salaries, supplies, depreciation, etc.</t>
  </si>
  <si>
    <t>Totals</t>
  </si>
  <si>
    <t>See warranty expense</t>
  </si>
  <si>
    <t>How much was the entry for the warranty provision?</t>
  </si>
  <si>
    <t>How much was spend on warranty claims?</t>
  </si>
  <si>
    <t>Credit to warranty liability for the provision</t>
  </si>
  <si>
    <t>Amount spent</t>
  </si>
  <si>
    <t>What is taxable income?</t>
  </si>
  <si>
    <t>Remaining balance</t>
  </si>
  <si>
    <t>Other expenses</t>
  </si>
  <si>
    <t>Warranty expense</t>
  </si>
  <si>
    <t>Excess of provision over payments</t>
  </si>
  <si>
    <t>GAAP net income before tax</t>
  </si>
  <si>
    <t>What is the balance in deferred income tax account?</t>
  </si>
  <si>
    <t>Balance in warranty payable</t>
  </si>
  <si>
    <t>What is GAAP income tax expense?</t>
  </si>
  <si>
    <t>Current income tax expense</t>
  </si>
  <si>
    <t>Tax rate</t>
  </si>
  <si>
    <t>Deferred income tax benefit</t>
  </si>
  <si>
    <t>Income tax expense</t>
  </si>
  <si>
    <t>Current tax liability</t>
  </si>
  <si>
    <t>Assume income 40% tax rate in both years</t>
  </si>
  <si>
    <t>2015 Provision</t>
  </si>
  <si>
    <t xml:space="preserve">Other Expenses </t>
  </si>
  <si>
    <t>Beginning</t>
  </si>
  <si>
    <t>Ending</t>
  </si>
  <si>
    <t>Increase</t>
  </si>
  <si>
    <t>Asset</t>
  </si>
  <si>
    <t>Deferred tax asset</t>
  </si>
  <si>
    <t>How much is the deferred income tax benefit for the current year?</t>
  </si>
  <si>
    <t>Ending bal.</t>
  </si>
  <si>
    <t>Remove provision for bad debts</t>
  </si>
  <si>
    <t>Great Company - Unearned Income</t>
  </si>
  <si>
    <t>Federal income tax</t>
  </si>
  <si>
    <t>Text page 1-9</t>
  </si>
  <si>
    <t>Mileage Rate - 2016</t>
  </si>
  <si>
    <t>IRS adjustment for unreasonably high salary by C corp. See page 7-3, 7-15 &amp;16.</t>
  </si>
  <si>
    <t>54 cents</t>
  </si>
  <si>
    <t>The company provided the following information for 2016.</t>
  </si>
  <si>
    <t xml:space="preserve">  In 2016</t>
  </si>
  <si>
    <t xml:space="preserve">How much revenue is reported on Great Company’s federal corporate income tax return for 2016? </t>
  </si>
  <si>
    <t>What is the balance in the deferred tax asset or a deferred tax liability at the end of 2016?</t>
  </si>
  <si>
    <t>Does Great Company have a deferred tax asset or a deferred tax liability at the end of 2016?</t>
  </si>
  <si>
    <t xml:space="preserve"> Machine - Bought Jan. 2, Year 1</t>
  </si>
  <si>
    <t>Guaranty Company - Year 1</t>
  </si>
  <si>
    <t>2016 Provision</t>
  </si>
  <si>
    <t>MNO Corporation</t>
  </si>
  <si>
    <t>ABC Corporation</t>
  </si>
  <si>
    <t xml:space="preserve">Excess of payment over accrual </t>
  </si>
  <si>
    <t>The following illustration has "other expense"  account, not provided in the question.</t>
  </si>
  <si>
    <t>Beginning Balance in allowance account</t>
  </si>
  <si>
    <t>Excess of accumulated amounts for "provision for bad debts"</t>
  </si>
  <si>
    <t>over "accumulated amounts written off" (expensed on tax return)</t>
  </si>
  <si>
    <t>Page 1-28</t>
  </si>
  <si>
    <t>Book income before federal income tax (including following)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</si>
</sst>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_);[Red]\(0\)"/>
    <numFmt numFmtId="167" formatCode="&quot;$&quot;#,##0.000_);[Red]\(&quot;$&quot;#,##0.000\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0" fontId="7" fillId="0" borderId="0"/>
  </cellStyleXfs>
  <cellXfs count="578">
    <xf numFmtId="0" fontId="0" fillId="0" borderId="0" xfId="0"/>
    <xf numFmtId="0" fontId="11" fillId="0" borderId="23" xfId="4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Alignment="1"/>
    <xf numFmtId="0" fontId="16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6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4" fillId="0" borderId="0" xfId="13" applyFont="1" applyBorder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Alignment="1"/>
    <xf numFmtId="164" fontId="17" fillId="0" borderId="0" xfId="14" applyNumberFormat="1" applyFont="1" applyAlignment="1"/>
    <xf numFmtId="0" fontId="17" fillId="0" borderId="0" xfId="13" applyFont="1" applyBorder="1" applyAlignment="1"/>
    <xf numFmtId="0" fontId="17" fillId="0" borderId="0" xfId="13" applyFont="1" applyAlignment="1"/>
    <xf numFmtId="0" fontId="14" fillId="0" borderId="35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0" borderId="36" xfId="0" applyFont="1" applyBorder="1" applyAlignment="1"/>
    <xf numFmtId="0" fontId="17" fillId="0" borderId="46" xfId="0" applyFont="1" applyBorder="1" applyAlignment="1">
      <alignment horizontal="center"/>
    </xf>
    <xf numFmtId="165" fontId="14" fillId="0" borderId="47" xfId="11" applyNumberFormat="1" applyFont="1" applyBorder="1" applyAlignment="1">
      <alignment horizontal="left"/>
    </xf>
    <xf numFmtId="165" fontId="14" fillId="0" borderId="0" xfId="11" applyNumberFormat="1" applyFont="1" applyBorder="1" applyAlignment="1">
      <alignment horizontal="left"/>
    </xf>
    <xf numFmtId="165" fontId="14" fillId="0" borderId="0" xfId="11" applyNumberFormat="1" applyFont="1" applyBorder="1" applyAlignment="1"/>
    <xf numFmtId="5" fontId="17" fillId="0" borderId="48" xfId="14" applyNumberFormat="1" applyFont="1" applyBorder="1" applyAlignment="1"/>
    <xf numFmtId="165" fontId="14" fillId="0" borderId="41" xfId="11" applyNumberFormat="1" applyFont="1" applyBorder="1" applyAlignment="1">
      <alignment horizontal="left"/>
    </xf>
    <xf numFmtId="165" fontId="14" fillId="0" borderId="18" xfId="11" applyNumberFormat="1" applyFont="1" applyBorder="1" applyAlignment="1">
      <alignment horizontal="left"/>
    </xf>
    <xf numFmtId="165" fontId="14" fillId="0" borderId="18" xfId="11" applyNumberFormat="1" applyFont="1" applyBorder="1" applyAlignment="1"/>
    <xf numFmtId="37" fontId="17" fillId="0" borderId="49" xfId="11" applyNumberFormat="1" applyFont="1" applyBorder="1" applyAlignment="1"/>
    <xf numFmtId="165" fontId="17" fillId="0" borderId="41" xfId="11" applyNumberFormat="1" applyFont="1" applyBorder="1" applyAlignment="1">
      <alignment horizontal="left"/>
    </xf>
    <xf numFmtId="165" fontId="17" fillId="0" borderId="18" xfId="11" applyNumberFormat="1" applyFont="1" applyBorder="1" applyAlignment="1">
      <alignment horizontal="left"/>
    </xf>
    <xf numFmtId="165" fontId="17" fillId="0" borderId="18" xfId="11" applyNumberFormat="1" applyFont="1" applyBorder="1" applyAlignment="1"/>
    <xf numFmtId="165" fontId="17" fillId="0" borderId="40" xfId="11" applyNumberFormat="1" applyFont="1" applyBorder="1" applyAlignment="1">
      <alignment horizontal="left"/>
    </xf>
    <xf numFmtId="165" fontId="17" fillId="0" borderId="19" xfId="11" applyNumberFormat="1" applyFont="1" applyBorder="1" applyAlignment="1">
      <alignment horizontal="left"/>
    </xf>
    <xf numFmtId="165" fontId="14" fillId="0" borderId="19" xfId="11" applyNumberFormat="1" applyFont="1" applyBorder="1" applyAlignment="1"/>
    <xf numFmtId="37" fontId="17" fillId="0" borderId="52" xfId="11" applyNumberFormat="1" applyFont="1" applyBorder="1" applyAlignment="1"/>
    <xf numFmtId="165" fontId="14" fillId="2" borderId="50" xfId="11" applyNumberFormat="1" applyFont="1" applyFill="1" applyBorder="1" applyAlignment="1">
      <alignment horizontal="left"/>
    </xf>
    <xf numFmtId="165" fontId="14" fillId="2" borderId="1" xfId="11" applyNumberFormat="1" applyFont="1" applyFill="1" applyBorder="1" applyAlignment="1">
      <alignment horizontal="left"/>
    </xf>
    <xf numFmtId="165" fontId="14" fillId="0" borderId="1" xfId="11" applyNumberFormat="1" applyFont="1" applyBorder="1" applyAlignment="1"/>
    <xf numFmtId="5" fontId="14" fillId="2" borderId="51" xfId="1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6" fillId="0" borderId="35" xfId="0" applyFont="1" applyBorder="1" applyAlignment="1">
      <alignment horizontal="left" indent="1"/>
    </xf>
    <xf numFmtId="0" fontId="16" fillId="0" borderId="36" xfId="0" applyFont="1" applyBorder="1" applyAlignment="1">
      <alignment horizontal="left"/>
    </xf>
    <xf numFmtId="0" fontId="15" fillId="0" borderId="36" xfId="0" applyFont="1" applyBorder="1" applyAlignment="1"/>
    <xf numFmtId="0" fontId="15" fillId="0" borderId="37" xfId="0" applyFont="1" applyBorder="1" applyAlignment="1"/>
    <xf numFmtId="0" fontId="16" fillId="0" borderId="3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165" fontId="17" fillId="0" borderId="0" xfId="1" applyNumberFormat="1" applyFont="1" applyAlignment="1"/>
    <xf numFmtId="165" fontId="17" fillId="0" borderId="0" xfId="1" applyNumberFormat="1" applyFont="1" applyBorder="1" applyAlignment="1"/>
    <xf numFmtId="0" fontId="15" fillId="0" borderId="0" xfId="0" applyFont="1" applyAlignment="1"/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40" xfId="0" applyFont="1" applyBorder="1" applyAlignment="1">
      <alignment horizontal="left" indent="1"/>
    </xf>
    <xf numFmtId="0" fontId="15" fillId="0" borderId="19" xfId="0" applyFont="1" applyBorder="1" applyAlignment="1">
      <alignment horizontal="left"/>
    </xf>
    <xf numFmtId="0" fontId="15" fillId="0" borderId="19" xfId="0" applyFont="1" applyBorder="1" applyAlignment="1"/>
    <xf numFmtId="0" fontId="15" fillId="0" borderId="20" xfId="0" applyFont="1" applyBorder="1" applyAlignment="1"/>
    <xf numFmtId="5" fontId="15" fillId="0" borderId="17" xfId="2" applyNumberFormat="1" applyFont="1" applyBorder="1" applyAlignment="1"/>
    <xf numFmtId="5" fontId="15" fillId="0" borderId="30" xfId="0" applyNumberFormat="1" applyFont="1" applyBorder="1" applyAlignment="1"/>
    <xf numFmtId="0" fontId="15" fillId="0" borderId="41" xfId="0" applyFont="1" applyBorder="1" applyAlignment="1">
      <alignment horizontal="left" indent="1"/>
    </xf>
    <xf numFmtId="0" fontId="15" fillId="0" borderId="18" xfId="0" applyFont="1" applyBorder="1" applyAlignment="1">
      <alignment horizontal="left"/>
    </xf>
    <xf numFmtId="0" fontId="15" fillId="0" borderId="18" xfId="0" applyFont="1" applyBorder="1" applyAlignment="1"/>
    <xf numFmtId="0" fontId="15" fillId="0" borderId="3" xfId="0" applyFont="1" applyBorder="1" applyAlignment="1"/>
    <xf numFmtId="165" fontId="15" fillId="0" borderId="10" xfId="1" applyNumberFormat="1" applyFont="1" applyBorder="1" applyAlignment="1"/>
    <xf numFmtId="0" fontId="15" fillId="0" borderId="31" xfId="0" applyFont="1" applyBorder="1" applyAlignment="1"/>
    <xf numFmtId="165" fontId="15" fillId="0" borderId="31" xfId="0" applyNumberFormat="1" applyFont="1" applyBorder="1" applyAlignment="1"/>
    <xf numFmtId="0" fontId="15" fillId="0" borderId="3" xfId="0" applyFont="1" applyBorder="1" applyAlignment="1">
      <alignment horizontal="left"/>
    </xf>
    <xf numFmtId="165" fontId="15" fillId="0" borderId="34" xfId="0" applyNumberFormat="1" applyFont="1" applyBorder="1" applyAlignment="1"/>
    <xf numFmtId="0" fontId="15" fillId="0" borderId="42" xfId="0" applyFont="1" applyBorder="1" applyAlignment="1">
      <alignment horizontal="left" indent="1"/>
    </xf>
    <xf numFmtId="0" fontId="15" fillId="0" borderId="43" xfId="0" applyFont="1" applyBorder="1" applyAlignment="1">
      <alignment horizontal="left"/>
    </xf>
    <xf numFmtId="0" fontId="15" fillId="0" borderId="43" xfId="0" applyFont="1" applyBorder="1" applyAlignment="1"/>
    <xf numFmtId="0" fontId="15" fillId="0" borderId="44" xfId="0" applyFont="1" applyBorder="1" applyAlignment="1"/>
    <xf numFmtId="0" fontId="15" fillId="0" borderId="33" xfId="0" applyFont="1" applyBorder="1" applyAlignment="1"/>
    <xf numFmtId="0" fontId="14" fillId="0" borderId="0" xfId="0" applyFont="1" applyBorder="1" applyAlignment="1">
      <alignment horizontal="center"/>
    </xf>
    <xf numFmtId="0" fontId="17" fillId="0" borderId="53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5" fillId="0" borderId="57" xfId="0" applyFont="1" applyBorder="1" applyAlignment="1">
      <alignment horizontal="left"/>
    </xf>
    <xf numFmtId="5" fontId="14" fillId="0" borderId="24" xfId="0" applyNumberFormat="1" applyFont="1" applyBorder="1" applyAlignment="1">
      <alignment horizontal="center" wrapText="1"/>
    </xf>
    <xf numFmtId="5" fontId="14" fillId="0" borderId="25" xfId="0" applyNumberFormat="1" applyFont="1" applyBorder="1" applyAlignment="1">
      <alignment horizontal="center" wrapText="1"/>
    </xf>
    <xf numFmtId="0" fontId="17" fillId="0" borderId="54" xfId="0" applyFont="1" applyBorder="1" applyAlignment="1">
      <alignment horizontal="left" vertical="center" indent="1"/>
    </xf>
    <xf numFmtId="0" fontId="17" fillId="0" borderId="21" xfId="0" applyFont="1" applyBorder="1" applyAlignment="1">
      <alignment horizontal="left" vertical="center"/>
    </xf>
    <xf numFmtId="0" fontId="15" fillId="0" borderId="12" xfId="0" applyFont="1" applyBorder="1" applyAlignment="1">
      <alignment horizontal="left"/>
    </xf>
    <xf numFmtId="37" fontId="17" fillId="0" borderId="8" xfId="0" applyNumberFormat="1" applyFont="1" applyBorder="1" applyAlignment="1">
      <alignment horizontal="right" vertical="center" wrapText="1"/>
    </xf>
    <xf numFmtId="37" fontId="17" fillId="0" borderId="26" xfId="0" applyNumberFormat="1" applyFont="1" applyBorder="1" applyAlignment="1">
      <alignment horizontal="right" vertical="center" wrapText="1"/>
    </xf>
    <xf numFmtId="0" fontId="17" fillId="0" borderId="41" xfId="0" applyFont="1" applyBorder="1" applyAlignment="1">
      <alignment horizontal="left" vertical="center" indent="1"/>
    </xf>
    <xf numFmtId="0" fontId="17" fillId="0" borderId="18" xfId="0" applyFont="1" applyBorder="1" applyAlignment="1">
      <alignment horizontal="left" vertical="center"/>
    </xf>
    <xf numFmtId="37" fontId="17" fillId="0" borderId="22" xfId="0" applyNumberFormat="1" applyFont="1" applyBorder="1" applyAlignment="1">
      <alignment horizontal="right" vertical="center" wrapText="1"/>
    </xf>
    <xf numFmtId="37" fontId="17" fillId="0" borderId="28" xfId="0" applyNumberFormat="1" applyFont="1" applyBorder="1" applyAlignment="1">
      <alignment horizontal="right" vertical="center" wrapText="1"/>
    </xf>
    <xf numFmtId="37" fontId="17" fillId="0" borderId="33" xfId="0" applyNumberFormat="1" applyFont="1" applyBorder="1" applyAlignment="1">
      <alignment horizontal="right" vertical="center" wrapText="1"/>
    </xf>
    <xf numFmtId="37" fontId="17" fillId="0" borderId="34" xfId="0" applyNumberFormat="1" applyFont="1" applyBorder="1" applyAlignment="1">
      <alignment horizontal="right" vertical="center" wrapText="1"/>
    </xf>
    <xf numFmtId="37" fontId="17" fillId="0" borderId="17" xfId="0" applyNumberFormat="1" applyFont="1" applyBorder="1" applyAlignment="1">
      <alignment horizontal="right" vertical="center" wrapText="1"/>
    </xf>
    <xf numFmtId="37" fontId="17" fillId="0" borderId="30" xfId="0" applyNumberFormat="1" applyFont="1" applyBorder="1" applyAlignment="1">
      <alignment horizontal="right" vertical="center" wrapText="1"/>
    </xf>
    <xf numFmtId="37" fontId="17" fillId="0" borderId="73" xfId="0" applyNumberFormat="1" applyFont="1" applyBorder="1" applyAlignment="1">
      <alignment horizontal="right" vertical="center" wrapText="1"/>
    </xf>
    <xf numFmtId="37" fontId="17" fillId="0" borderId="74" xfId="0" applyNumberFormat="1" applyFont="1" applyBorder="1" applyAlignment="1">
      <alignment horizontal="right" vertical="center" wrapText="1"/>
    </xf>
    <xf numFmtId="37" fontId="17" fillId="0" borderId="84" xfId="0" applyNumberFormat="1" applyFont="1" applyBorder="1" applyAlignment="1">
      <alignment horizontal="right" vertical="center" wrapText="1"/>
    </xf>
    <xf numFmtId="37" fontId="17" fillId="0" borderId="23" xfId="0" applyNumberFormat="1" applyFont="1" applyBorder="1" applyAlignment="1">
      <alignment horizontal="right" vertical="center" wrapText="1"/>
    </xf>
    <xf numFmtId="0" fontId="17" fillId="0" borderId="42" xfId="0" applyFont="1" applyBorder="1" applyAlignment="1">
      <alignment horizontal="left" vertical="center" indent="1"/>
    </xf>
    <xf numFmtId="0" fontId="17" fillId="0" borderId="43" xfId="0" applyFont="1" applyBorder="1" applyAlignment="1">
      <alignment horizontal="left" vertical="center"/>
    </xf>
    <xf numFmtId="0" fontId="15" fillId="0" borderId="44" xfId="0" applyFont="1" applyBorder="1" applyAlignment="1">
      <alignment horizontal="left"/>
    </xf>
    <xf numFmtId="37" fontId="17" fillId="0" borderId="58" xfId="0" applyNumberFormat="1" applyFont="1" applyBorder="1" applyAlignment="1">
      <alignment horizontal="right" vertical="center" wrapText="1"/>
    </xf>
    <xf numFmtId="0" fontId="14" fillId="0" borderId="35" xfId="0" applyFont="1" applyBorder="1" applyAlignment="1">
      <alignment horizontal="left" indent="1"/>
    </xf>
    <xf numFmtId="0" fontId="17" fillId="0" borderId="36" xfId="0" applyFont="1" applyBorder="1" applyAlignment="1"/>
    <xf numFmtId="0" fontId="17" fillId="0" borderId="37" xfId="0" applyFont="1" applyBorder="1" applyAlignment="1"/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indent="1"/>
    </xf>
    <xf numFmtId="0" fontId="17" fillId="0" borderId="19" xfId="0" applyFont="1" applyBorder="1" applyAlignment="1">
      <alignment horizontal="left"/>
    </xf>
    <xf numFmtId="0" fontId="14" fillId="0" borderId="19" xfId="0" applyFont="1" applyBorder="1" applyAlignment="1"/>
    <xf numFmtId="0" fontId="14" fillId="0" borderId="20" xfId="0" applyFont="1" applyBorder="1" applyAlignment="1"/>
    <xf numFmtId="6" fontId="14" fillId="0" borderId="17" xfId="2" applyNumberFormat="1" applyFont="1" applyBorder="1" applyAlignment="1"/>
    <xf numFmtId="6" fontId="14" fillId="0" borderId="30" xfId="2" applyNumberFormat="1" applyFont="1" applyBorder="1" applyAlignment="1"/>
    <xf numFmtId="0" fontId="17" fillId="0" borderId="41" xfId="0" applyFont="1" applyBorder="1" applyAlignment="1">
      <alignment horizontal="left" indent="1"/>
    </xf>
    <xf numFmtId="0" fontId="17" fillId="0" borderId="18" xfId="0" applyFont="1" applyBorder="1" applyAlignment="1">
      <alignment horizontal="left"/>
    </xf>
    <xf numFmtId="0" fontId="14" fillId="0" borderId="18" xfId="0" applyFont="1" applyBorder="1" applyAlignment="1"/>
    <xf numFmtId="0" fontId="14" fillId="0" borderId="3" xfId="0" applyFont="1" applyBorder="1" applyAlignment="1"/>
    <xf numFmtId="165" fontId="14" fillId="0" borderId="10" xfId="1" applyNumberFormat="1" applyFont="1" applyBorder="1" applyAlignment="1"/>
    <xf numFmtId="0" fontId="14" fillId="0" borderId="31" xfId="0" applyFont="1" applyFill="1" applyBorder="1" applyAlignment="1">
      <alignment horizontal="left"/>
    </xf>
    <xf numFmtId="165" fontId="14" fillId="0" borderId="31" xfId="0" applyNumberFormat="1" applyFont="1" applyFill="1" applyBorder="1" applyAlignment="1">
      <alignment horizontal="left"/>
    </xf>
    <xf numFmtId="165" fontId="14" fillId="0" borderId="29" xfId="0" applyNumberFormat="1" applyFont="1" applyFill="1" applyBorder="1" applyAlignment="1">
      <alignment horizontal="left"/>
    </xf>
    <xf numFmtId="0" fontId="14" fillId="2" borderId="42" xfId="0" applyFont="1" applyFill="1" applyBorder="1" applyAlignment="1">
      <alignment horizontal="left" indent="1"/>
    </xf>
    <xf numFmtId="0" fontId="14" fillId="2" borderId="43" xfId="0" applyFont="1" applyFill="1" applyBorder="1" applyAlignment="1">
      <alignment horizontal="left"/>
    </xf>
    <xf numFmtId="0" fontId="17" fillId="0" borderId="43" xfId="0" applyFont="1" applyBorder="1" applyAlignment="1"/>
    <xf numFmtId="0" fontId="17" fillId="0" borderId="44" xfId="0" applyFont="1" applyBorder="1" applyAlignment="1"/>
    <xf numFmtId="164" fontId="17" fillId="0" borderId="33" xfId="2" applyNumberFormat="1" applyFont="1" applyBorder="1" applyAlignment="1"/>
    <xf numFmtId="5" fontId="14" fillId="2" borderId="45" xfId="0" applyNumberFormat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164" fontId="17" fillId="0" borderId="0" xfId="2" applyNumberFormat="1" applyFont="1" applyAlignment="1"/>
    <xf numFmtId="0" fontId="14" fillId="0" borderId="0" xfId="0" applyFont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4" fillId="0" borderId="66" xfId="0" applyFont="1" applyBorder="1" applyAlignment="1">
      <alignment horizontal="left" indent="1"/>
    </xf>
    <xf numFmtId="0" fontId="14" fillId="0" borderId="67" xfId="0" applyFont="1" applyBorder="1" applyAlignment="1">
      <alignment horizontal="left"/>
    </xf>
    <xf numFmtId="0" fontId="14" fillId="0" borderId="67" xfId="0" applyFont="1" applyBorder="1" applyAlignment="1"/>
    <xf numFmtId="0" fontId="17" fillId="0" borderId="65" xfId="0" applyFont="1" applyBorder="1" applyAlignment="1"/>
    <xf numFmtId="0" fontId="17" fillId="0" borderId="59" xfId="0" applyFont="1" applyBorder="1" applyAlignment="1">
      <alignment horizontal="center"/>
    </xf>
    <xf numFmtId="165" fontId="17" fillId="0" borderId="40" xfId="1" applyNumberFormat="1" applyFont="1" applyBorder="1" applyAlignment="1">
      <alignment horizontal="left" indent="1"/>
    </xf>
    <xf numFmtId="165" fontId="17" fillId="0" borderId="19" xfId="1" applyNumberFormat="1" applyFont="1" applyBorder="1" applyAlignment="1">
      <alignment horizontal="left"/>
    </xf>
    <xf numFmtId="165" fontId="14" fillId="0" borderId="19" xfId="1" applyNumberFormat="1" applyFont="1" applyBorder="1" applyAlignment="1"/>
    <xf numFmtId="5" fontId="14" fillId="0" borderId="30" xfId="2" applyNumberFormat="1" applyFont="1" applyBorder="1" applyAlignment="1"/>
    <xf numFmtId="165" fontId="17" fillId="0" borderId="41" xfId="1" applyNumberFormat="1" applyFont="1" applyBorder="1" applyAlignment="1">
      <alignment horizontal="left" indent="1"/>
    </xf>
    <xf numFmtId="165" fontId="17" fillId="0" borderId="18" xfId="1" applyNumberFormat="1" applyFont="1" applyBorder="1" applyAlignment="1">
      <alignment horizontal="left"/>
    </xf>
    <xf numFmtId="165" fontId="14" fillId="0" borderId="18" xfId="1" applyNumberFormat="1" applyFont="1" applyBorder="1" applyAlignment="1"/>
    <xf numFmtId="165" fontId="14" fillId="0" borderId="31" xfId="1" applyNumberFormat="1" applyFont="1" applyBorder="1" applyAlignment="1"/>
    <xf numFmtId="165" fontId="14" fillId="0" borderId="34" xfId="1" applyNumberFormat="1" applyFont="1" applyBorder="1" applyAlignment="1"/>
    <xf numFmtId="165" fontId="17" fillId="0" borderId="18" xfId="1" applyNumberFormat="1" applyFont="1" applyBorder="1" applyAlignment="1"/>
    <xf numFmtId="165" fontId="14" fillId="0" borderId="30" xfId="1" applyNumberFormat="1" applyFont="1" applyBorder="1" applyAlignment="1"/>
    <xf numFmtId="165" fontId="18" fillId="2" borderId="42" xfId="1" applyNumberFormat="1" applyFont="1" applyFill="1" applyBorder="1" applyAlignment="1">
      <alignment horizontal="left" indent="1"/>
    </xf>
    <xf numFmtId="165" fontId="18" fillId="2" borderId="43" xfId="1" applyNumberFormat="1" applyFont="1" applyFill="1" applyBorder="1" applyAlignment="1">
      <alignment horizontal="left"/>
    </xf>
    <xf numFmtId="165" fontId="14" fillId="0" borderId="43" xfId="1" applyNumberFormat="1" applyFont="1" applyBorder="1" applyAlignment="1"/>
    <xf numFmtId="0" fontId="14" fillId="0" borderId="0" xfId="4" applyFont="1" applyBorder="1" applyAlignment="1">
      <alignment horizontal="center"/>
    </xf>
    <xf numFmtId="0" fontId="18" fillId="0" borderId="0" xfId="4" applyFont="1" applyBorder="1" applyAlignment="1">
      <alignment horizontal="center"/>
    </xf>
    <xf numFmtId="0" fontId="18" fillId="0" borderId="66" xfId="4" applyFont="1" applyBorder="1" applyAlignment="1">
      <alignment horizontal="left" indent="1"/>
    </xf>
    <xf numFmtId="0" fontId="18" fillId="0" borderId="67" xfId="4" applyFont="1" applyBorder="1" applyAlignment="1">
      <alignment horizontal="left"/>
    </xf>
    <xf numFmtId="0" fontId="16" fillId="0" borderId="23" xfId="4" applyFont="1" applyBorder="1" applyAlignment="1">
      <alignment horizontal="center" vertical="center"/>
    </xf>
    <xf numFmtId="0" fontId="16" fillId="0" borderId="59" xfId="4" applyFont="1" applyBorder="1" applyAlignment="1">
      <alignment horizontal="center" vertical="center"/>
    </xf>
    <xf numFmtId="0" fontId="17" fillId="0" borderId="0" xfId="4" applyFont="1" applyAlignment="1"/>
    <xf numFmtId="0" fontId="19" fillId="0" borderId="0" xfId="4" applyFont="1" applyBorder="1" applyAlignment="1"/>
    <xf numFmtId="0" fontId="17" fillId="0" borderId="0" xfId="4" applyFont="1" applyBorder="1" applyAlignment="1"/>
    <xf numFmtId="0" fontId="19" fillId="0" borderId="40" xfId="4" applyFont="1" applyBorder="1" applyAlignment="1">
      <alignment horizontal="left" indent="1"/>
    </xf>
    <xf numFmtId="0" fontId="19" fillId="0" borderId="19" xfId="4" applyFont="1" applyBorder="1" applyAlignment="1">
      <alignment horizontal="left"/>
    </xf>
    <xf numFmtId="6" fontId="19" fillId="0" borderId="17" xfId="4" applyNumberFormat="1" applyFont="1" applyBorder="1" applyAlignment="1"/>
    <xf numFmtId="0" fontId="19" fillId="0" borderId="30" xfId="4" applyFont="1" applyBorder="1" applyAlignment="1"/>
    <xf numFmtId="0" fontId="19" fillId="0" borderId="41" xfId="4" applyFont="1" applyBorder="1" applyAlignment="1">
      <alignment horizontal="left" indent="1"/>
    </xf>
    <xf numFmtId="0" fontId="19" fillId="0" borderId="18" xfId="4" applyFont="1" applyBorder="1" applyAlignment="1">
      <alignment horizontal="left"/>
    </xf>
    <xf numFmtId="0" fontId="19" fillId="0" borderId="18" xfId="4" applyFont="1" applyBorder="1" applyAlignment="1"/>
    <xf numFmtId="6" fontId="19" fillId="0" borderId="10" xfId="4" applyNumberFormat="1" applyFont="1" applyBorder="1" applyAlignment="1"/>
    <xf numFmtId="6" fontId="19" fillId="0" borderId="31" xfId="4" applyNumberFormat="1" applyFont="1" applyBorder="1" applyAlignment="1"/>
    <xf numFmtId="0" fontId="19" fillId="0" borderId="42" xfId="4" applyFont="1" applyFill="1" applyBorder="1" applyAlignment="1">
      <alignment horizontal="left" indent="1"/>
    </xf>
    <xf numFmtId="0" fontId="19" fillId="0" borderId="43" xfId="4" applyFont="1" applyFill="1" applyBorder="1" applyAlignment="1">
      <alignment horizontal="left"/>
    </xf>
    <xf numFmtId="9" fontId="19" fillId="0" borderId="33" xfId="4" applyNumberFormat="1" applyFont="1" applyBorder="1" applyAlignment="1"/>
    <xf numFmtId="0" fontId="19" fillId="0" borderId="34" xfId="4" applyFont="1" applyBorder="1" applyAlignment="1"/>
    <xf numFmtId="0" fontId="19" fillId="0" borderId="0" xfId="4" applyFont="1" applyFill="1" applyBorder="1" applyAlignment="1"/>
    <xf numFmtId="0" fontId="18" fillId="0" borderId="0" xfId="4" applyFont="1" applyFill="1" applyBorder="1" applyAlignment="1"/>
    <xf numFmtId="0" fontId="18" fillId="0" borderId="62" xfId="4" applyFont="1" applyBorder="1" applyAlignment="1">
      <alignment horizontal="center"/>
    </xf>
    <xf numFmtId="0" fontId="18" fillId="0" borderId="38" xfId="4" applyFont="1" applyBorder="1" applyAlignment="1">
      <alignment horizontal="right"/>
    </xf>
    <xf numFmtId="0" fontId="16" fillId="0" borderId="38" xfId="4" applyFont="1" applyBorder="1" applyAlignment="1">
      <alignment horizontal="right"/>
    </xf>
    <xf numFmtId="0" fontId="18" fillId="0" borderId="39" xfId="4" applyFont="1" applyFill="1" applyBorder="1" applyAlignment="1">
      <alignment horizontal="right"/>
    </xf>
    <xf numFmtId="0" fontId="19" fillId="0" borderId="0" xfId="4" applyFont="1" applyAlignment="1"/>
    <xf numFmtId="0" fontId="18" fillId="0" borderId="64" xfId="4" applyFont="1" applyBorder="1" applyAlignment="1">
      <alignment horizontal="center"/>
    </xf>
    <xf numFmtId="6" fontId="19" fillId="0" borderId="30" xfId="4" applyNumberFormat="1" applyFont="1" applyBorder="1" applyAlignment="1"/>
    <xf numFmtId="0" fontId="18" fillId="0" borderId="27" xfId="4" applyFont="1" applyBorder="1" applyAlignment="1">
      <alignment horizontal="center"/>
    </xf>
    <xf numFmtId="6" fontId="19" fillId="0" borderId="2" xfId="4" applyNumberFormat="1" applyFont="1" applyBorder="1" applyAlignment="1"/>
    <xf numFmtId="6" fontId="19" fillId="0" borderId="29" xfId="4" applyNumberFormat="1" applyFont="1" applyBorder="1" applyAlignment="1"/>
    <xf numFmtId="0" fontId="18" fillId="0" borderId="32" xfId="4" applyFont="1" applyBorder="1" applyAlignment="1">
      <alignment horizontal="center"/>
    </xf>
    <xf numFmtId="6" fontId="19" fillId="0" borderId="33" xfId="4" applyNumberFormat="1" applyFont="1" applyBorder="1" applyAlignment="1"/>
    <xf numFmtId="6" fontId="19" fillId="0" borderId="58" xfId="4" applyNumberFormat="1" applyFont="1" applyBorder="1" applyAlignment="1"/>
    <xf numFmtId="6" fontId="18" fillId="0" borderId="58" xfId="4" applyNumberFormat="1" applyFont="1" applyBorder="1" applyAlignment="1"/>
    <xf numFmtId="0" fontId="18" fillId="0" borderId="33" xfId="4" applyFont="1" applyBorder="1" applyAlignment="1"/>
    <xf numFmtId="6" fontId="18" fillId="0" borderId="45" xfId="4" applyNumberFormat="1" applyFont="1" applyBorder="1" applyAlignment="1"/>
    <xf numFmtId="0" fontId="20" fillId="0" borderId="53" xfId="5" applyFont="1" applyBorder="1" applyAlignment="1">
      <alignment horizontal="left" vertical="center" indent="1"/>
    </xf>
    <xf numFmtId="0" fontId="20" fillId="0" borderId="56" xfId="5" applyFont="1" applyBorder="1" applyAlignment="1">
      <alignment horizontal="left" vertical="center"/>
    </xf>
    <xf numFmtId="0" fontId="18" fillId="0" borderId="24" xfId="4" applyFont="1" applyBorder="1" applyAlignment="1">
      <alignment horizontal="center"/>
    </xf>
    <xf numFmtId="0" fontId="11" fillId="0" borderId="25" xfId="6" applyNumberFormat="1" applyFont="1" applyBorder="1" applyAlignment="1">
      <alignment horizontal="center" vertical="center"/>
    </xf>
    <xf numFmtId="6" fontId="19" fillId="0" borderId="0" xfId="4" applyNumberFormat="1" applyFont="1" applyBorder="1" applyAlignment="1"/>
    <xf numFmtId="0" fontId="20" fillId="0" borderId="54" xfId="5" applyFont="1" applyBorder="1" applyAlignment="1">
      <alignment horizontal="left" vertical="center" indent="1"/>
    </xf>
    <xf numFmtId="0" fontId="20" fillId="0" borderId="21" xfId="5" applyFont="1" applyBorder="1" applyAlignment="1">
      <alignment horizontal="left" vertical="center"/>
    </xf>
    <xf numFmtId="0" fontId="19" fillId="0" borderId="8" xfId="4" applyFont="1" applyBorder="1" applyAlignment="1"/>
    <xf numFmtId="165" fontId="21" fillId="0" borderId="26" xfId="6" applyNumberFormat="1" applyFont="1" applyBorder="1" applyAlignment="1">
      <alignment horizontal="right" vertical="center"/>
    </xf>
    <xf numFmtId="0" fontId="20" fillId="0" borderId="41" xfId="5" applyFont="1" applyBorder="1" applyAlignment="1">
      <alignment horizontal="left" vertical="center" indent="1"/>
    </xf>
    <xf numFmtId="0" fontId="20" fillId="0" borderId="18" xfId="5" applyFont="1" applyBorder="1" applyAlignment="1">
      <alignment horizontal="left" vertical="center"/>
    </xf>
    <xf numFmtId="0" fontId="22" fillId="0" borderId="10" xfId="5" applyFont="1" applyBorder="1" applyAlignment="1">
      <alignment horizontal="right" vertical="center"/>
    </xf>
    <xf numFmtId="167" fontId="20" fillId="2" borderId="31" xfId="5" applyNumberFormat="1" applyFont="1" applyFill="1" applyBorder="1" applyAlignment="1">
      <alignment horizontal="right" vertical="center"/>
    </xf>
    <xf numFmtId="0" fontId="19" fillId="0" borderId="10" xfId="4" applyFont="1" applyBorder="1" applyAlignment="1"/>
    <xf numFmtId="6" fontId="21" fillId="2" borderId="31" xfId="5" applyNumberFormat="1" applyFont="1" applyFill="1" applyBorder="1" applyAlignment="1">
      <alignment horizontal="right" vertical="center"/>
    </xf>
    <xf numFmtId="6" fontId="21" fillId="2" borderId="34" xfId="5" applyNumberFormat="1" applyFont="1" applyFill="1" applyBorder="1" applyAlignment="1">
      <alignment horizontal="right" vertical="center"/>
    </xf>
    <xf numFmtId="0" fontId="23" fillId="0" borderId="42" xfId="5" applyFont="1" applyBorder="1" applyAlignment="1">
      <alignment horizontal="left" vertical="center" indent="1"/>
    </xf>
    <xf numFmtId="0" fontId="23" fillId="0" borderId="43" xfId="5" applyFont="1" applyBorder="1" applyAlignment="1">
      <alignment horizontal="left" vertical="center"/>
    </xf>
    <xf numFmtId="0" fontId="18" fillId="0" borderId="33" xfId="4" applyFont="1" applyBorder="1" applyAlignment="1">
      <alignment horizontal="center"/>
    </xf>
    <xf numFmtId="6" fontId="11" fillId="2" borderId="45" xfId="5" applyNumberFormat="1" applyFont="1" applyFill="1" applyBorder="1" applyAlignment="1">
      <alignment horizontal="right" vertical="center"/>
    </xf>
    <xf numFmtId="0" fontId="19" fillId="0" borderId="57" xfId="4" applyFont="1" applyBorder="1" applyAlignment="1"/>
    <xf numFmtId="165" fontId="21" fillId="0" borderId="24" xfId="7" applyNumberFormat="1" applyFont="1" applyBorder="1" applyAlignment="1">
      <alignment vertical="center"/>
    </xf>
    <xf numFmtId="6" fontId="18" fillId="0" borderId="24" xfId="4" applyNumberFormat="1" applyFont="1" applyBorder="1" applyAlignment="1">
      <alignment horizontal="left"/>
    </xf>
    <xf numFmtId="0" fontId="19" fillId="0" borderId="25" xfId="4" applyFont="1" applyBorder="1" applyAlignment="1"/>
    <xf numFmtId="0" fontId="19" fillId="0" borderId="3" xfId="4" applyFont="1" applyBorder="1" applyAlignment="1"/>
    <xf numFmtId="165" fontId="21" fillId="0" borderId="2" xfId="7" applyNumberFormat="1" applyFont="1" applyBorder="1" applyAlignment="1">
      <alignment vertical="center"/>
    </xf>
    <xf numFmtId="0" fontId="19" fillId="0" borderId="31" xfId="4" applyFont="1" applyBorder="1" applyAlignment="1"/>
    <xf numFmtId="165" fontId="21" fillId="0" borderId="17" xfId="5" applyNumberFormat="1" applyFont="1" applyBorder="1" applyAlignment="1">
      <alignment vertical="center"/>
    </xf>
    <xf numFmtId="9" fontId="11" fillId="0" borderId="55" xfId="8" applyFont="1" applyBorder="1" applyAlignment="1">
      <alignment vertical="center"/>
    </xf>
    <xf numFmtId="6" fontId="20" fillId="0" borderId="17" xfId="5" applyNumberFormat="1" applyFont="1" applyBorder="1" applyAlignment="1">
      <alignment horizontal="right" vertical="center"/>
    </xf>
    <xf numFmtId="9" fontId="23" fillId="0" borderId="10" xfId="3" applyFont="1" applyBorder="1" applyAlignment="1">
      <alignment horizontal="right" vertical="center"/>
    </xf>
    <xf numFmtId="6" fontId="20" fillId="0" borderId="10" xfId="5" applyNumberFormat="1" applyFont="1" applyBorder="1" applyAlignment="1">
      <alignment horizontal="right" vertical="center"/>
    </xf>
    <xf numFmtId="6" fontId="20" fillId="0" borderId="33" xfId="5" applyNumberFormat="1" applyFont="1" applyBorder="1" applyAlignment="1">
      <alignment horizontal="right" vertical="center"/>
    </xf>
    <xf numFmtId="6" fontId="19" fillId="0" borderId="60" xfId="4" applyNumberFormat="1" applyFont="1" applyBorder="1" applyAlignment="1"/>
    <xf numFmtId="0" fontId="20" fillId="0" borderId="42" xfId="5" applyFont="1" applyBorder="1" applyAlignment="1">
      <alignment horizontal="left" vertical="center" indent="1"/>
    </xf>
    <xf numFmtId="0" fontId="20" fillId="0" borderId="43" xfId="5" applyFont="1" applyBorder="1" applyAlignment="1">
      <alignment horizontal="left" vertical="center"/>
    </xf>
    <xf numFmtId="0" fontId="19" fillId="0" borderId="44" xfId="4" applyFont="1" applyBorder="1" applyAlignment="1"/>
    <xf numFmtId="165" fontId="21" fillId="0" borderId="58" xfId="5" applyNumberFormat="1" applyFont="1" applyBorder="1" applyAlignment="1">
      <alignment vertical="center"/>
    </xf>
    <xf numFmtId="6" fontId="18" fillId="0" borderId="59" xfId="4" applyNumberFormat="1" applyFont="1" applyBorder="1" applyAlignment="1"/>
    <xf numFmtId="0" fontId="20" fillId="0" borderId="40" xfId="5" applyFont="1" applyBorder="1" applyAlignment="1">
      <alignment horizontal="left" vertical="center" indent="1"/>
    </xf>
    <xf numFmtId="0" fontId="20" fillId="0" borderId="19" xfId="5" applyFont="1" applyBorder="1" applyAlignment="1">
      <alignment horizontal="left" vertical="center"/>
    </xf>
    <xf numFmtId="0" fontId="19" fillId="0" borderId="20" xfId="4" applyFont="1" applyBorder="1" applyAlignment="1"/>
    <xf numFmtId="165" fontId="21" fillId="0" borderId="22" xfId="5" applyNumberFormat="1" applyFont="1" applyBorder="1" applyAlignment="1">
      <alignment vertical="center"/>
    </xf>
    <xf numFmtId="0" fontId="14" fillId="2" borderId="0" xfId="4" applyFont="1" applyFill="1" applyBorder="1" applyAlignment="1">
      <alignment horizontal="center"/>
    </xf>
    <xf numFmtId="0" fontId="14" fillId="2" borderId="30" xfId="4" applyFont="1" applyFill="1" applyBorder="1" applyAlignment="1">
      <alignment horizontal="center"/>
    </xf>
    <xf numFmtId="165" fontId="21" fillId="0" borderId="10" xfId="5" applyNumberFormat="1" applyFont="1" applyBorder="1" applyAlignment="1">
      <alignment vertical="center"/>
    </xf>
    <xf numFmtId="6" fontId="23" fillId="2" borderId="10" xfId="5" applyNumberFormat="1" applyFont="1" applyFill="1" applyBorder="1" applyAlignment="1">
      <alignment horizontal="right" vertical="center"/>
    </xf>
    <xf numFmtId="165" fontId="19" fillId="0" borderId="31" xfId="7" applyNumberFormat="1" applyFont="1" applyBorder="1" applyAlignment="1"/>
    <xf numFmtId="0" fontId="18" fillId="0" borderId="3" xfId="4" applyFont="1" applyBorder="1" applyAlignment="1"/>
    <xf numFmtId="8" fontId="20" fillId="2" borderId="29" xfId="5" applyNumberFormat="1" applyFont="1" applyFill="1" applyBorder="1" applyAlignment="1">
      <alignment horizontal="right" vertical="center"/>
    </xf>
    <xf numFmtId="0" fontId="20" fillId="0" borderId="18" xfId="5" applyFont="1" applyBorder="1" applyAlignment="1">
      <alignment vertical="center"/>
    </xf>
    <xf numFmtId="6" fontId="11" fillId="2" borderId="30" xfId="5" applyNumberFormat="1" applyFont="1" applyFill="1" applyBorder="1" applyAlignment="1">
      <alignment horizontal="right" vertical="center"/>
    </xf>
    <xf numFmtId="9" fontId="20" fillId="0" borderId="3" xfId="5" applyNumberFormat="1" applyFont="1" applyBorder="1" applyAlignment="1">
      <alignment horizontal="right" vertical="center"/>
    </xf>
    <xf numFmtId="6" fontId="20" fillId="0" borderId="61" xfId="5" applyNumberFormat="1" applyFont="1" applyBorder="1" applyAlignment="1">
      <alignment horizontal="right" vertical="center"/>
    </xf>
    <xf numFmtId="6" fontId="20" fillId="0" borderId="34" xfId="5" applyNumberFormat="1" applyFont="1" applyBorder="1" applyAlignment="1">
      <alignment horizontal="right" vertical="center"/>
    </xf>
    <xf numFmtId="0" fontId="19" fillId="0" borderId="43" xfId="4" applyFont="1" applyBorder="1" applyAlignment="1"/>
    <xf numFmtId="0" fontId="18" fillId="0" borderId="44" xfId="4" applyFont="1" applyBorder="1" applyAlignment="1"/>
    <xf numFmtId="0" fontId="19" fillId="0" borderId="33" xfId="4" applyFont="1" applyBorder="1" applyAlignment="1"/>
    <xf numFmtId="6" fontId="18" fillId="2" borderId="45" xfId="4" applyNumberFormat="1" applyFont="1" applyFill="1" applyBorder="1" applyAlignment="1"/>
    <xf numFmtId="0" fontId="11" fillId="0" borderId="63" xfId="4" applyFont="1" applyBorder="1" applyAlignment="1">
      <alignment horizontal="left" indent="1"/>
    </xf>
    <xf numFmtId="0" fontId="11" fillId="0" borderId="65" xfId="4" applyFont="1" applyBorder="1" applyAlignment="1">
      <alignment horizontal="left"/>
    </xf>
    <xf numFmtId="0" fontId="11" fillId="0" borderId="23" xfId="4" applyFont="1" applyBorder="1" applyAlignment="1">
      <alignment horizontal="center"/>
    </xf>
    <xf numFmtId="0" fontId="11" fillId="0" borderId="59" xfId="4" applyFont="1" applyBorder="1" applyAlignment="1">
      <alignment horizontal="center"/>
    </xf>
    <xf numFmtId="0" fontId="11" fillId="0" borderId="40" xfId="4" applyFont="1" applyBorder="1" applyAlignment="1">
      <alignment horizontal="left" indent="1"/>
    </xf>
    <xf numFmtId="0" fontId="11" fillId="0" borderId="19" xfId="4" applyFont="1" applyBorder="1" applyAlignment="1">
      <alignment horizontal="left"/>
    </xf>
    <xf numFmtId="0" fontId="11" fillId="0" borderId="17" xfId="4" applyFont="1" applyBorder="1" applyAlignment="1">
      <alignment horizontal="left"/>
    </xf>
    <xf numFmtId="0" fontId="11" fillId="0" borderId="17" xfId="4" applyFont="1" applyBorder="1" applyAlignment="1"/>
    <xf numFmtId="6" fontId="11" fillId="0" borderId="17" xfId="4" applyNumberFormat="1" applyFont="1" applyBorder="1" applyAlignment="1">
      <alignment horizontal="right"/>
    </xf>
    <xf numFmtId="6" fontId="11" fillId="0" borderId="30" xfId="4" applyNumberFormat="1" applyFont="1" applyBorder="1" applyAlignment="1">
      <alignment horizontal="right"/>
    </xf>
    <xf numFmtId="0" fontId="21" fillId="0" borderId="41" xfId="4" applyFont="1" applyBorder="1" applyAlignment="1">
      <alignment horizontal="left" indent="1"/>
    </xf>
    <xf numFmtId="0" fontId="21" fillId="0" borderId="18" xfId="4" applyFont="1" applyBorder="1" applyAlignment="1">
      <alignment horizontal="left"/>
    </xf>
    <xf numFmtId="0" fontId="11" fillId="0" borderId="10" xfId="4" applyFont="1" applyBorder="1" applyAlignment="1">
      <alignment horizontal="center"/>
    </xf>
    <xf numFmtId="165" fontId="21" fillId="0" borderId="10" xfId="6" applyNumberFormat="1" applyFont="1" applyBorder="1" applyAlignment="1">
      <alignment horizontal="left" vertical="center"/>
    </xf>
    <xf numFmtId="0" fontId="21" fillId="0" borderId="31" xfId="4" applyFont="1" applyBorder="1" applyAlignment="1">
      <alignment horizontal="left"/>
    </xf>
    <xf numFmtId="0" fontId="21" fillId="0" borderId="10" xfId="4" applyFont="1" applyBorder="1" applyAlignment="1">
      <alignment horizontal="center"/>
    </xf>
    <xf numFmtId="0" fontId="21" fillId="0" borderId="10" xfId="4" applyFont="1" applyBorder="1" applyAlignment="1"/>
    <xf numFmtId="6" fontId="21" fillId="0" borderId="10" xfId="6" applyNumberFormat="1" applyFont="1" applyBorder="1" applyAlignment="1">
      <alignment horizontal="right" vertical="center"/>
    </xf>
    <xf numFmtId="38" fontId="21" fillId="0" borderId="10" xfId="4" applyNumberFormat="1" applyFont="1" applyBorder="1" applyAlignment="1">
      <alignment horizontal="right"/>
    </xf>
    <xf numFmtId="38" fontId="21" fillId="0" borderId="31" xfId="4" applyNumberFormat="1" applyFont="1" applyBorder="1" applyAlignment="1">
      <alignment horizontal="right"/>
    </xf>
    <xf numFmtId="0" fontId="21" fillId="0" borderId="10" xfId="4" applyFont="1" applyBorder="1" applyAlignment="1">
      <alignment horizontal="left"/>
    </xf>
    <xf numFmtId="6" fontId="21" fillId="0" borderId="10" xfId="4" applyNumberFormat="1" applyFont="1" applyBorder="1" applyAlignment="1">
      <alignment horizontal="right"/>
    </xf>
    <xf numFmtId="38" fontId="21" fillId="0" borderId="34" xfId="4" applyNumberFormat="1" applyFont="1" applyBorder="1" applyAlignment="1">
      <alignment horizontal="right"/>
    </xf>
    <xf numFmtId="0" fontId="11" fillId="0" borderId="42" xfId="4" applyFont="1" applyBorder="1" applyAlignment="1">
      <alignment horizontal="left" indent="1"/>
    </xf>
    <xf numFmtId="0" fontId="11" fillId="0" borderId="43" xfId="4" applyFont="1" applyBorder="1" applyAlignment="1">
      <alignment horizontal="left"/>
    </xf>
    <xf numFmtId="0" fontId="11" fillId="0" borderId="33" xfId="4" applyFont="1" applyBorder="1" applyAlignment="1">
      <alignment horizontal="left"/>
    </xf>
    <xf numFmtId="6" fontId="11" fillId="0" borderId="33" xfId="4" applyNumberFormat="1" applyFont="1" applyBorder="1" applyAlignment="1">
      <alignment horizontal="right"/>
    </xf>
    <xf numFmtId="6" fontId="11" fillId="2" borderId="45" xfId="4" applyNumberFormat="1" applyFont="1" applyFill="1" applyBorder="1" applyAlignment="1">
      <alignment horizontal="right"/>
    </xf>
    <xf numFmtId="0" fontId="20" fillId="0" borderId="0" xfId="4" applyFont="1" applyAlignment="1"/>
    <xf numFmtId="0" fontId="11" fillId="0" borderId="0" xfId="4" applyFont="1" applyAlignment="1"/>
    <xf numFmtId="0" fontId="20" fillId="0" borderId="53" xfId="4" applyFont="1" applyBorder="1" applyAlignment="1">
      <alignment horizontal="left" vertical="top" indent="1"/>
    </xf>
    <xf numFmtId="0" fontId="20" fillId="0" borderId="56" xfId="4" applyFont="1" applyBorder="1" applyAlignment="1">
      <alignment horizontal="left" vertical="top"/>
    </xf>
    <xf numFmtId="0" fontId="19" fillId="0" borderId="56" xfId="4" applyFont="1" applyBorder="1" applyAlignment="1"/>
    <xf numFmtId="6" fontId="20" fillId="0" borderId="25" xfId="4" applyNumberFormat="1" applyFont="1" applyBorder="1" applyAlignment="1">
      <alignment horizontal="right" vertical="top" wrapText="1"/>
    </xf>
    <xf numFmtId="0" fontId="20" fillId="0" borderId="41" xfId="4" applyFont="1" applyBorder="1" applyAlignment="1">
      <alignment horizontal="left" vertical="top" indent="1"/>
    </xf>
    <xf numFmtId="0" fontId="20" fillId="0" borderId="18" xfId="4" applyFont="1" applyBorder="1" applyAlignment="1">
      <alignment horizontal="left" vertical="top"/>
    </xf>
    <xf numFmtId="3" fontId="20" fillId="0" borderId="31" xfId="4" applyNumberFormat="1" applyFont="1" applyBorder="1" applyAlignment="1">
      <alignment horizontal="right" vertical="top" wrapText="1"/>
    </xf>
    <xf numFmtId="3" fontId="20" fillId="0" borderId="60" xfId="4" applyNumberFormat="1" applyFont="1" applyBorder="1" applyAlignment="1">
      <alignment horizontal="right" vertical="top" wrapText="1"/>
    </xf>
    <xf numFmtId="3" fontId="20" fillId="0" borderId="25" xfId="4" applyNumberFormat="1" applyFont="1" applyBorder="1" applyAlignment="1">
      <alignment horizontal="right" vertical="top" wrapText="1"/>
    </xf>
    <xf numFmtId="0" fontId="20" fillId="0" borderId="41" xfId="4" applyFont="1" applyBorder="1" applyAlignment="1">
      <alignment horizontal="left" indent="1"/>
    </xf>
    <xf numFmtId="0" fontId="20" fillId="0" borderId="18" xfId="4" applyFont="1" applyBorder="1" applyAlignment="1">
      <alignment horizontal="left"/>
    </xf>
    <xf numFmtId="3" fontId="20" fillId="0" borderId="34" xfId="4" applyNumberFormat="1" applyFont="1" applyBorder="1" applyAlignment="1">
      <alignment horizontal="right" vertical="top" wrapText="1"/>
    </xf>
    <xf numFmtId="0" fontId="20" fillId="0" borderId="42" xfId="4" applyFont="1" applyBorder="1" applyAlignment="1">
      <alignment horizontal="left" vertical="top" indent="1"/>
    </xf>
    <xf numFmtId="0" fontId="20" fillId="0" borderId="43" xfId="4" applyFont="1" applyBorder="1" applyAlignment="1">
      <alignment horizontal="left" vertical="top"/>
    </xf>
    <xf numFmtId="6" fontId="23" fillId="2" borderId="45" xfId="4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6" fontId="19" fillId="0" borderId="72" xfId="10" applyNumberFormat="1" applyFont="1" applyBorder="1" applyAlignment="1">
      <alignment vertical="center"/>
    </xf>
    <xf numFmtId="6" fontId="19" fillId="0" borderId="70" xfId="10" applyNumberFormat="1" applyFont="1" applyBorder="1" applyAlignment="1">
      <alignment vertical="center"/>
    </xf>
    <xf numFmtId="38" fontId="19" fillId="0" borderId="71" xfId="11" applyNumberFormat="1" applyFont="1" applyBorder="1" applyAlignment="1">
      <alignment vertical="center"/>
    </xf>
    <xf numFmtId="41" fontId="14" fillId="0" borderId="0" xfId="11" applyNumberFormat="1" applyFont="1" applyAlignment="1">
      <alignment horizontal="left" vertical="center"/>
    </xf>
    <xf numFmtId="41" fontId="18" fillId="0" borderId="0" xfId="11" applyNumberFormat="1" applyFont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25" fillId="0" borderId="66" xfId="0" applyFont="1" applyBorder="1" applyAlignment="1">
      <alignment horizontal="left" indent="1"/>
    </xf>
    <xf numFmtId="0" fontId="25" fillId="0" borderId="67" xfId="0" applyFont="1" applyBorder="1" applyAlignment="1">
      <alignment horizontal="left"/>
    </xf>
    <xf numFmtId="0" fontId="14" fillId="0" borderId="23" xfId="0" applyFont="1" applyBorder="1" applyAlignment="1">
      <alignment horizontal="right" vertical="center"/>
    </xf>
    <xf numFmtId="0" fontId="14" fillId="0" borderId="59" xfId="0" applyFont="1" applyBorder="1" applyAlignment="1">
      <alignment horizontal="right" vertical="center"/>
    </xf>
    <xf numFmtId="0" fontId="17" fillId="0" borderId="0" xfId="0" applyFont="1" applyBorder="1" applyAlignment="1"/>
    <xf numFmtId="0" fontId="17" fillId="0" borderId="83" xfId="0" applyFont="1" applyBorder="1" applyAlignment="1">
      <alignment horizontal="left" vertical="center" indent="1"/>
    </xf>
    <xf numFmtId="0" fontId="17" fillId="0" borderId="72" xfId="0" applyFont="1" applyBorder="1" applyAlignment="1">
      <alignment horizontal="left" vertical="center"/>
    </xf>
    <xf numFmtId="0" fontId="17" fillId="0" borderId="68" xfId="0" applyFont="1" applyBorder="1" applyAlignment="1"/>
    <xf numFmtId="6" fontId="17" fillId="0" borderId="69" xfId="0" applyNumberFormat="1" applyFont="1" applyBorder="1" applyAlignment="1">
      <alignment vertical="center"/>
    </xf>
    <xf numFmtId="6" fontId="17" fillId="0" borderId="84" xfId="0" applyNumberFormat="1" applyFont="1" applyBorder="1" applyAlignment="1">
      <alignment vertical="center"/>
    </xf>
    <xf numFmtId="0" fontId="17" fillId="0" borderId="77" xfId="0" applyFont="1" applyBorder="1" applyAlignment="1">
      <alignment horizontal="left" vertical="center" indent="1"/>
    </xf>
    <xf numFmtId="0" fontId="17" fillId="0" borderId="81" xfId="0" applyFont="1" applyBorder="1" applyAlignment="1">
      <alignment horizontal="left" vertical="center"/>
    </xf>
    <xf numFmtId="0" fontId="17" fillId="0" borderId="79" xfId="0" applyFont="1" applyBorder="1" applyAlignment="1"/>
    <xf numFmtId="38" fontId="17" fillId="0" borderId="73" xfId="0" applyNumberFormat="1" applyFont="1" applyBorder="1" applyAlignment="1">
      <alignment vertical="center"/>
    </xf>
    <xf numFmtId="38" fontId="17" fillId="0" borderId="74" xfId="0" applyNumberFormat="1" applyFont="1" applyBorder="1" applyAlignment="1">
      <alignment vertical="center"/>
    </xf>
    <xf numFmtId="38" fontId="17" fillId="0" borderId="75" xfId="0" applyNumberFormat="1" applyFont="1" applyBorder="1" applyAlignment="1">
      <alignment vertical="center"/>
    </xf>
    <xf numFmtId="38" fontId="17" fillId="0" borderId="76" xfId="0" applyNumberFormat="1" applyFont="1" applyBorder="1" applyAlignment="1">
      <alignment vertical="center"/>
    </xf>
    <xf numFmtId="0" fontId="14" fillId="0" borderId="77" xfId="0" applyFont="1" applyBorder="1" applyAlignment="1">
      <alignment horizontal="left" vertical="center" indent="1"/>
    </xf>
    <xf numFmtId="38" fontId="14" fillId="0" borderId="69" xfId="0" applyNumberFormat="1" applyFont="1" applyBorder="1" applyAlignment="1">
      <alignment vertical="center"/>
    </xf>
    <xf numFmtId="0" fontId="17" fillId="0" borderId="84" xfId="0" applyFont="1" applyBorder="1" applyAlignment="1"/>
    <xf numFmtId="38" fontId="14" fillId="0" borderId="74" xfId="0" applyNumberFormat="1" applyFont="1" applyBorder="1" applyAlignment="1">
      <alignment vertical="center"/>
    </xf>
    <xf numFmtId="9" fontId="17" fillId="0" borderId="75" xfId="3" applyFont="1" applyBorder="1" applyAlignment="1">
      <alignment vertical="center"/>
    </xf>
    <xf numFmtId="9" fontId="17" fillId="0" borderId="76" xfId="3" applyFont="1" applyBorder="1" applyAlignment="1">
      <alignment vertical="center"/>
    </xf>
    <xf numFmtId="38" fontId="17" fillId="0" borderId="69" xfId="0" applyNumberFormat="1" applyFont="1" applyBorder="1" applyAlignment="1">
      <alignment vertical="center"/>
    </xf>
    <xf numFmtId="38" fontId="17" fillId="0" borderId="84" xfId="0" applyNumberFormat="1" applyFont="1" applyBorder="1" applyAlignment="1">
      <alignment vertical="center"/>
    </xf>
    <xf numFmtId="5" fontId="17" fillId="0" borderId="69" xfId="2" applyNumberFormat="1" applyFont="1" applyBorder="1" applyAlignment="1">
      <alignment vertical="center"/>
    </xf>
    <xf numFmtId="0" fontId="17" fillId="0" borderId="77" xfId="0" applyFont="1" applyBorder="1" applyAlignment="1">
      <alignment horizontal="left" indent="1"/>
    </xf>
    <xf numFmtId="0" fontId="17" fillId="0" borderId="81" xfId="0" applyFont="1" applyBorder="1" applyAlignment="1">
      <alignment horizontal="left"/>
    </xf>
    <xf numFmtId="0" fontId="17" fillId="0" borderId="79" xfId="0" applyFont="1" applyBorder="1" applyAlignment="1">
      <alignment horizontal="left"/>
    </xf>
    <xf numFmtId="0" fontId="17" fillId="0" borderId="73" xfId="0" applyFont="1" applyBorder="1" applyAlignment="1">
      <alignment horizontal="left"/>
    </xf>
    <xf numFmtId="0" fontId="17" fillId="0" borderId="74" xfId="0" applyFont="1" applyBorder="1" applyAlignment="1">
      <alignment horizontal="left"/>
    </xf>
    <xf numFmtId="0" fontId="17" fillId="0" borderId="78" xfId="0" applyFont="1" applyBorder="1" applyAlignment="1">
      <alignment horizontal="left" indent="1"/>
    </xf>
    <xf numFmtId="0" fontId="17" fillId="0" borderId="82" xfId="0" applyFont="1" applyBorder="1" applyAlignment="1">
      <alignment horizontal="left"/>
    </xf>
    <xf numFmtId="0" fontId="17" fillId="0" borderId="80" xfId="0" applyFont="1" applyBorder="1" applyAlignment="1"/>
    <xf numFmtId="0" fontId="17" fillId="0" borderId="75" xfId="0" applyFont="1" applyBorder="1" applyAlignment="1">
      <alignment horizontal="center"/>
    </xf>
    <xf numFmtId="5" fontId="14" fillId="3" borderId="76" xfId="2" applyNumberFormat="1" applyFont="1" applyFill="1" applyBorder="1" applyAlignment="1"/>
    <xf numFmtId="0" fontId="2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/>
    <xf numFmtId="0" fontId="16" fillId="0" borderId="0" xfId="0" applyFont="1" applyBorder="1" applyAlignment="1"/>
    <xf numFmtId="0" fontId="16" fillId="0" borderId="0" xfId="0" applyFont="1" applyAlignment="1"/>
    <xf numFmtId="41" fontId="27" fillId="0" borderId="0" xfId="11" applyNumberFormat="1" applyFont="1" applyAlignment="1">
      <alignment horizontal="left" vertical="center"/>
    </xf>
    <xf numFmtId="41" fontId="28" fillId="0" borderId="0" xfId="11" applyNumberFormat="1" applyFont="1" applyAlignment="1">
      <alignment horizontal="left" vertical="center"/>
    </xf>
    <xf numFmtId="0" fontId="27" fillId="0" borderId="53" xfId="15" applyFont="1" applyBorder="1" applyAlignment="1">
      <alignment horizontal="left" vertical="center"/>
    </xf>
    <xf numFmtId="0" fontId="27" fillId="0" borderId="56" xfId="15" applyFont="1" applyBorder="1" applyAlignment="1">
      <alignment horizontal="left" vertical="center"/>
    </xf>
    <xf numFmtId="37" fontId="29" fillId="0" borderId="87" xfId="15" applyNumberFormat="1" applyFont="1" applyBorder="1" applyAlignment="1">
      <alignment horizontal="right" vertical="center"/>
    </xf>
    <xf numFmtId="37" fontId="29" fillId="0" borderId="25" xfId="15" applyNumberFormat="1" applyFont="1" applyBorder="1" applyAlignment="1">
      <alignment vertical="center"/>
    </xf>
    <xf numFmtId="0" fontId="27" fillId="0" borderId="77" xfId="15" applyFont="1" applyBorder="1" applyAlignment="1">
      <alignment horizontal="left" vertical="center"/>
    </xf>
    <xf numFmtId="0" fontId="27" fillId="0" borderId="81" xfId="15" applyFont="1" applyBorder="1" applyAlignment="1">
      <alignment horizontal="left" vertical="center"/>
    </xf>
    <xf numFmtId="37" fontId="29" fillId="0" borderId="88" xfId="15" applyNumberFormat="1" applyFont="1" applyBorder="1" applyAlignment="1">
      <alignment horizontal="right" vertical="center"/>
    </xf>
    <xf numFmtId="37" fontId="29" fillId="0" borderId="74" xfId="15" applyNumberFormat="1" applyFont="1" applyBorder="1" applyAlignment="1">
      <alignment vertical="center"/>
    </xf>
    <xf numFmtId="0" fontId="27" fillId="0" borderId="77" xfId="15" applyFont="1" applyBorder="1" applyAlignment="1">
      <alignment horizontal="left" vertical="center" indent="1"/>
    </xf>
    <xf numFmtId="0" fontId="27" fillId="0" borderId="81" xfId="15" applyFont="1" applyBorder="1" applyAlignment="1">
      <alignment horizontal="left" vertical="center" indent="1"/>
    </xf>
    <xf numFmtId="37" fontId="29" fillId="0" borderId="88" xfId="15" applyNumberFormat="1" applyFont="1" applyBorder="1" applyAlignment="1">
      <alignment vertical="center"/>
    </xf>
    <xf numFmtId="0" fontId="17" fillId="0" borderId="0" xfId="13" applyFont="1" applyBorder="1" applyAlignment="1">
      <alignment horizontal="center"/>
    </xf>
    <xf numFmtId="0" fontId="27" fillId="0" borderId="78" xfId="15" applyFont="1" applyBorder="1" applyAlignment="1">
      <alignment horizontal="left" vertical="center" indent="4"/>
    </xf>
    <xf numFmtId="0" fontId="27" fillId="0" borderId="1" xfId="15" applyFont="1" applyBorder="1" applyAlignment="1">
      <alignment horizontal="left" vertical="center" indent="4"/>
    </xf>
    <xf numFmtId="37" fontId="29" fillId="0" borderId="89" xfId="15" applyNumberFormat="1" applyFont="1" applyBorder="1" applyAlignment="1">
      <alignment horizontal="right" vertical="center"/>
    </xf>
    <xf numFmtId="41" fontId="18" fillId="0" borderId="53" xfId="11" applyNumberFormat="1" applyFont="1" applyBorder="1" applyAlignment="1">
      <alignment horizontal="left" vertical="center"/>
    </xf>
    <xf numFmtId="0" fontId="15" fillId="0" borderId="56" xfId="0" applyFont="1" applyBorder="1" applyAlignment="1">
      <alignment vertical="center"/>
    </xf>
    <xf numFmtId="0" fontId="19" fillId="0" borderId="56" xfId="0" applyFont="1" applyBorder="1" applyAlignment="1">
      <alignment vertical="center"/>
    </xf>
    <xf numFmtId="0" fontId="19" fillId="0" borderId="57" xfId="0" applyFont="1" applyBorder="1" applyAlignment="1">
      <alignment vertical="center"/>
    </xf>
    <xf numFmtId="6" fontId="18" fillId="0" borderId="25" xfId="2" applyNumberFormat="1" applyFont="1" applyFill="1" applyBorder="1" applyAlignment="1">
      <alignment vertical="center"/>
    </xf>
    <xf numFmtId="41" fontId="18" fillId="0" borderId="77" xfId="11" applyNumberFormat="1" applyFont="1" applyBorder="1" applyAlignment="1">
      <alignment horizontal="left" vertical="center"/>
    </xf>
    <xf numFmtId="0" fontId="15" fillId="0" borderId="81" xfId="0" applyFont="1" applyBorder="1" applyAlignment="1">
      <alignment vertical="center"/>
    </xf>
    <xf numFmtId="0" fontId="19" fillId="0" borderId="81" xfId="0" applyFont="1" applyBorder="1" applyAlignment="1">
      <alignment vertical="center"/>
    </xf>
    <xf numFmtId="0" fontId="19" fillId="0" borderId="79" xfId="0" applyFont="1" applyBorder="1" applyAlignment="1">
      <alignment vertical="center"/>
    </xf>
    <xf numFmtId="6" fontId="18" fillId="0" borderId="74" xfId="2" applyNumberFormat="1" applyFont="1" applyFill="1" applyBorder="1" applyAlignment="1">
      <alignment vertical="center"/>
    </xf>
    <xf numFmtId="41" fontId="18" fillId="0" borderId="78" xfId="11" applyNumberFormat="1" applyFont="1" applyBorder="1" applyAlignment="1">
      <alignment horizontal="left" vertical="center"/>
    </xf>
    <xf numFmtId="0" fontId="15" fillId="0" borderId="82" xfId="0" applyFont="1" applyBorder="1" applyAlignment="1">
      <alignment vertical="center"/>
    </xf>
    <xf numFmtId="0" fontId="19" fillId="0" borderId="82" xfId="0" applyFont="1" applyBorder="1" applyAlignment="1">
      <alignment vertical="center"/>
    </xf>
    <xf numFmtId="0" fontId="19" fillId="0" borderId="80" xfId="0" applyFont="1" applyBorder="1" applyAlignment="1">
      <alignment vertical="center"/>
    </xf>
    <xf numFmtId="6" fontId="18" fillId="0" borderId="76" xfId="2" applyNumberFormat="1" applyFont="1" applyFill="1" applyBorder="1" applyAlignment="1">
      <alignment vertical="center"/>
    </xf>
    <xf numFmtId="41" fontId="18" fillId="0" borderId="0" xfId="11" applyNumberFormat="1" applyFont="1" applyBorder="1" applyAlignment="1">
      <alignment horizontal="left" vertical="center"/>
    </xf>
    <xf numFmtId="6" fontId="18" fillId="0" borderId="0" xfId="2" applyNumberFormat="1" applyFont="1" applyFill="1" applyBorder="1" applyAlignment="1">
      <alignment vertical="center"/>
    </xf>
    <xf numFmtId="41" fontId="18" fillId="0" borderId="90" xfId="11" applyNumberFormat="1" applyFont="1" applyBorder="1" applyAlignment="1">
      <alignment horizontal="left" vertical="center"/>
    </xf>
    <xf numFmtId="0" fontId="15" fillId="0" borderId="91" xfId="0" applyFont="1" applyBorder="1" applyAlignment="1">
      <alignment vertical="center"/>
    </xf>
    <xf numFmtId="0" fontId="19" fillId="0" borderId="91" xfId="0" applyFont="1" applyBorder="1" applyAlignment="1">
      <alignment vertical="center"/>
    </xf>
    <xf numFmtId="6" fontId="18" fillId="0" borderId="28" xfId="2" applyNumberFormat="1" applyFont="1" applyFill="1" applyBorder="1" applyAlignment="1">
      <alignment vertical="center"/>
    </xf>
    <xf numFmtId="6" fontId="18" fillId="0" borderId="45" xfId="2" applyNumberFormat="1" applyFont="1" applyFill="1" applyBorder="1" applyAlignment="1">
      <alignment vertical="center"/>
    </xf>
    <xf numFmtId="9" fontId="18" fillId="0" borderId="45" xfId="3" applyFont="1" applyFill="1" applyBorder="1" applyAlignment="1">
      <alignment vertical="center"/>
    </xf>
    <xf numFmtId="41" fontId="18" fillId="0" borderId="92" xfId="11" applyNumberFormat="1" applyFont="1" applyBorder="1" applyAlignment="1">
      <alignment horizontal="left" vertical="center"/>
    </xf>
    <xf numFmtId="0" fontId="15" fillId="0" borderId="93" xfId="0" applyFont="1" applyBorder="1" applyAlignment="1">
      <alignment vertical="center"/>
    </xf>
    <xf numFmtId="0" fontId="19" fillId="0" borderId="93" xfId="0" applyFont="1" applyBorder="1" applyAlignment="1">
      <alignment vertical="center"/>
    </xf>
    <xf numFmtId="6" fontId="18" fillId="0" borderId="94" xfId="2" applyNumberFormat="1" applyFont="1" applyFill="1" applyBorder="1" applyAlignment="1">
      <alignment vertical="center"/>
    </xf>
    <xf numFmtId="9" fontId="18" fillId="0" borderId="76" xfId="3" applyFont="1" applyFill="1" applyBorder="1" applyAlignment="1">
      <alignment vertical="center"/>
    </xf>
    <xf numFmtId="6" fontId="18" fillId="0" borderId="76" xfId="3" applyNumberFormat="1" applyFont="1" applyFill="1" applyBorder="1" applyAlignment="1">
      <alignment vertical="center"/>
    </xf>
    <xf numFmtId="0" fontId="18" fillId="0" borderId="53" xfId="0" applyFont="1" applyFill="1" applyBorder="1" applyAlignment="1">
      <alignment horizontal="left" vertical="center" indent="1"/>
    </xf>
    <xf numFmtId="0" fontId="18" fillId="0" borderId="56" xfId="0" applyFont="1" applyFill="1" applyBorder="1" applyAlignment="1">
      <alignment horizontal="left" vertical="center"/>
    </xf>
    <xf numFmtId="0" fontId="18" fillId="0" borderId="56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9" fillId="0" borderId="77" xfId="0" applyFont="1" applyFill="1" applyBorder="1" applyAlignment="1">
      <alignment horizontal="left" vertical="center" indent="1"/>
    </xf>
    <xf numFmtId="0" fontId="19" fillId="0" borderId="81" xfId="0" applyFont="1" applyFill="1" applyBorder="1" applyAlignment="1">
      <alignment horizontal="left" vertical="center"/>
    </xf>
    <xf numFmtId="0" fontId="18" fillId="0" borderId="81" xfId="0" applyFont="1" applyFill="1" applyBorder="1" applyAlignment="1">
      <alignment horizontal="center"/>
    </xf>
    <xf numFmtId="38" fontId="19" fillId="0" borderId="74" xfId="2" applyNumberFormat="1" applyFont="1" applyFill="1" applyBorder="1" applyAlignment="1">
      <alignment vertical="center"/>
    </xf>
    <xf numFmtId="38" fontId="19" fillId="0" borderId="96" xfId="2" applyNumberFormat="1" applyFont="1" applyFill="1" applyBorder="1" applyAlignment="1">
      <alignment vertical="center"/>
    </xf>
    <xf numFmtId="0" fontId="18" fillId="2" borderId="78" xfId="0" applyFont="1" applyFill="1" applyBorder="1" applyAlignment="1">
      <alignment horizontal="left" vertical="center" indent="1"/>
    </xf>
    <xf numFmtId="0" fontId="18" fillId="2" borderId="82" xfId="0" applyFont="1" applyFill="1" applyBorder="1" applyAlignment="1">
      <alignment horizontal="left" vertical="center"/>
    </xf>
    <xf numFmtId="0" fontId="14" fillId="0" borderId="82" xfId="0" applyFont="1" applyFill="1" applyBorder="1" applyAlignment="1">
      <alignment horizontal="center"/>
    </xf>
    <xf numFmtId="6" fontId="14" fillId="2" borderId="45" xfId="2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35" xfId="0" applyFont="1" applyFill="1" applyBorder="1" applyAlignment="1">
      <alignment horizontal="left" vertical="center" indent="1"/>
    </xf>
    <xf numFmtId="0" fontId="18" fillId="0" borderId="36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left"/>
    </xf>
    <xf numFmtId="166" fontId="30" fillId="0" borderId="38" xfId="2" applyNumberFormat="1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/>
    </xf>
    <xf numFmtId="166" fontId="30" fillId="0" borderId="39" xfId="2" applyNumberFormat="1" applyFont="1" applyFill="1" applyBorder="1" applyAlignment="1">
      <alignment horizontal="center" vertical="center"/>
    </xf>
    <xf numFmtId="0" fontId="18" fillId="0" borderId="83" xfId="0" applyFont="1" applyFill="1" applyBorder="1" applyAlignment="1">
      <alignment horizontal="left" vertical="center" indent="1"/>
    </xf>
    <xf numFmtId="0" fontId="18" fillId="0" borderId="72" xfId="0" applyFont="1" applyFill="1" applyBorder="1" applyAlignment="1">
      <alignment horizontal="left" vertical="center"/>
    </xf>
    <xf numFmtId="0" fontId="14" fillId="0" borderId="72" xfId="0" applyFont="1" applyFill="1" applyBorder="1" applyAlignment="1">
      <alignment horizontal="center"/>
    </xf>
    <xf numFmtId="0" fontId="15" fillId="0" borderId="68" xfId="0" applyFont="1" applyFill="1" applyBorder="1" applyAlignment="1">
      <alignment horizontal="left"/>
    </xf>
    <xf numFmtId="6" fontId="18" fillId="0" borderId="69" xfId="2" applyNumberFormat="1" applyFont="1" applyFill="1" applyBorder="1" applyAlignment="1">
      <alignment vertical="center"/>
    </xf>
    <xf numFmtId="0" fontId="15" fillId="0" borderId="69" xfId="0" applyFont="1" applyFill="1" applyBorder="1" applyAlignment="1">
      <alignment horizontal="left"/>
    </xf>
    <xf numFmtId="6" fontId="18" fillId="0" borderId="84" xfId="2" applyNumberFormat="1" applyFont="1" applyFill="1" applyBorder="1" applyAlignment="1">
      <alignment vertical="center"/>
    </xf>
    <xf numFmtId="0" fontId="18" fillId="0" borderId="77" xfId="0" applyFont="1" applyFill="1" applyBorder="1" applyAlignment="1">
      <alignment horizontal="left" vertical="center" indent="1"/>
    </xf>
    <xf numFmtId="0" fontId="18" fillId="0" borderId="81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center"/>
    </xf>
    <xf numFmtId="0" fontId="15" fillId="0" borderId="79" xfId="0" applyFont="1" applyFill="1" applyBorder="1" applyAlignment="1">
      <alignment horizontal="left"/>
    </xf>
    <xf numFmtId="38" fontId="18" fillId="0" borderId="73" xfId="2" applyNumberFormat="1" applyFont="1" applyFill="1" applyBorder="1" applyAlignment="1">
      <alignment vertical="center"/>
    </xf>
    <xf numFmtId="38" fontId="15" fillId="0" borderId="73" xfId="0" applyNumberFormat="1" applyFont="1" applyFill="1" applyBorder="1" applyAlignment="1">
      <alignment horizontal="left"/>
    </xf>
    <xf numFmtId="38" fontId="18" fillId="0" borderId="74" xfId="2" applyNumberFormat="1" applyFont="1" applyFill="1" applyBorder="1" applyAlignment="1">
      <alignment vertical="center"/>
    </xf>
    <xf numFmtId="38" fontId="18" fillId="0" borderId="95" xfId="2" applyNumberFormat="1" applyFont="1" applyFill="1" applyBorder="1" applyAlignment="1">
      <alignment vertical="center"/>
    </xf>
    <xf numFmtId="38" fontId="18" fillId="0" borderId="96" xfId="2" applyNumberFormat="1" applyFont="1" applyFill="1" applyBorder="1" applyAlignment="1">
      <alignment vertical="center"/>
    </xf>
    <xf numFmtId="38" fontId="18" fillId="0" borderId="69" xfId="2" applyNumberFormat="1" applyFont="1" applyFill="1" applyBorder="1" applyAlignment="1">
      <alignment vertical="center"/>
    </xf>
    <xf numFmtId="38" fontId="18" fillId="0" borderId="84" xfId="2" applyNumberFormat="1" applyFont="1" applyFill="1" applyBorder="1" applyAlignment="1">
      <alignment vertical="center"/>
    </xf>
    <xf numFmtId="38" fontId="18" fillId="0" borderId="85" xfId="2" applyNumberFormat="1" applyFont="1" applyFill="1" applyBorder="1" applyAlignment="1">
      <alignment vertical="center"/>
    </xf>
    <xf numFmtId="38" fontId="18" fillId="0" borderId="86" xfId="2" applyNumberFormat="1" applyFont="1" applyFill="1" applyBorder="1" applyAlignment="1">
      <alignment vertical="center"/>
    </xf>
    <xf numFmtId="38" fontId="18" fillId="0" borderId="6" xfId="2" applyNumberFormat="1" applyFont="1" applyFill="1" applyBorder="1" applyAlignment="1">
      <alignment vertical="center"/>
    </xf>
    <xf numFmtId="38" fontId="18" fillId="0" borderId="97" xfId="2" applyNumberFormat="1" applyFont="1" applyFill="1" applyBorder="1" applyAlignment="1">
      <alignment vertical="center"/>
    </xf>
    <xf numFmtId="0" fontId="18" fillId="0" borderId="78" xfId="0" applyFont="1" applyFill="1" applyBorder="1" applyAlignment="1">
      <alignment horizontal="left" vertical="center" indent="1"/>
    </xf>
    <xf numFmtId="0" fontId="18" fillId="0" borderId="82" xfId="0" applyFont="1" applyFill="1" applyBorder="1" applyAlignment="1">
      <alignment horizontal="left" vertical="center"/>
    </xf>
    <xf numFmtId="0" fontId="15" fillId="0" borderId="80" xfId="0" applyFont="1" applyFill="1" applyBorder="1" applyAlignment="1">
      <alignment horizontal="left"/>
    </xf>
    <xf numFmtId="6" fontId="18" fillId="0" borderId="75" xfId="2" applyNumberFormat="1" applyFont="1" applyFill="1" applyBorder="1" applyAlignment="1">
      <alignment vertical="center"/>
    </xf>
    <xf numFmtId="0" fontId="15" fillId="0" borderId="75" xfId="0" applyFont="1" applyFill="1" applyBorder="1" applyAlignment="1">
      <alignment horizontal="left"/>
    </xf>
    <xf numFmtId="0" fontId="30" fillId="0" borderId="53" xfId="0" applyFont="1" applyFill="1" applyBorder="1" applyAlignment="1">
      <alignment horizontal="left" vertical="center" indent="1"/>
    </xf>
    <xf numFmtId="0" fontId="30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left"/>
    </xf>
    <xf numFmtId="0" fontId="17" fillId="0" borderId="79" xfId="0" applyFont="1" applyFill="1" applyBorder="1" applyAlignment="1">
      <alignment horizontal="center"/>
    </xf>
    <xf numFmtId="0" fontId="30" fillId="0" borderId="77" xfId="0" applyFont="1" applyFill="1" applyBorder="1" applyAlignment="1">
      <alignment horizontal="left" vertical="center" indent="1"/>
    </xf>
    <xf numFmtId="0" fontId="30" fillId="0" borderId="81" xfId="0" applyFont="1" applyFill="1" applyBorder="1" applyAlignment="1">
      <alignment horizontal="left" vertical="center"/>
    </xf>
    <xf numFmtId="0" fontId="14" fillId="0" borderId="79" xfId="0" applyFont="1" applyFill="1" applyBorder="1" applyAlignment="1">
      <alignment horizontal="center"/>
    </xf>
    <xf numFmtId="0" fontId="19" fillId="0" borderId="78" xfId="0" applyFont="1" applyFill="1" applyBorder="1" applyAlignment="1">
      <alignment horizontal="left" vertical="center" indent="1"/>
    </xf>
    <xf numFmtId="0" fontId="19" fillId="0" borderId="82" xfId="0" applyFont="1" applyFill="1" applyBorder="1" applyAlignment="1">
      <alignment horizontal="left" vertical="center"/>
    </xf>
    <xf numFmtId="0" fontId="17" fillId="0" borderId="80" xfId="0" applyFont="1" applyFill="1" applyBorder="1" applyAlignment="1">
      <alignment horizontal="center"/>
    </xf>
    <xf numFmtId="0" fontId="14" fillId="0" borderId="0" xfId="0" applyFont="1" applyAlignment="1"/>
    <xf numFmtId="0" fontId="14" fillId="0" borderId="14" xfId="0" applyFont="1" applyBorder="1" applyAlignment="1">
      <alignment horizontal="left" indent="1"/>
    </xf>
    <xf numFmtId="0" fontId="14" fillId="0" borderId="18" xfId="0" applyFont="1" applyBorder="1" applyAlignment="1">
      <alignment horizontal="left"/>
    </xf>
    <xf numFmtId="0" fontId="14" fillId="0" borderId="15" xfId="0" applyFont="1" applyBorder="1" applyAlignment="1">
      <alignment horizontal="left" indent="1"/>
    </xf>
    <xf numFmtId="0" fontId="14" fillId="0" borderId="5" xfId="0" applyFont="1" applyBorder="1" applyAlignment="1">
      <alignment horizontal="left"/>
    </xf>
    <xf numFmtId="164" fontId="17" fillId="0" borderId="0" xfId="2" applyNumberFormat="1" applyFont="1" applyBorder="1" applyAlignment="1"/>
    <xf numFmtId="0" fontId="16" fillId="0" borderId="13" xfId="0" applyFont="1" applyBorder="1" applyAlignment="1">
      <alignment horizontal="left" indent="1"/>
    </xf>
    <xf numFmtId="0" fontId="16" fillId="0" borderId="21" xfId="0" applyFont="1" applyBorder="1" applyAlignment="1">
      <alignment horizontal="left"/>
    </xf>
    <xf numFmtId="0" fontId="17" fillId="0" borderId="21" xfId="0" applyFont="1" applyBorder="1" applyAlignment="1"/>
    <xf numFmtId="164" fontId="17" fillId="0" borderId="21" xfId="2" applyNumberFormat="1" applyFont="1" applyBorder="1" applyAlignment="1"/>
    <xf numFmtId="0" fontId="15" fillId="0" borderId="12" xfId="0" applyFont="1" applyFill="1" applyBorder="1" applyAlignment="1">
      <alignment horizontal="left"/>
    </xf>
    <xf numFmtId="0" fontId="17" fillId="0" borderId="9" xfId="0" applyFont="1" applyBorder="1" applyAlignment="1"/>
    <xf numFmtId="0" fontId="16" fillId="0" borderId="14" xfId="0" applyFont="1" applyBorder="1" applyAlignment="1">
      <alignment horizontal="left" indent="1"/>
    </xf>
    <xf numFmtId="0" fontId="16" fillId="0" borderId="18" xfId="0" applyFont="1" applyBorder="1" applyAlignment="1">
      <alignment horizontal="left"/>
    </xf>
    <xf numFmtId="0" fontId="17" fillId="0" borderId="18" xfId="0" applyFont="1" applyBorder="1" applyAlignment="1"/>
    <xf numFmtId="164" fontId="17" fillId="0" borderId="18" xfId="2" applyNumberFormat="1" applyFont="1" applyBorder="1" applyAlignment="1"/>
    <xf numFmtId="0" fontId="15" fillId="0" borderId="3" xfId="0" applyFont="1" applyFill="1" applyBorder="1" applyAlignment="1">
      <alignment horizontal="left"/>
    </xf>
    <xf numFmtId="6" fontId="14" fillId="0" borderId="11" xfId="0" applyNumberFormat="1" applyFont="1" applyBorder="1" applyAlignment="1"/>
    <xf numFmtId="9" fontId="14" fillId="0" borderId="16" xfId="3" applyFont="1" applyBorder="1" applyAlignment="1"/>
    <xf numFmtId="0" fontId="17" fillId="0" borderId="5" xfId="0" applyFont="1" applyBorder="1" applyAlignment="1"/>
    <xf numFmtId="164" fontId="17" fillId="0" borderId="5" xfId="2" applyNumberFormat="1" applyFont="1" applyBorder="1" applyAlignment="1"/>
    <xf numFmtId="0" fontId="15" fillId="0" borderId="4" xfId="0" applyFont="1" applyFill="1" applyBorder="1" applyAlignment="1">
      <alignment horizontal="left"/>
    </xf>
    <xf numFmtId="6" fontId="21" fillId="0" borderId="0" xfId="4" applyNumberFormat="1" applyFont="1" applyAlignment="1">
      <alignment horizontal="right"/>
    </xf>
    <xf numFmtId="6" fontId="11" fillId="0" borderId="0" xfId="4" applyNumberFormat="1" applyFont="1" applyAlignment="1">
      <alignment horizontal="right"/>
    </xf>
    <xf numFmtId="6" fontId="13" fillId="0" borderId="0" xfId="4" applyNumberFormat="1" applyFont="1" applyBorder="1" applyAlignment="1">
      <alignment horizontal="right"/>
    </xf>
    <xf numFmtId="0" fontId="21" fillId="0" borderId="81" xfId="4" applyFont="1" applyBorder="1" applyAlignment="1">
      <alignment horizontal="left"/>
    </xf>
    <xf numFmtId="0" fontId="19" fillId="0" borderId="81" xfId="4" applyFont="1" applyBorder="1" applyAlignment="1"/>
    <xf numFmtId="37" fontId="29" fillId="0" borderId="45" xfId="15" applyNumberFormat="1" applyFont="1" applyBorder="1" applyAlignment="1">
      <alignment horizontal="right" vertical="center"/>
    </xf>
    <xf numFmtId="37" fontId="29" fillId="0" borderId="61" xfId="15" applyNumberFormat="1" applyFont="1" applyBorder="1" applyAlignment="1">
      <alignment horizontal="right" vertical="center"/>
    </xf>
    <xf numFmtId="37" fontId="29" fillId="0" borderId="76" xfId="15" applyNumberFormat="1" applyFont="1" applyBorder="1" applyAlignment="1">
      <alignment vertical="center"/>
    </xf>
    <xf numFmtId="0" fontId="14" fillId="0" borderId="0" xfId="0" applyFont="1" applyFill="1" applyAlignment="1">
      <alignment horizontal="left" indent="1"/>
    </xf>
    <xf numFmtId="0" fontId="5" fillId="0" borderId="0" xfId="13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3" fillId="0" borderId="0" xfId="13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165" fontId="3" fillId="0" borderId="0" xfId="1" applyNumberFormat="1" applyFont="1" applyBorder="1" applyAlignment="1"/>
    <xf numFmtId="0" fontId="0" fillId="0" borderId="0" xfId="0" applyBorder="1" applyAlignment="1"/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3" fillId="0" borderId="0" xfId="0" applyFont="1" applyBorder="1" applyAlignment="1"/>
    <xf numFmtId="0" fontId="12" fillId="0" borderId="98" xfId="0" applyFont="1" applyFill="1" applyBorder="1" applyAlignment="1">
      <alignment vertical="center"/>
    </xf>
    <xf numFmtId="6" fontId="12" fillId="0" borderId="98" xfId="0" applyNumberFormat="1" applyFont="1" applyFill="1" applyBorder="1" applyAlignment="1">
      <alignment horizontal="right" vertical="center"/>
    </xf>
    <xf numFmtId="0" fontId="12" fillId="0" borderId="98" xfId="0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/>
    <xf numFmtId="0" fontId="3" fillId="0" borderId="99" xfId="0" applyFont="1" applyFill="1" applyBorder="1" applyAlignment="1">
      <alignment horizontal="right"/>
    </xf>
    <xf numFmtId="165" fontId="3" fillId="0" borderId="47" xfId="1" applyNumberFormat="1" applyFont="1" applyFill="1" applyBorder="1" applyAlignment="1"/>
    <xf numFmtId="165" fontId="3" fillId="0" borderId="0" xfId="1" applyNumberFormat="1" applyFont="1" applyFill="1" applyBorder="1" applyAlignment="1"/>
    <xf numFmtId="165" fontId="3" fillId="0" borderId="101" xfId="1" applyNumberFormat="1" applyFont="1" applyFill="1" applyBorder="1" applyAlignment="1"/>
    <xf numFmtId="0" fontId="3" fillId="0" borderId="102" xfId="0" applyFont="1" applyFill="1" applyBorder="1" applyAlignment="1">
      <alignment horizontal="right"/>
    </xf>
    <xf numFmtId="165" fontId="3" fillId="0" borderId="100" xfId="1" applyNumberFormat="1" applyFont="1" applyFill="1" applyBorder="1" applyAlignment="1"/>
    <xf numFmtId="0" fontId="8" fillId="0" borderId="98" xfId="0" applyFont="1" applyFill="1" applyBorder="1" applyAlignment="1">
      <alignment horizontal="center" vertical="center"/>
    </xf>
    <xf numFmtId="165" fontId="3" fillId="0" borderId="98" xfId="1" applyNumberFormat="1" applyFont="1" applyFill="1" applyBorder="1" applyAlignment="1">
      <alignment vertical="center"/>
    </xf>
    <xf numFmtId="9" fontId="3" fillId="0" borderId="98" xfId="3" applyFont="1" applyFill="1" applyBorder="1" applyAlignment="1">
      <alignment vertical="center"/>
    </xf>
    <xf numFmtId="165" fontId="3" fillId="0" borderId="98" xfId="1" applyNumberFormat="1" applyFont="1" applyFill="1" applyBorder="1" applyAlignment="1">
      <alignment horizontal="center" vertical="center"/>
    </xf>
    <xf numFmtId="9" fontId="3" fillId="0" borderId="98" xfId="3" applyFont="1" applyFill="1" applyBorder="1" applyAlignment="1">
      <alignment horizontal="center" vertical="center"/>
    </xf>
    <xf numFmtId="165" fontId="5" fillId="0" borderId="98" xfId="1" applyNumberFormat="1" applyFont="1" applyFill="1" applyBorder="1" applyAlignment="1">
      <alignment horizontal="center"/>
    </xf>
    <xf numFmtId="165" fontId="3" fillId="0" borderId="98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8" fillId="0" borderId="98" xfId="1" applyNumberFormat="1" applyFont="1" applyFill="1" applyBorder="1" applyAlignment="1">
      <alignment horizontal="center" vertical="center"/>
    </xf>
    <xf numFmtId="5" fontId="16" fillId="2" borderId="45" xfId="0" applyNumberFormat="1" applyFont="1" applyFill="1" applyBorder="1" applyAlignment="1">
      <alignment vertical="center"/>
    </xf>
    <xf numFmtId="5" fontId="14" fillId="2" borderId="45" xfId="2" applyNumberFormat="1" applyFont="1" applyFill="1" applyBorder="1" applyAlignment="1">
      <alignment vertical="center"/>
    </xf>
    <xf numFmtId="41" fontId="30" fillId="0" borderId="0" xfId="11" applyNumberFormat="1" applyFont="1" applyBorder="1" applyAlignment="1">
      <alignment horizontal="left" vertical="center"/>
    </xf>
    <xf numFmtId="38" fontId="18" fillId="2" borderId="85" xfId="2" applyNumberFormat="1" applyFont="1" applyFill="1" applyBorder="1" applyAlignment="1">
      <alignment vertical="center"/>
    </xf>
    <xf numFmtId="38" fontId="15" fillId="2" borderId="73" xfId="0" applyNumberFormat="1" applyFont="1" applyFill="1" applyBorder="1" applyAlignment="1">
      <alignment horizontal="left"/>
    </xf>
    <xf numFmtId="38" fontId="18" fillId="2" borderId="86" xfId="2" applyNumberFormat="1" applyFont="1" applyFill="1" applyBorder="1" applyAlignment="1">
      <alignment vertical="center"/>
    </xf>
    <xf numFmtId="38" fontId="18" fillId="2" borderId="69" xfId="2" applyNumberFormat="1" applyFont="1" applyFill="1" applyBorder="1" applyAlignment="1">
      <alignment vertical="center"/>
    </xf>
    <xf numFmtId="38" fontId="18" fillId="2" borderId="84" xfId="2" applyNumberFormat="1" applyFont="1" applyFill="1" applyBorder="1" applyAlignment="1">
      <alignment vertical="center"/>
    </xf>
    <xf numFmtId="0" fontId="14" fillId="0" borderId="53" xfId="0" applyFont="1" applyBorder="1" applyAlignment="1">
      <alignment horizontal="left" indent="1"/>
    </xf>
    <xf numFmtId="0" fontId="14" fillId="0" borderId="56" xfId="0" applyFont="1" applyBorder="1" applyAlignment="1">
      <alignment horizontal="left"/>
    </xf>
    <xf numFmtId="0" fontId="14" fillId="0" borderId="57" xfId="0" applyFont="1" applyBorder="1" applyAlignment="1"/>
    <xf numFmtId="0" fontId="14" fillId="0" borderId="77" xfId="0" applyFont="1" applyBorder="1" applyAlignment="1">
      <alignment horizontal="left" indent="1"/>
    </xf>
    <xf numFmtId="0" fontId="14" fillId="0" borderId="81" xfId="0" applyFont="1" applyBorder="1" applyAlignment="1">
      <alignment horizontal="left"/>
    </xf>
    <xf numFmtId="0" fontId="14" fillId="0" borderId="79" xfId="0" applyFont="1" applyBorder="1" applyAlignment="1"/>
    <xf numFmtId="0" fontId="14" fillId="2" borderId="77" xfId="0" applyFont="1" applyFill="1" applyBorder="1" applyAlignment="1">
      <alignment horizontal="left" indent="1"/>
    </xf>
    <xf numFmtId="0" fontId="14" fillId="2" borderId="81" xfId="0" applyFont="1" applyFill="1" applyBorder="1" applyAlignment="1">
      <alignment horizontal="left"/>
    </xf>
    <xf numFmtId="0" fontId="14" fillId="2" borderId="79" xfId="0" applyFont="1" applyFill="1" applyBorder="1" applyAlignment="1"/>
    <xf numFmtId="0" fontId="32" fillId="0" borderId="77" xfId="0" applyFont="1" applyBorder="1" applyAlignment="1">
      <alignment horizontal="left" vertical="center" indent="1"/>
    </xf>
    <xf numFmtId="0" fontId="32" fillId="0" borderId="81" xfId="0" applyFont="1" applyBorder="1" applyAlignment="1">
      <alignment horizontal="left" vertical="center"/>
    </xf>
    <xf numFmtId="0" fontId="14" fillId="0" borderId="78" xfId="0" applyFont="1" applyBorder="1" applyAlignment="1">
      <alignment horizontal="left" indent="1"/>
    </xf>
    <xf numFmtId="0" fontId="14" fillId="0" borderId="82" xfId="0" applyFont="1" applyBorder="1" applyAlignment="1">
      <alignment horizontal="left"/>
    </xf>
    <xf numFmtId="0" fontId="14" fillId="0" borderId="80" xfId="0" applyFont="1" applyBorder="1" applyAlignment="1"/>
    <xf numFmtId="0" fontId="21" fillId="0" borderId="53" xfId="4" applyFont="1" applyBorder="1" applyAlignment="1">
      <alignment horizontal="left" indent="1"/>
    </xf>
    <xf numFmtId="0" fontId="21" fillId="0" borderId="56" xfId="4" applyFont="1" applyBorder="1" applyAlignment="1">
      <alignment horizontal="left"/>
    </xf>
    <xf numFmtId="6" fontId="21" fillId="0" borderId="25" xfId="4" applyNumberFormat="1" applyFont="1" applyBorder="1" applyAlignment="1">
      <alignment horizontal="right"/>
    </xf>
    <xf numFmtId="0" fontId="21" fillId="0" borderId="77" xfId="4" applyFont="1" applyBorder="1" applyAlignment="1">
      <alignment horizontal="left" indent="1"/>
    </xf>
    <xf numFmtId="6" fontId="21" fillId="0" borderId="74" xfId="4" applyNumberFormat="1" applyFont="1" applyBorder="1" applyAlignment="1">
      <alignment horizontal="right"/>
    </xf>
    <xf numFmtId="0" fontId="21" fillId="0" borderId="78" xfId="4" applyFont="1" applyBorder="1" applyAlignment="1">
      <alignment horizontal="left" indent="1"/>
    </xf>
    <xf numFmtId="0" fontId="21" fillId="0" borderId="82" xfId="4" applyFont="1" applyBorder="1" applyAlignment="1">
      <alignment horizontal="left"/>
    </xf>
    <xf numFmtId="0" fontId="19" fillId="0" borderId="82" xfId="4" applyFont="1" applyBorder="1" applyAlignment="1"/>
    <xf numFmtId="38" fontId="21" fillId="0" borderId="74" xfId="4" applyNumberFormat="1" applyFont="1" applyBorder="1" applyAlignment="1">
      <alignment horizontal="right"/>
    </xf>
    <xf numFmtId="38" fontId="21" fillId="0" borderId="84" xfId="4" applyNumberFormat="1" applyFont="1" applyBorder="1" applyAlignment="1">
      <alignment horizontal="right"/>
    </xf>
    <xf numFmtId="38" fontId="21" fillId="0" borderId="76" xfId="4" applyNumberFormat="1" applyFont="1" applyBorder="1" applyAlignment="1">
      <alignment horizontal="right"/>
    </xf>
    <xf numFmtId="6" fontId="21" fillId="0" borderId="76" xfId="4" applyNumberFormat="1" applyFont="1" applyBorder="1" applyAlignment="1">
      <alignment horizontal="right"/>
    </xf>
    <xf numFmtId="6" fontId="21" fillId="2" borderId="45" xfId="4" applyNumberFormat="1" applyFont="1" applyFill="1" applyBorder="1" applyAlignment="1">
      <alignment horizontal="right" vertical="center"/>
    </xf>
    <xf numFmtId="6" fontId="14" fillId="2" borderId="7" xfId="0" applyNumberFormat="1" applyFont="1" applyFill="1" applyBorder="1" applyAlignment="1">
      <alignment vertical="center"/>
    </xf>
    <xf numFmtId="6" fontId="14" fillId="0" borderId="45" xfId="2" applyNumberFormat="1" applyFont="1" applyBorder="1" applyAlignment="1">
      <alignment vertical="center"/>
    </xf>
    <xf numFmtId="6" fontId="14" fillId="0" borderId="74" xfId="2" applyNumberFormat="1" applyFont="1" applyBorder="1" applyAlignment="1">
      <alignment vertical="center"/>
    </xf>
    <xf numFmtId="165" fontId="14" fillId="0" borderId="86" xfId="1" applyNumberFormat="1" applyFont="1" applyBorder="1" applyAlignment="1">
      <alignment vertical="center"/>
    </xf>
    <xf numFmtId="165" fontId="14" fillId="0" borderId="25" xfId="1" applyNumberFormat="1" applyFont="1" applyBorder="1" applyAlignment="1">
      <alignment vertical="center"/>
    </xf>
    <xf numFmtId="165" fontId="14" fillId="0" borderId="76" xfId="1" applyNumberFormat="1" applyFont="1" applyBorder="1" applyAlignment="1">
      <alignment vertical="center"/>
    </xf>
    <xf numFmtId="6" fontId="14" fillId="0" borderId="25" xfId="2" applyNumberFormat="1" applyFont="1" applyBorder="1" applyAlignment="1">
      <alignment vertical="center"/>
    </xf>
    <xf numFmtId="165" fontId="14" fillId="0" borderId="84" xfId="0" applyNumberFormat="1" applyFont="1" applyBorder="1" applyAlignment="1">
      <alignment vertical="center"/>
    </xf>
    <xf numFmtId="6" fontId="14" fillId="2" borderId="59" xfId="2" applyNumberFormat="1" applyFont="1" applyFill="1" applyBorder="1" applyAlignment="1">
      <alignment vertical="center"/>
    </xf>
    <xf numFmtId="38" fontId="18" fillId="2" borderId="73" xfId="2" applyNumberFormat="1" applyFont="1" applyFill="1" applyBorder="1" applyAlignment="1">
      <alignment vertical="center"/>
    </xf>
    <xf numFmtId="38" fontId="18" fillId="2" borderId="74" xfId="2" applyNumberFormat="1" applyFont="1" applyFill="1" applyBorder="1" applyAlignment="1">
      <alignment vertical="center"/>
    </xf>
    <xf numFmtId="38" fontId="18" fillId="0" borderId="75" xfId="2" applyNumberFormat="1" applyFont="1" applyFill="1" applyBorder="1" applyAlignment="1">
      <alignment vertical="center"/>
    </xf>
    <xf numFmtId="38" fontId="18" fillId="2" borderId="76" xfId="2" applyNumberFormat="1" applyFont="1" applyFill="1" applyBorder="1" applyAlignment="1">
      <alignment vertical="center"/>
    </xf>
    <xf numFmtId="0" fontId="18" fillId="0" borderId="35" xfId="0" applyFont="1" applyBorder="1" applyAlignment="1">
      <alignment horizontal="left" vertical="center" indent="1"/>
    </xf>
    <xf numFmtId="0" fontId="18" fillId="0" borderId="36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41" fontId="19" fillId="0" borderId="83" xfId="11" applyNumberFormat="1" applyFont="1" applyBorder="1" applyAlignment="1">
      <alignment horizontal="left" vertical="center" indent="1"/>
    </xf>
    <xf numFmtId="6" fontId="19" fillId="0" borderId="28" xfId="10" applyNumberFormat="1" applyFont="1" applyBorder="1" applyAlignment="1">
      <alignment vertical="center"/>
    </xf>
    <xf numFmtId="41" fontId="19" fillId="0" borderId="77" xfId="11" applyNumberFormat="1" applyFont="1" applyBorder="1" applyAlignment="1">
      <alignment horizontal="left" vertical="center" indent="1"/>
    </xf>
    <xf numFmtId="38" fontId="19" fillId="0" borderId="81" xfId="11" applyNumberFormat="1" applyFont="1" applyBorder="1" applyAlignment="1">
      <alignment vertical="center"/>
    </xf>
    <xf numFmtId="38" fontId="19" fillId="0" borderId="104" xfId="11" applyNumberFormat="1" applyFont="1" applyBorder="1" applyAlignment="1">
      <alignment vertical="center"/>
    </xf>
    <xf numFmtId="41" fontId="18" fillId="0" borderId="78" xfId="11" applyNumberFormat="1" applyFont="1" applyBorder="1" applyAlignment="1">
      <alignment horizontal="left" vertical="center" indent="1"/>
    </xf>
    <xf numFmtId="6" fontId="18" fillId="0" borderId="82" xfId="11" applyNumberFormat="1" applyFont="1" applyFill="1" applyBorder="1" applyAlignment="1">
      <alignment vertical="center"/>
    </xf>
    <xf numFmtId="6" fontId="18" fillId="0" borderId="105" xfId="11" applyNumberFormat="1" applyFont="1" applyFill="1" applyBorder="1" applyAlignment="1">
      <alignment vertical="center"/>
    </xf>
    <xf numFmtId="6" fontId="18" fillId="3" borderId="45" xfId="11" applyNumberFormat="1" applyFont="1" applyFill="1" applyBorder="1" applyAlignment="1">
      <alignment vertical="center"/>
    </xf>
    <xf numFmtId="38" fontId="19" fillId="0" borderId="106" xfId="11" applyNumberFormat="1" applyFont="1" applyBorder="1" applyAlignment="1">
      <alignment vertical="center"/>
    </xf>
    <xf numFmtId="38" fontId="19" fillId="0" borderId="107" xfId="11" applyNumberFormat="1" applyFont="1" applyBorder="1" applyAlignment="1">
      <alignment vertical="center"/>
    </xf>
    <xf numFmtId="38" fontId="19" fillId="0" borderId="49" xfId="11" applyNumberFormat="1" applyFont="1" applyBorder="1" applyAlignment="1">
      <alignment vertical="center"/>
    </xf>
    <xf numFmtId="38" fontId="19" fillId="0" borderId="52" xfId="11" applyNumberFormat="1" applyFont="1" applyBorder="1" applyAlignment="1">
      <alignment vertical="center"/>
    </xf>
  </cellXfs>
  <cellStyles count="16">
    <cellStyle name="Comma" xfId="1" builtinId="3"/>
    <cellStyle name="Comma 2" xfId="6"/>
    <cellStyle name="Comma 3" xfId="7"/>
    <cellStyle name="Comma 3 2" xfId="11"/>
    <cellStyle name="Currency" xfId="2" builtinId="4"/>
    <cellStyle name="Currency 2" xfId="10"/>
    <cellStyle name="Currency 3" xfId="14"/>
    <cellStyle name="Normal" xfId="0" builtinId="0"/>
    <cellStyle name="Normal 2" xfId="4"/>
    <cellStyle name="Normal 2 2" xfId="5"/>
    <cellStyle name="Normal 2 4" xfId="15"/>
    <cellStyle name="Normal 4" xfId="13"/>
    <cellStyle name="Normal 5" xfId="9"/>
    <cellStyle name="Percent" xfId="3" builtinId="5"/>
    <cellStyle name="Percent 2" xfId="8"/>
    <cellStyle name="Percent 2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61"/>
  <sheetViews>
    <sheetView showGridLines="0" tabSelected="1" zoomScale="150" zoomScaleNormal="150" workbookViewId="0">
      <pane xSplit="1" ySplit="1" topLeftCell="B11" activePane="bottomRight" state="frozenSplit"/>
      <selection pane="topRight" activeCell="C1" sqref="C1"/>
      <selection pane="bottomLeft" activeCell="A2" sqref="A2"/>
      <selection pane="bottomRight" activeCell="D18" sqref="D18"/>
    </sheetView>
  </sheetViews>
  <sheetFormatPr defaultColWidth="8.85546875" defaultRowHeight="15" x14ac:dyDescent="0.25"/>
  <cols>
    <col min="1" max="1" width="4" style="2" customWidth="1"/>
    <col min="2" max="2" width="4.140625" style="125" customWidth="1"/>
    <col min="3" max="3" width="3.28515625" style="125" customWidth="1"/>
    <col min="4" max="4" width="16.85546875" style="123" customWidth="1"/>
    <col min="5" max="5" width="12.5703125" style="123" customWidth="1"/>
    <col min="6" max="6" width="10.85546875" style="11" customWidth="1"/>
    <col min="7" max="7" width="11.85546875" style="11" customWidth="1"/>
    <col min="8" max="8" width="12.42578125" style="11" customWidth="1"/>
    <col min="9" max="9" width="10.5703125" style="11" customWidth="1"/>
    <col min="10" max="10" width="10.28515625" style="11" customWidth="1"/>
    <col min="11" max="11" width="11.5703125" style="11" customWidth="1"/>
    <col min="12" max="12" width="9" style="305" customWidth="1"/>
    <col min="13" max="16384" width="8.85546875" style="47"/>
  </cols>
  <sheetData>
    <row r="1" spans="1:12" s="4" customFormat="1" ht="1.1499999999999999" customHeight="1" x14ac:dyDescent="0.25">
      <c r="A1" s="2"/>
      <c r="B1" s="2"/>
      <c r="C1" s="2"/>
      <c r="D1" s="3"/>
      <c r="E1" s="3"/>
      <c r="F1" s="2"/>
      <c r="G1" s="2"/>
      <c r="H1" s="2"/>
      <c r="I1" s="2"/>
      <c r="J1" s="2"/>
      <c r="K1" s="2"/>
      <c r="L1" s="2"/>
    </row>
    <row r="2" spans="1:12" s="8" customFormat="1" ht="16.899999999999999" customHeight="1" x14ac:dyDescent="0.25">
      <c r="A2" s="2">
        <v>1</v>
      </c>
      <c r="B2" s="2" t="s">
        <v>1</v>
      </c>
      <c r="C2" s="2"/>
      <c r="D2" s="5" t="s">
        <v>231</v>
      </c>
      <c r="E2" s="5"/>
      <c r="F2" s="3"/>
      <c r="G2" s="3"/>
      <c r="H2" s="3"/>
      <c r="I2" s="6"/>
      <c r="J2" s="3"/>
      <c r="K2" s="7"/>
      <c r="L2" s="3"/>
    </row>
    <row r="3" spans="1:12" s="8" customFormat="1" ht="16.899999999999999" customHeight="1" x14ac:dyDescent="0.25">
      <c r="A3" s="2"/>
      <c r="B3" s="2"/>
      <c r="C3" s="2"/>
      <c r="D3" s="5" t="s">
        <v>154</v>
      </c>
      <c r="E3" s="5"/>
      <c r="F3" s="3"/>
      <c r="G3" s="3"/>
      <c r="H3" s="3"/>
      <c r="I3" s="6"/>
      <c r="J3" s="3"/>
      <c r="K3" s="7"/>
      <c r="L3" s="3"/>
    </row>
    <row r="4" spans="1:12" s="8" customFormat="1" ht="16.899999999999999" customHeight="1" x14ac:dyDescent="0.25">
      <c r="A4" s="2">
        <v>2</v>
      </c>
      <c r="B4" s="2" t="s">
        <v>1</v>
      </c>
      <c r="C4" s="2"/>
      <c r="D4" s="3" t="s">
        <v>156</v>
      </c>
      <c r="E4" s="3"/>
      <c r="F4" s="3"/>
      <c r="G4" s="3"/>
      <c r="H4" s="3"/>
      <c r="I4" s="6"/>
      <c r="J4" s="3"/>
      <c r="K4" s="7"/>
      <c r="L4" s="3"/>
    </row>
    <row r="5" spans="1:12" s="14" customFormat="1" ht="15.75" thickBot="1" x14ac:dyDescent="0.3">
      <c r="A5" s="9">
        <v>3</v>
      </c>
      <c r="B5" s="9" t="s">
        <v>5</v>
      </c>
      <c r="C5" s="9"/>
      <c r="D5" s="10" t="s">
        <v>125</v>
      </c>
      <c r="E5" s="10"/>
      <c r="F5" s="11"/>
      <c r="G5" s="11"/>
      <c r="H5" s="12"/>
      <c r="I5" s="12"/>
      <c r="J5" s="13"/>
      <c r="L5" s="13"/>
    </row>
    <row r="6" spans="1:12" s="14" customFormat="1" ht="13.5" customHeight="1" x14ac:dyDescent="0.25">
      <c r="A6" s="9"/>
      <c r="B6" s="9"/>
      <c r="C6" s="9"/>
      <c r="D6" s="15" t="s">
        <v>155</v>
      </c>
      <c r="E6" s="16"/>
      <c r="F6" s="17"/>
      <c r="G6" s="17"/>
      <c r="H6" s="18"/>
      <c r="I6" s="4"/>
      <c r="J6" s="13"/>
      <c r="L6" s="13"/>
    </row>
    <row r="7" spans="1:12" s="14" customFormat="1" ht="13.5" customHeight="1" x14ac:dyDescent="0.25">
      <c r="A7" s="9"/>
      <c r="B7" s="9"/>
      <c r="C7" s="9"/>
      <c r="D7" s="19" t="s">
        <v>29</v>
      </c>
      <c r="E7" s="20"/>
      <c r="F7" s="21"/>
      <c r="G7" s="21"/>
      <c r="H7" s="22">
        <v>380000</v>
      </c>
      <c r="I7" s="4"/>
      <c r="J7" s="13"/>
      <c r="L7" s="13"/>
    </row>
    <row r="8" spans="1:12" s="14" customFormat="1" ht="13.5" customHeight="1" x14ac:dyDescent="0.25">
      <c r="A8" s="9"/>
      <c r="B8" s="9"/>
      <c r="C8" s="9"/>
      <c r="D8" s="23" t="s">
        <v>134</v>
      </c>
      <c r="E8" s="24"/>
      <c r="F8" s="25"/>
      <c r="G8" s="25"/>
      <c r="H8" s="26">
        <v>-50000</v>
      </c>
      <c r="I8" s="4"/>
      <c r="J8" s="13"/>
      <c r="L8" s="13"/>
    </row>
    <row r="9" spans="1:12" s="14" customFormat="1" ht="13.5" customHeight="1" x14ac:dyDescent="0.25">
      <c r="A9" s="9"/>
      <c r="B9" s="9"/>
      <c r="C9" s="9"/>
      <c r="D9" s="23" t="s">
        <v>30</v>
      </c>
      <c r="E9" s="24"/>
      <c r="F9" s="25"/>
      <c r="G9" s="25"/>
      <c r="H9" s="26"/>
      <c r="I9" s="4"/>
      <c r="J9" s="13"/>
      <c r="L9" s="13"/>
    </row>
    <row r="10" spans="1:12" s="14" customFormat="1" ht="13.5" customHeight="1" x14ac:dyDescent="0.25">
      <c r="A10" s="9"/>
      <c r="B10" s="9"/>
      <c r="C10" s="9"/>
      <c r="D10" s="27" t="s">
        <v>31</v>
      </c>
      <c r="E10" s="28"/>
      <c r="F10" s="29"/>
      <c r="G10" s="29"/>
      <c r="H10" s="26">
        <v>168000</v>
      </c>
      <c r="I10" s="4"/>
      <c r="J10" s="13"/>
      <c r="L10" s="13"/>
    </row>
    <row r="11" spans="1:12" s="14" customFormat="1" ht="13.5" customHeight="1" thickBot="1" x14ac:dyDescent="0.3">
      <c r="A11" s="9"/>
      <c r="B11" s="9"/>
      <c r="C11" s="9"/>
      <c r="D11" s="30" t="s">
        <v>126</v>
      </c>
      <c r="E11" s="31"/>
      <c r="F11" s="32"/>
      <c r="G11" s="32"/>
      <c r="H11" s="33">
        <v>2000</v>
      </c>
      <c r="I11" s="4"/>
      <c r="J11" s="13"/>
      <c r="L11" s="13"/>
    </row>
    <row r="12" spans="1:12" s="14" customFormat="1" ht="13.5" customHeight="1" thickBot="1" x14ac:dyDescent="0.3">
      <c r="A12" s="9"/>
      <c r="B12" s="9"/>
      <c r="C12" s="9"/>
      <c r="D12" s="34" t="s">
        <v>12</v>
      </c>
      <c r="E12" s="35"/>
      <c r="F12" s="36"/>
      <c r="G12" s="36"/>
      <c r="H12" s="37">
        <f>SUM(H7:H11)</f>
        <v>500000</v>
      </c>
      <c r="I12" s="4"/>
      <c r="J12" s="13"/>
      <c r="L12" s="13"/>
    </row>
    <row r="13" spans="1:12" s="14" customFormat="1" x14ac:dyDescent="0.25">
      <c r="A13" s="9"/>
      <c r="B13" s="9"/>
      <c r="C13" s="9"/>
      <c r="D13" s="38" t="s">
        <v>127</v>
      </c>
      <c r="E13" s="38"/>
      <c r="F13" s="2"/>
      <c r="G13" s="2"/>
      <c r="H13" s="2"/>
      <c r="I13" s="2"/>
      <c r="J13" s="13"/>
      <c r="L13" s="13"/>
    </row>
    <row r="14" spans="1:12" s="14" customFormat="1" x14ac:dyDescent="0.25">
      <c r="A14" s="9"/>
      <c r="B14" s="9"/>
      <c r="C14" s="9"/>
      <c r="D14" s="38" t="s">
        <v>153</v>
      </c>
      <c r="E14" s="38"/>
      <c r="F14" s="2"/>
      <c r="G14" s="2"/>
      <c r="H14" s="2"/>
      <c r="I14" s="2"/>
      <c r="J14" s="13"/>
      <c r="L14" s="13"/>
    </row>
    <row r="15" spans="1:12" s="14" customFormat="1" ht="9" customHeight="1" thickBot="1" x14ac:dyDescent="0.3">
      <c r="A15" s="9"/>
      <c r="B15" s="9"/>
      <c r="C15" s="9"/>
      <c r="D15" s="38"/>
      <c r="E15" s="38"/>
      <c r="F15" s="2"/>
      <c r="G15" s="2"/>
      <c r="H15" s="2"/>
      <c r="I15" s="2"/>
      <c r="J15" s="13"/>
      <c r="L15" s="13"/>
    </row>
    <row r="16" spans="1:12" x14ac:dyDescent="0.25">
      <c r="A16" s="9">
        <v>4</v>
      </c>
      <c r="B16" s="9" t="s">
        <v>1</v>
      </c>
      <c r="C16" s="9"/>
      <c r="D16" s="39" t="s">
        <v>128</v>
      </c>
      <c r="E16" s="40"/>
      <c r="F16" s="41"/>
      <c r="G16" s="42"/>
      <c r="H16" s="43" t="s">
        <v>109</v>
      </c>
      <c r="I16" s="44" t="s">
        <v>17</v>
      </c>
      <c r="K16" s="45"/>
      <c r="L16" s="46"/>
    </row>
    <row r="17" spans="1:12" ht="12.75" customHeight="1" x14ac:dyDescent="0.25">
      <c r="A17" s="48"/>
      <c r="B17" s="49"/>
      <c r="C17" s="50"/>
      <c r="D17" s="51" t="s">
        <v>249</v>
      </c>
      <c r="E17" s="52"/>
      <c r="F17" s="53"/>
      <c r="G17" s="54"/>
      <c r="H17" s="55">
        <v>100000</v>
      </c>
      <c r="I17" s="56">
        <f>+H17</f>
        <v>100000</v>
      </c>
      <c r="K17" s="45"/>
      <c r="L17" s="46"/>
    </row>
    <row r="18" spans="1:12" ht="12.75" customHeight="1" x14ac:dyDescent="0.25">
      <c r="A18" s="48"/>
      <c r="B18" s="49"/>
      <c r="C18" s="50"/>
      <c r="D18" s="57" t="s">
        <v>26</v>
      </c>
      <c r="E18" s="58"/>
      <c r="F18" s="59"/>
      <c r="G18" s="60"/>
      <c r="H18" s="61">
        <v>1000</v>
      </c>
      <c r="I18" s="62"/>
      <c r="K18" s="45"/>
      <c r="L18" s="46"/>
    </row>
    <row r="19" spans="1:12" ht="12.75" customHeight="1" x14ac:dyDescent="0.25">
      <c r="A19" s="48"/>
      <c r="B19" s="49"/>
      <c r="C19" s="50"/>
      <c r="D19" s="57" t="s">
        <v>129</v>
      </c>
      <c r="E19" s="58"/>
      <c r="F19" s="59"/>
      <c r="G19" s="60"/>
      <c r="H19" s="61">
        <v>6000</v>
      </c>
      <c r="I19" s="63">
        <f>-H19</f>
        <v>-6000</v>
      </c>
      <c r="K19" s="45"/>
      <c r="L19" s="46"/>
    </row>
    <row r="20" spans="1:12" ht="12.75" customHeight="1" x14ac:dyDescent="0.25">
      <c r="A20" s="48"/>
      <c r="B20" s="49"/>
      <c r="C20" s="50"/>
      <c r="D20" s="57" t="s">
        <v>130</v>
      </c>
      <c r="E20" s="58"/>
      <c r="F20" s="59"/>
      <c r="G20" s="60"/>
      <c r="H20" s="61">
        <v>2000</v>
      </c>
      <c r="I20" s="63">
        <f>+H20</f>
        <v>2000</v>
      </c>
      <c r="K20" s="45"/>
      <c r="L20" s="46"/>
    </row>
    <row r="21" spans="1:12" ht="12.75" customHeight="1" thickBot="1" x14ac:dyDescent="0.3">
      <c r="A21" s="48"/>
      <c r="B21" s="49"/>
      <c r="C21" s="50"/>
      <c r="D21" s="57" t="s">
        <v>131</v>
      </c>
      <c r="E21" s="58"/>
      <c r="F21" s="58"/>
      <c r="G21" s="64"/>
      <c r="H21" s="61">
        <v>1000</v>
      </c>
      <c r="I21" s="65">
        <v>500</v>
      </c>
      <c r="K21" s="45"/>
      <c r="L21" s="46"/>
    </row>
    <row r="22" spans="1:12" ht="12.75" customHeight="1" thickBot="1" x14ac:dyDescent="0.3">
      <c r="A22" s="48"/>
      <c r="B22" s="49"/>
      <c r="C22" s="50"/>
      <c r="D22" s="66" t="s">
        <v>12</v>
      </c>
      <c r="E22" s="67"/>
      <c r="F22" s="68"/>
      <c r="G22" s="69"/>
      <c r="H22" s="70"/>
      <c r="I22" s="513">
        <f>SUM(I17:I21)</f>
        <v>96500</v>
      </c>
      <c r="K22" s="45"/>
      <c r="L22" s="46"/>
    </row>
    <row r="23" spans="1:12" s="8" customFormat="1" ht="16.899999999999999" customHeight="1" thickBot="1" x14ac:dyDescent="0.3">
      <c r="A23" s="2"/>
      <c r="B23" s="2"/>
      <c r="C23" s="2"/>
      <c r="D23" s="3"/>
      <c r="E23" s="3"/>
      <c r="F23" s="3"/>
      <c r="G23" s="3"/>
      <c r="H23" s="3"/>
      <c r="I23" s="6"/>
      <c r="J23" s="3"/>
      <c r="K23" s="7"/>
      <c r="L23" s="3"/>
    </row>
    <row r="24" spans="1:12" s="8" customFormat="1" ht="16.899999999999999" customHeight="1" x14ac:dyDescent="0.25">
      <c r="A24" s="9">
        <v>5</v>
      </c>
      <c r="B24" s="71" t="s">
        <v>2</v>
      </c>
      <c r="C24" s="2"/>
      <c r="D24" s="72"/>
      <c r="E24" s="73"/>
      <c r="F24" s="74"/>
      <c r="G24" s="75" t="s">
        <v>109</v>
      </c>
      <c r="H24" s="76" t="s">
        <v>132</v>
      </c>
      <c r="J24" s="3"/>
      <c r="K24" s="7"/>
      <c r="L24" s="3"/>
    </row>
    <row r="25" spans="1:12" s="14" customFormat="1" ht="14.45" customHeight="1" x14ac:dyDescent="0.25">
      <c r="A25" s="9"/>
      <c r="B25" s="71"/>
      <c r="C25" s="71"/>
      <c r="D25" s="77" t="s">
        <v>14</v>
      </c>
      <c r="E25" s="78"/>
      <c r="F25" s="79"/>
      <c r="G25" s="80">
        <v>950000</v>
      </c>
      <c r="H25" s="81">
        <v>950000</v>
      </c>
      <c r="J25" s="13"/>
      <c r="K25" s="13"/>
      <c r="L25" s="13"/>
    </row>
    <row r="26" spans="1:12" s="14" customFormat="1" ht="14.45" customHeight="1" x14ac:dyDescent="0.25">
      <c r="A26" s="9"/>
      <c r="B26" s="71"/>
      <c r="C26" s="71"/>
      <c r="D26" s="82" t="s">
        <v>7</v>
      </c>
      <c r="E26" s="83"/>
      <c r="F26" s="64"/>
      <c r="G26" s="84">
        <v>-460000</v>
      </c>
      <c r="H26" s="85">
        <v>-460000</v>
      </c>
      <c r="J26" s="13"/>
      <c r="K26" s="13"/>
      <c r="L26" s="13"/>
    </row>
    <row r="27" spans="1:12" s="14" customFormat="1" ht="14.45" customHeight="1" thickBot="1" x14ac:dyDescent="0.3">
      <c r="A27" s="9"/>
      <c r="B27" s="71"/>
      <c r="C27" s="71"/>
      <c r="D27" s="82" t="s">
        <v>133</v>
      </c>
      <c r="E27" s="83"/>
      <c r="F27" s="64"/>
      <c r="G27" s="86"/>
      <c r="H27" s="87">
        <v>15000</v>
      </c>
      <c r="J27" s="13"/>
      <c r="K27" s="13"/>
      <c r="L27" s="13"/>
    </row>
    <row r="28" spans="1:12" s="14" customFormat="1" ht="14.45" customHeight="1" x14ac:dyDescent="0.25">
      <c r="A28" s="9"/>
      <c r="B28" s="71"/>
      <c r="C28" s="71"/>
      <c r="D28" s="82" t="s">
        <v>122</v>
      </c>
      <c r="E28" s="83"/>
      <c r="F28" s="64"/>
      <c r="G28" s="88">
        <f>SUM(G25:G27)</f>
        <v>490000</v>
      </c>
      <c r="H28" s="89">
        <f>SUM(H25:H27)</f>
        <v>505000</v>
      </c>
      <c r="J28" s="13"/>
      <c r="K28" s="13"/>
      <c r="L28" s="13"/>
    </row>
    <row r="29" spans="1:12" s="14" customFormat="1" ht="14.45" customHeight="1" x14ac:dyDescent="0.25">
      <c r="A29" s="9"/>
      <c r="B29" s="71"/>
      <c r="C29" s="71"/>
      <c r="D29" s="82" t="s">
        <v>123</v>
      </c>
      <c r="E29" s="83"/>
      <c r="F29" s="64"/>
      <c r="G29" s="90">
        <v>-40000</v>
      </c>
      <c r="H29" s="91">
        <v>-40000</v>
      </c>
      <c r="J29" s="13"/>
      <c r="K29" s="13"/>
      <c r="L29" s="13"/>
    </row>
    <row r="30" spans="1:12" s="14" customFormat="1" ht="14.45" customHeight="1" thickBot="1" x14ac:dyDescent="0.3">
      <c r="A30" s="9"/>
      <c r="B30" s="71"/>
      <c r="C30" s="71"/>
      <c r="D30" s="82" t="s">
        <v>228</v>
      </c>
      <c r="E30" s="83"/>
      <c r="F30" s="64"/>
      <c r="G30" s="84">
        <v>-136000</v>
      </c>
      <c r="H30" s="92"/>
      <c r="J30" s="13"/>
      <c r="K30" s="13"/>
      <c r="L30" s="13"/>
    </row>
    <row r="31" spans="1:12" s="14" customFormat="1" ht="14.45" customHeight="1" thickBot="1" x14ac:dyDescent="0.3">
      <c r="A31" s="13"/>
      <c r="B31" s="71"/>
      <c r="C31" s="71"/>
      <c r="D31" s="82" t="s">
        <v>124</v>
      </c>
      <c r="E31" s="83"/>
      <c r="F31" s="64"/>
      <c r="G31" s="93">
        <f>SUM(G28:G30)</f>
        <v>314000</v>
      </c>
      <c r="H31" s="89"/>
      <c r="J31" s="13"/>
      <c r="K31" s="13"/>
      <c r="L31" s="13"/>
    </row>
    <row r="32" spans="1:12" s="14" customFormat="1" ht="14.45" customHeight="1" thickBot="1" x14ac:dyDescent="0.3">
      <c r="A32" s="13"/>
      <c r="B32" s="71"/>
      <c r="C32" s="71"/>
      <c r="D32" s="94" t="s">
        <v>18</v>
      </c>
      <c r="E32" s="95"/>
      <c r="F32" s="96"/>
      <c r="G32" s="97"/>
      <c r="H32" s="87">
        <f>SUM(H28:H30)</f>
        <v>465000</v>
      </c>
      <c r="J32" s="13"/>
      <c r="K32" s="13"/>
      <c r="L32" s="13"/>
    </row>
    <row r="33" spans="1:12" s="8" customFormat="1" ht="12.75" customHeight="1" thickBot="1" x14ac:dyDescent="0.3">
      <c r="A33" s="2"/>
      <c r="B33" s="2"/>
      <c r="C33" s="2"/>
      <c r="D33" s="3"/>
      <c r="E33" s="3"/>
      <c r="F33" s="3"/>
      <c r="G33" s="3"/>
      <c r="H33" s="3"/>
      <c r="I33" s="6"/>
      <c r="J33" s="3"/>
      <c r="K33" s="7"/>
      <c r="L33" s="3"/>
    </row>
    <row r="34" spans="1:12" s="8" customFormat="1" ht="16.899999999999999" customHeight="1" x14ac:dyDescent="0.25">
      <c r="A34" s="2">
        <v>6</v>
      </c>
      <c r="B34" s="2" t="s">
        <v>5</v>
      </c>
      <c r="C34" s="2"/>
      <c r="D34" s="98" t="s">
        <v>24</v>
      </c>
      <c r="E34" s="16"/>
      <c r="F34" s="99"/>
      <c r="G34" s="100"/>
      <c r="H34" s="101" t="s">
        <v>109</v>
      </c>
      <c r="I34" s="102" t="s">
        <v>132</v>
      </c>
      <c r="J34" s="3"/>
      <c r="K34" s="3"/>
      <c r="L34" s="3"/>
    </row>
    <row r="35" spans="1:12" s="8" customFormat="1" ht="16.899999999999999" customHeight="1" x14ac:dyDescent="0.25">
      <c r="A35" s="2"/>
      <c r="B35" s="2"/>
      <c r="C35" s="2"/>
      <c r="D35" s="103" t="s">
        <v>25</v>
      </c>
      <c r="E35" s="104"/>
      <c r="F35" s="105"/>
      <c r="G35" s="106"/>
      <c r="H35" s="107">
        <v>100000</v>
      </c>
      <c r="I35" s="108">
        <v>100000</v>
      </c>
      <c r="K35" s="3"/>
      <c r="L35" s="3"/>
    </row>
    <row r="36" spans="1:12" s="8" customFormat="1" ht="16.899999999999999" customHeight="1" x14ac:dyDescent="0.25">
      <c r="A36" s="2"/>
      <c r="B36" s="2"/>
      <c r="C36" s="2"/>
      <c r="D36" s="109" t="s">
        <v>26</v>
      </c>
      <c r="E36" s="110"/>
      <c r="F36" s="111"/>
      <c r="G36" s="112"/>
      <c r="H36" s="113">
        <v>1000</v>
      </c>
      <c r="I36" s="114"/>
      <c r="K36" s="3"/>
      <c r="L36" s="3"/>
    </row>
    <row r="37" spans="1:12" s="8" customFormat="1" ht="16.899999999999999" customHeight="1" x14ac:dyDescent="0.25">
      <c r="A37" s="2"/>
      <c r="B37" s="2"/>
      <c r="C37" s="2"/>
      <c r="D37" s="109" t="s">
        <v>32</v>
      </c>
      <c r="E37" s="110"/>
      <c r="F37" s="111"/>
      <c r="G37" s="112"/>
      <c r="H37" s="113">
        <v>6000</v>
      </c>
      <c r="I37" s="115">
        <f>-H37</f>
        <v>-6000</v>
      </c>
      <c r="K37" s="3"/>
      <c r="L37" s="3"/>
    </row>
    <row r="38" spans="1:12" s="8" customFormat="1" ht="16.899999999999999" customHeight="1" x14ac:dyDescent="0.25">
      <c r="A38" s="2"/>
      <c r="B38" s="2"/>
      <c r="C38" s="2"/>
      <c r="D38" s="57" t="s">
        <v>33</v>
      </c>
      <c r="E38" s="58"/>
      <c r="F38" s="111"/>
      <c r="G38" s="112"/>
      <c r="H38" s="113">
        <v>2000</v>
      </c>
      <c r="I38" s="116">
        <f>+H38</f>
        <v>2000</v>
      </c>
      <c r="K38" s="3"/>
      <c r="L38" s="3"/>
    </row>
    <row r="39" spans="1:12" s="8" customFormat="1" ht="16.899999999999999" customHeight="1" thickBot="1" x14ac:dyDescent="0.3">
      <c r="A39" s="2"/>
      <c r="B39" s="2"/>
      <c r="C39" s="2"/>
      <c r="D39" s="117" t="s">
        <v>12</v>
      </c>
      <c r="E39" s="118"/>
      <c r="F39" s="119"/>
      <c r="G39" s="120"/>
      <c r="H39" s="121"/>
      <c r="I39" s="122">
        <f>SUM(I35:I38)</f>
        <v>96000</v>
      </c>
      <c r="K39" s="3"/>
      <c r="L39" s="3"/>
    </row>
    <row r="40" spans="1:12" s="8" customFormat="1" ht="8.4499999999999993" customHeight="1" x14ac:dyDescent="0.25">
      <c r="A40" s="2"/>
      <c r="B40" s="2"/>
      <c r="C40" s="2"/>
      <c r="D40" s="123"/>
      <c r="E40" s="123"/>
      <c r="F40" s="11"/>
      <c r="G40" s="11"/>
      <c r="H40" s="124"/>
      <c r="I40" s="124"/>
      <c r="J40" s="3"/>
      <c r="K40" s="3"/>
      <c r="L40" s="3"/>
    </row>
    <row r="41" spans="1:12" s="8" customFormat="1" ht="15.75" thickBot="1" x14ac:dyDescent="0.3">
      <c r="A41" s="2">
        <v>7</v>
      </c>
      <c r="B41" s="125" t="s">
        <v>1</v>
      </c>
      <c r="C41" s="125"/>
      <c r="D41" s="10" t="s">
        <v>27</v>
      </c>
      <c r="E41" s="10"/>
      <c r="F41" s="11"/>
      <c r="G41" s="11"/>
      <c r="H41" s="124"/>
      <c r="I41" s="124"/>
      <c r="J41" s="3"/>
      <c r="K41" s="3"/>
      <c r="L41" s="126"/>
    </row>
    <row r="42" spans="1:12" s="8" customFormat="1" ht="16.899999999999999" customHeight="1" thickBot="1" x14ac:dyDescent="0.3">
      <c r="A42" s="2"/>
      <c r="B42" s="125"/>
      <c r="C42" s="125"/>
      <c r="D42" s="127" t="s">
        <v>28</v>
      </c>
      <c r="E42" s="128"/>
      <c r="F42" s="129"/>
      <c r="G42" s="129"/>
      <c r="H42" s="131"/>
      <c r="J42" s="3"/>
      <c r="K42" s="3"/>
      <c r="L42" s="126"/>
    </row>
    <row r="43" spans="1:12" s="8" customFormat="1" ht="15" customHeight="1" x14ac:dyDescent="0.25">
      <c r="A43" s="2"/>
      <c r="B43" s="125"/>
      <c r="C43" s="125"/>
      <c r="D43" s="132" t="s">
        <v>29</v>
      </c>
      <c r="E43" s="133"/>
      <c r="F43" s="134"/>
      <c r="G43" s="134"/>
      <c r="H43" s="135">
        <v>380000</v>
      </c>
      <c r="J43" s="3"/>
      <c r="K43" s="3"/>
      <c r="L43" s="126"/>
    </row>
    <row r="44" spans="1:12" s="8" customFormat="1" ht="15" customHeight="1" x14ac:dyDescent="0.25">
      <c r="A44" s="2"/>
      <c r="B44" s="125"/>
      <c r="C44" s="125"/>
      <c r="D44" s="136" t="s">
        <v>30</v>
      </c>
      <c r="E44" s="137"/>
      <c r="F44" s="138"/>
      <c r="G44" s="138"/>
      <c r="H44" s="139"/>
      <c r="J44" s="3"/>
      <c r="K44" s="3"/>
      <c r="L44" s="126"/>
    </row>
    <row r="45" spans="1:12" s="8" customFormat="1" ht="15" customHeight="1" x14ac:dyDescent="0.25">
      <c r="A45" s="2"/>
      <c r="B45" s="125"/>
      <c r="C45" s="125"/>
      <c r="D45" s="136" t="s">
        <v>31</v>
      </c>
      <c r="E45" s="137"/>
      <c r="F45" s="138"/>
      <c r="G45" s="138"/>
      <c r="H45" s="139">
        <v>170000</v>
      </c>
      <c r="J45" s="3"/>
      <c r="K45" s="3"/>
      <c r="L45" s="126"/>
    </row>
    <row r="46" spans="1:12" s="8" customFormat="1" ht="15" customHeight="1" thickBot="1" x14ac:dyDescent="0.3">
      <c r="A46" s="2"/>
      <c r="B46" s="125"/>
      <c r="C46" s="125"/>
      <c r="D46" s="136" t="s">
        <v>41</v>
      </c>
      <c r="E46" s="137"/>
      <c r="F46" s="138"/>
      <c r="G46" s="138"/>
      <c r="H46" s="140">
        <v>2000</v>
      </c>
      <c r="J46" s="3"/>
      <c r="K46" s="3"/>
      <c r="L46" s="126"/>
    </row>
    <row r="47" spans="1:12" s="8" customFormat="1" ht="15" customHeight="1" x14ac:dyDescent="0.25">
      <c r="A47" s="2"/>
      <c r="B47" s="125"/>
      <c r="C47" s="125"/>
      <c r="D47" s="136"/>
      <c r="E47" s="137"/>
      <c r="F47" s="141"/>
      <c r="G47" s="141"/>
      <c r="H47" s="142">
        <f>SUM(H43:H46)</f>
        <v>552000</v>
      </c>
      <c r="J47" s="3"/>
      <c r="K47" s="3"/>
      <c r="L47" s="126"/>
    </row>
    <row r="48" spans="1:12" s="8" customFormat="1" ht="15" customHeight="1" thickBot="1" x14ac:dyDescent="0.3">
      <c r="A48" s="2"/>
      <c r="B48" s="125"/>
      <c r="C48" s="125"/>
      <c r="D48" s="136" t="s">
        <v>55</v>
      </c>
      <c r="E48" s="137"/>
      <c r="F48" s="141"/>
      <c r="G48" s="141"/>
      <c r="H48" s="140">
        <v>-50000</v>
      </c>
      <c r="J48" s="3"/>
      <c r="K48" s="3"/>
      <c r="L48" s="126"/>
    </row>
    <row r="49" spans="1:13" s="8" customFormat="1" ht="15" customHeight="1" thickBot="1" x14ac:dyDescent="0.3">
      <c r="A49" s="2"/>
      <c r="B49" s="125"/>
      <c r="C49" s="125"/>
      <c r="D49" s="143" t="s">
        <v>12</v>
      </c>
      <c r="E49" s="144"/>
      <c r="F49" s="145"/>
      <c r="G49" s="145"/>
      <c r="H49" s="514">
        <f>SUM(H47:H48)</f>
        <v>502000</v>
      </c>
      <c r="J49" s="3"/>
      <c r="K49" s="3"/>
      <c r="L49" s="126"/>
    </row>
    <row r="50" spans="1:13" s="8" customFormat="1" ht="6" customHeight="1" thickBot="1" x14ac:dyDescent="0.3">
      <c r="A50" s="2"/>
      <c r="B50" s="2"/>
      <c r="C50" s="2"/>
      <c r="D50" s="3"/>
      <c r="E50" s="3"/>
      <c r="F50" s="3"/>
      <c r="G50" s="3"/>
      <c r="H50" s="3"/>
      <c r="I50" s="6"/>
      <c r="J50" s="3"/>
      <c r="K50" s="7"/>
      <c r="L50" s="3"/>
    </row>
    <row r="51" spans="1:13" s="152" customFormat="1" ht="19.899999999999999" customHeight="1" thickBot="1" x14ac:dyDescent="0.3">
      <c r="A51" s="146">
        <v>8</v>
      </c>
      <c r="B51" s="146" t="s">
        <v>5</v>
      </c>
      <c r="C51" s="147"/>
      <c r="D51" s="148" t="s">
        <v>56</v>
      </c>
      <c r="E51" s="149"/>
      <c r="F51" s="150" t="s">
        <v>57</v>
      </c>
      <c r="G51" s="151" t="s">
        <v>58</v>
      </c>
      <c r="J51" s="153"/>
      <c r="K51" s="153"/>
      <c r="L51" s="154"/>
      <c r="M51" s="154"/>
    </row>
    <row r="52" spans="1:13" s="152" customFormat="1" ht="17.45" customHeight="1" x14ac:dyDescent="0.25">
      <c r="A52" s="146"/>
      <c r="B52" s="146"/>
      <c r="C52" s="147"/>
      <c r="D52" s="155" t="s">
        <v>59</v>
      </c>
      <c r="E52" s="156"/>
      <c r="F52" s="157">
        <v>800</v>
      </c>
      <c r="G52" s="158"/>
      <c r="J52" s="153"/>
      <c r="K52" s="153"/>
      <c r="L52" s="154"/>
      <c r="M52" s="154"/>
    </row>
    <row r="53" spans="1:13" s="152" customFormat="1" ht="17.45" customHeight="1" x14ac:dyDescent="0.25">
      <c r="A53" s="146"/>
      <c r="B53" s="146"/>
      <c r="C53" s="147"/>
      <c r="D53" s="159" t="s">
        <v>157</v>
      </c>
      <c r="E53" s="160"/>
      <c r="F53" s="162">
        <v>1000</v>
      </c>
      <c r="G53" s="163">
        <v>500</v>
      </c>
      <c r="J53" s="153"/>
      <c r="K53" s="153"/>
      <c r="L53" s="154"/>
      <c r="M53" s="154"/>
    </row>
    <row r="54" spans="1:13" s="152" customFormat="1" ht="17.45" customHeight="1" thickBot="1" x14ac:dyDescent="0.3">
      <c r="A54" s="146"/>
      <c r="B54" s="146"/>
      <c r="C54" s="147"/>
      <c r="D54" s="164" t="s">
        <v>60</v>
      </c>
      <c r="E54" s="165"/>
      <c r="F54" s="166">
        <v>0.8</v>
      </c>
      <c r="G54" s="167"/>
      <c r="J54" s="153"/>
      <c r="K54" s="153"/>
      <c r="L54" s="154"/>
      <c r="M54" s="154"/>
    </row>
    <row r="55" spans="1:13" s="152" customFormat="1" ht="15.75" x14ac:dyDescent="0.25">
      <c r="A55" s="146"/>
      <c r="B55" s="146"/>
      <c r="C55" s="147"/>
      <c r="D55" s="168" t="s">
        <v>61</v>
      </c>
      <c r="E55" s="168"/>
      <c r="F55" s="168"/>
      <c r="G55" s="153"/>
      <c r="H55" s="153"/>
      <c r="I55" s="153"/>
      <c r="J55" s="153"/>
      <c r="K55" s="153"/>
      <c r="L55" s="154"/>
      <c r="M55" s="154"/>
    </row>
    <row r="56" spans="1:13" s="152" customFormat="1" ht="8.4499999999999993" customHeight="1" x14ac:dyDescent="0.25">
      <c r="A56" s="146"/>
      <c r="B56" s="146"/>
      <c r="C56" s="147"/>
      <c r="D56" s="168"/>
      <c r="E56" s="168"/>
      <c r="F56" s="168"/>
      <c r="G56" s="153"/>
      <c r="H56" s="153"/>
      <c r="I56" s="153"/>
      <c r="J56" s="153"/>
      <c r="K56" s="153"/>
      <c r="L56" s="154"/>
      <c r="M56" s="154"/>
    </row>
    <row r="57" spans="1:13" s="152" customFormat="1" ht="16.5" thickBot="1" x14ac:dyDescent="0.3">
      <c r="A57" s="146">
        <v>9</v>
      </c>
      <c r="B57" s="146" t="s">
        <v>3</v>
      </c>
      <c r="C57" s="147"/>
      <c r="D57" s="169" t="s">
        <v>62</v>
      </c>
      <c r="E57" s="169"/>
      <c r="F57" s="168"/>
      <c r="G57" s="153"/>
      <c r="H57" s="153"/>
      <c r="I57" s="153"/>
      <c r="J57" s="153"/>
      <c r="K57" s="153"/>
      <c r="L57" s="154"/>
      <c r="M57" s="154"/>
    </row>
    <row r="58" spans="1:13" s="152" customFormat="1" ht="15.75" x14ac:dyDescent="0.25">
      <c r="A58" s="146"/>
      <c r="B58" s="146"/>
      <c r="C58" s="170" t="s">
        <v>4</v>
      </c>
      <c r="D58" s="171" t="s">
        <v>21</v>
      </c>
      <c r="E58" s="172" t="s">
        <v>63</v>
      </c>
      <c r="F58" s="171" t="s">
        <v>64</v>
      </c>
      <c r="G58" s="173" t="s">
        <v>23</v>
      </c>
      <c r="I58" s="174"/>
      <c r="J58" s="153"/>
      <c r="K58" s="153"/>
      <c r="L58" s="154"/>
      <c r="M58" s="154"/>
    </row>
    <row r="59" spans="1:13" s="152" customFormat="1" ht="15.75" x14ac:dyDescent="0.25">
      <c r="A59" s="146"/>
      <c r="B59" s="146"/>
      <c r="C59" s="175">
        <v>2</v>
      </c>
      <c r="D59" s="157">
        <v>10</v>
      </c>
      <c r="E59" s="157">
        <f>+D59*C59</f>
        <v>20</v>
      </c>
      <c r="F59" s="157">
        <v>25</v>
      </c>
      <c r="G59" s="176">
        <f>+E59</f>
        <v>20</v>
      </c>
      <c r="I59" s="174"/>
      <c r="J59" s="153"/>
      <c r="K59" s="153"/>
      <c r="L59" s="154"/>
      <c r="M59" s="154"/>
    </row>
    <row r="60" spans="1:13" s="152" customFormat="1" ht="15.75" x14ac:dyDescent="0.25">
      <c r="A60" s="146"/>
      <c r="B60" s="146"/>
      <c r="C60" s="177">
        <v>4</v>
      </c>
      <c r="D60" s="162">
        <v>25</v>
      </c>
      <c r="E60" s="162">
        <f>+D60*C60</f>
        <v>100</v>
      </c>
      <c r="F60" s="162">
        <v>25</v>
      </c>
      <c r="G60" s="163">
        <f>+E60</f>
        <v>100</v>
      </c>
      <c r="I60" s="174"/>
      <c r="J60" s="153" t="s">
        <v>65</v>
      </c>
      <c r="K60" s="153"/>
      <c r="L60" s="154"/>
      <c r="M60" s="154"/>
    </row>
    <row r="61" spans="1:13" s="152" customFormat="1" ht="15.75" x14ac:dyDescent="0.25">
      <c r="A61" s="146"/>
      <c r="B61" s="146"/>
      <c r="C61" s="177">
        <v>4</v>
      </c>
      <c r="D61" s="162">
        <v>50</v>
      </c>
      <c r="E61" s="162">
        <f>+D61*C61</f>
        <v>200</v>
      </c>
      <c r="F61" s="162">
        <v>25</v>
      </c>
      <c r="G61" s="163">
        <f>+C61*F61</f>
        <v>100</v>
      </c>
      <c r="I61" s="174"/>
      <c r="J61" s="153"/>
      <c r="K61" s="153"/>
      <c r="L61" s="154"/>
      <c r="M61" s="154"/>
    </row>
    <row r="62" spans="1:13" s="152" customFormat="1" ht="15.75" x14ac:dyDescent="0.25">
      <c r="A62" s="146"/>
      <c r="B62" s="146"/>
      <c r="C62" s="177">
        <v>2</v>
      </c>
      <c r="D62" s="162">
        <v>100</v>
      </c>
      <c r="E62" s="178">
        <f>+D62*C62</f>
        <v>200</v>
      </c>
      <c r="F62" s="162">
        <v>25</v>
      </c>
      <c r="G62" s="179">
        <f>+C62*F62</f>
        <v>50</v>
      </c>
      <c r="I62" s="174"/>
      <c r="J62" s="153"/>
      <c r="K62" s="153"/>
      <c r="L62" s="154"/>
      <c r="M62" s="154"/>
    </row>
    <row r="63" spans="1:13" s="152" customFormat="1" ht="16.5" thickBot="1" x14ac:dyDescent="0.3">
      <c r="A63" s="146"/>
      <c r="B63" s="146"/>
      <c r="C63" s="180"/>
      <c r="D63" s="181"/>
      <c r="E63" s="183">
        <f>SUM(E59:E62)</f>
        <v>520</v>
      </c>
      <c r="F63" s="184"/>
      <c r="G63" s="185">
        <f>SUM(G59:G62)</f>
        <v>270</v>
      </c>
      <c r="I63" s="153"/>
      <c r="J63" s="153"/>
      <c r="K63" s="153"/>
      <c r="L63" s="154"/>
      <c r="M63" s="154"/>
    </row>
    <row r="64" spans="1:13" s="152" customFormat="1" ht="6" customHeight="1" thickBot="1" x14ac:dyDescent="0.3">
      <c r="A64" s="146"/>
      <c r="B64" s="146"/>
      <c r="C64" s="147"/>
      <c r="D64" s="168"/>
      <c r="E64" s="168"/>
      <c r="F64" s="168"/>
      <c r="G64" s="153"/>
      <c r="H64" s="153"/>
      <c r="I64" s="153"/>
      <c r="J64" s="153"/>
      <c r="K64" s="153"/>
      <c r="L64" s="154"/>
      <c r="M64" s="154"/>
    </row>
    <row r="65" spans="1:13" s="152" customFormat="1" ht="15.75" x14ac:dyDescent="0.25">
      <c r="A65" s="146">
        <v>10</v>
      </c>
      <c r="B65" s="146" t="s">
        <v>3</v>
      </c>
      <c r="C65" s="147"/>
      <c r="D65" s="186" t="s">
        <v>66</v>
      </c>
      <c r="E65" s="187"/>
      <c r="F65" s="188"/>
      <c r="G65" s="189">
        <v>2016</v>
      </c>
      <c r="I65" s="190"/>
      <c r="J65" s="153"/>
      <c r="K65" s="153"/>
      <c r="L65" s="154"/>
      <c r="M65" s="154"/>
    </row>
    <row r="66" spans="1:13" s="152" customFormat="1" ht="15.75" x14ac:dyDescent="0.25">
      <c r="A66" s="146"/>
      <c r="B66" s="146"/>
      <c r="C66" s="147"/>
      <c r="D66" s="191" t="s">
        <v>67</v>
      </c>
      <c r="E66" s="192"/>
      <c r="F66" s="193"/>
      <c r="G66" s="194">
        <v>18000</v>
      </c>
      <c r="I66" s="190"/>
      <c r="J66" s="153"/>
      <c r="K66" s="153"/>
      <c r="L66" s="154"/>
      <c r="M66" s="154"/>
    </row>
    <row r="67" spans="1:13" s="152" customFormat="1" ht="15.75" x14ac:dyDescent="0.25">
      <c r="A67" s="146"/>
      <c r="B67" s="146"/>
      <c r="C67" s="147"/>
      <c r="D67" s="195" t="s">
        <v>230</v>
      </c>
      <c r="E67" s="196"/>
      <c r="F67" s="197" t="s">
        <v>232</v>
      </c>
      <c r="G67" s="198">
        <v>0.54</v>
      </c>
      <c r="H67" s="152" t="s">
        <v>229</v>
      </c>
      <c r="I67" s="190"/>
      <c r="J67" s="153"/>
      <c r="K67" s="153"/>
      <c r="L67" s="154"/>
      <c r="M67" s="154"/>
    </row>
    <row r="68" spans="1:13" s="152" customFormat="1" ht="15.75" x14ac:dyDescent="0.25">
      <c r="A68" s="146"/>
      <c r="B68" s="146"/>
      <c r="C68" s="147"/>
      <c r="D68" s="195" t="s">
        <v>68</v>
      </c>
      <c r="E68" s="196"/>
      <c r="F68" s="199"/>
      <c r="G68" s="200">
        <f>+G67*G66</f>
        <v>9720</v>
      </c>
      <c r="I68" s="190"/>
      <c r="J68" s="153"/>
      <c r="K68" s="153"/>
      <c r="L68" s="154"/>
      <c r="M68" s="154"/>
    </row>
    <row r="69" spans="1:13" s="152" customFormat="1" ht="16.5" thickBot="1" x14ac:dyDescent="0.3">
      <c r="A69" s="146"/>
      <c r="B69" s="146"/>
      <c r="C69" s="147"/>
      <c r="D69" s="195" t="s">
        <v>69</v>
      </c>
      <c r="E69" s="196"/>
      <c r="F69" s="199"/>
      <c r="G69" s="201">
        <v>145</v>
      </c>
      <c r="I69" s="190"/>
      <c r="J69" s="153"/>
      <c r="K69" s="153"/>
      <c r="L69" s="154"/>
      <c r="M69" s="154"/>
    </row>
    <row r="70" spans="1:13" s="152" customFormat="1" ht="16.5" thickBot="1" x14ac:dyDescent="0.3">
      <c r="A70" s="146"/>
      <c r="B70" s="146"/>
      <c r="C70" s="147"/>
      <c r="D70" s="202" t="s">
        <v>70</v>
      </c>
      <c r="E70" s="203"/>
      <c r="F70" s="204"/>
      <c r="G70" s="205">
        <f>SUM(G68:G69)</f>
        <v>9865</v>
      </c>
      <c r="I70" s="190"/>
      <c r="J70" s="153"/>
      <c r="K70" s="153"/>
      <c r="L70" s="154"/>
      <c r="M70" s="154"/>
    </row>
    <row r="71" spans="1:13" s="8" customFormat="1" ht="4.1500000000000004" customHeight="1" x14ac:dyDescent="0.25">
      <c r="A71" s="2"/>
      <c r="B71" s="2"/>
      <c r="C71" s="2"/>
      <c r="D71" s="3"/>
      <c r="E71" s="3"/>
      <c r="F71" s="3"/>
      <c r="G71" s="3"/>
      <c r="H71" s="3"/>
      <c r="I71" s="6"/>
      <c r="J71" s="3"/>
      <c r="K71" s="7"/>
      <c r="L71" s="3"/>
    </row>
    <row r="72" spans="1:13" s="8" customFormat="1" ht="15" customHeight="1" thickBot="1" x14ac:dyDescent="0.3">
      <c r="A72" s="146">
        <v>11</v>
      </c>
      <c r="B72" s="146" t="s">
        <v>71</v>
      </c>
      <c r="C72" s="2"/>
      <c r="D72" s="3" t="s">
        <v>137</v>
      </c>
      <c r="E72" s="3"/>
      <c r="F72" s="3"/>
      <c r="G72" s="3"/>
      <c r="H72" s="3"/>
      <c r="I72" s="6"/>
      <c r="J72" s="3"/>
      <c r="K72" s="7"/>
      <c r="L72" s="3"/>
    </row>
    <row r="73" spans="1:13" s="152" customFormat="1" ht="15.75" customHeight="1" x14ac:dyDescent="0.25">
      <c r="A73" s="146"/>
      <c r="B73" s="146"/>
      <c r="C73" s="147"/>
      <c r="D73" s="186" t="s">
        <v>72</v>
      </c>
      <c r="E73" s="187"/>
      <c r="F73" s="187"/>
      <c r="G73" s="206"/>
      <c r="H73" s="207">
        <v>12000</v>
      </c>
      <c r="I73" s="208"/>
      <c r="J73" s="209"/>
      <c r="K73" s="153"/>
      <c r="L73" s="154"/>
      <c r="M73" s="154"/>
    </row>
    <row r="74" spans="1:13" s="152" customFormat="1" ht="15.75" customHeight="1" x14ac:dyDescent="0.25">
      <c r="A74" s="146"/>
      <c r="B74" s="146"/>
      <c r="C74" s="147"/>
      <c r="D74" s="195" t="s">
        <v>73</v>
      </c>
      <c r="E74" s="196"/>
      <c r="F74" s="196"/>
      <c r="G74" s="210"/>
      <c r="H74" s="211">
        <v>3000</v>
      </c>
      <c r="I74" s="162"/>
      <c r="J74" s="212"/>
      <c r="K74" s="153"/>
      <c r="L74" s="154"/>
      <c r="M74" s="154"/>
    </row>
    <row r="75" spans="1:13" s="152" customFormat="1" ht="15.75" customHeight="1" x14ac:dyDescent="0.25">
      <c r="A75" s="146"/>
      <c r="B75" s="146"/>
      <c r="C75" s="147"/>
      <c r="D75" s="195" t="s">
        <v>74</v>
      </c>
      <c r="E75" s="196"/>
      <c r="F75" s="196"/>
      <c r="G75" s="210"/>
      <c r="H75" s="213">
        <f>SUM(H73:H74)</f>
        <v>15000</v>
      </c>
      <c r="I75" s="162"/>
      <c r="J75" s="212"/>
      <c r="K75" s="153"/>
      <c r="L75" s="154"/>
      <c r="M75" s="154"/>
    </row>
    <row r="76" spans="1:13" s="152" customFormat="1" ht="15.75" customHeight="1" thickBot="1" x14ac:dyDescent="0.3">
      <c r="A76" s="146"/>
      <c r="B76" s="146"/>
      <c r="C76" s="147"/>
      <c r="D76" s="195" t="s">
        <v>135</v>
      </c>
      <c r="E76" s="196"/>
      <c r="F76" s="196"/>
      <c r="G76" s="210"/>
      <c r="H76" s="214">
        <f>+H73/H75</f>
        <v>0.8</v>
      </c>
      <c r="I76" s="162"/>
      <c r="J76" s="212"/>
      <c r="K76" s="153"/>
      <c r="L76" s="154"/>
      <c r="M76" s="154"/>
    </row>
    <row r="77" spans="1:13" s="152" customFormat="1" ht="15.75" customHeight="1" thickTop="1" x14ac:dyDescent="0.25">
      <c r="A77" s="146"/>
      <c r="B77" s="146"/>
      <c r="C77" s="147"/>
      <c r="D77" s="195" t="s">
        <v>75</v>
      </c>
      <c r="E77" s="196"/>
      <c r="F77" s="196"/>
      <c r="G77" s="210"/>
      <c r="H77" s="215">
        <v>3500</v>
      </c>
      <c r="I77" s="216">
        <v>0.8</v>
      </c>
      <c r="J77" s="163">
        <f>+I77*H77</f>
        <v>2800</v>
      </c>
      <c r="K77" s="153"/>
      <c r="L77" s="154"/>
      <c r="M77" s="154"/>
    </row>
    <row r="78" spans="1:13" s="152" customFormat="1" ht="15.75" customHeight="1" x14ac:dyDescent="0.25">
      <c r="A78" s="146"/>
      <c r="B78" s="146"/>
      <c r="C78" s="147"/>
      <c r="D78" s="195" t="s">
        <v>76</v>
      </c>
      <c r="E78" s="196"/>
      <c r="F78" s="196"/>
      <c r="G78" s="210"/>
      <c r="H78" s="217">
        <v>720</v>
      </c>
      <c r="I78" s="216">
        <v>0.8</v>
      </c>
      <c r="J78" s="163">
        <f t="shared" ref="J78:J80" si="0">+I78*H78</f>
        <v>576</v>
      </c>
      <c r="K78" s="153"/>
      <c r="L78" s="154"/>
      <c r="M78" s="154"/>
    </row>
    <row r="79" spans="1:13" s="152" customFormat="1" ht="15.75" customHeight="1" x14ac:dyDescent="0.25">
      <c r="A79" s="146"/>
      <c r="B79" s="146"/>
      <c r="C79" s="147"/>
      <c r="D79" s="195" t="s">
        <v>77</v>
      </c>
      <c r="E79" s="196"/>
      <c r="F79" s="196"/>
      <c r="G79" s="210"/>
      <c r="H79" s="217">
        <v>3060</v>
      </c>
      <c r="I79" s="216">
        <v>0.8</v>
      </c>
      <c r="J79" s="163">
        <f t="shared" si="0"/>
        <v>2448</v>
      </c>
      <c r="K79" s="153"/>
      <c r="L79" s="154"/>
      <c r="M79" s="154"/>
    </row>
    <row r="80" spans="1:13" s="152" customFormat="1" ht="15.75" customHeight="1" thickBot="1" x14ac:dyDescent="0.3">
      <c r="A80" s="146"/>
      <c r="B80" s="146"/>
      <c r="C80" s="147"/>
      <c r="D80" s="195" t="s">
        <v>78</v>
      </c>
      <c r="E80" s="196"/>
      <c r="F80" s="196"/>
      <c r="G80" s="210"/>
      <c r="H80" s="218">
        <v>80</v>
      </c>
      <c r="I80" s="216">
        <v>0.8</v>
      </c>
      <c r="J80" s="219">
        <f t="shared" si="0"/>
        <v>64</v>
      </c>
      <c r="K80" s="153"/>
      <c r="L80" s="154"/>
      <c r="M80" s="154"/>
    </row>
    <row r="81" spans="1:13" s="152" customFormat="1" ht="15.75" customHeight="1" thickBot="1" x14ac:dyDescent="0.3">
      <c r="A81" s="146"/>
      <c r="B81" s="146"/>
      <c r="C81" s="147"/>
      <c r="D81" s="220"/>
      <c r="E81" s="221"/>
      <c r="F81" s="221"/>
      <c r="G81" s="222"/>
      <c r="H81" s="223"/>
      <c r="I81" s="182"/>
      <c r="J81" s="224">
        <f>SUM(J77:J80)</f>
        <v>5888</v>
      </c>
      <c r="K81" s="153"/>
      <c r="L81" s="154"/>
      <c r="M81" s="154"/>
    </row>
    <row r="82" spans="1:13" s="152" customFormat="1" ht="19.899999999999999" customHeight="1" x14ac:dyDescent="0.25">
      <c r="A82" s="146"/>
      <c r="B82" s="146"/>
      <c r="C82" s="147"/>
      <c r="D82" s="225"/>
      <c r="E82" s="226"/>
      <c r="F82" s="226"/>
      <c r="G82" s="227"/>
      <c r="H82" s="228"/>
      <c r="I82" s="229" t="s">
        <v>79</v>
      </c>
      <c r="J82" s="230" t="s">
        <v>80</v>
      </c>
      <c r="K82" s="153"/>
      <c r="L82" s="154"/>
      <c r="M82" s="154"/>
    </row>
    <row r="83" spans="1:13" s="152" customFormat="1" ht="15.75" customHeight="1" x14ac:dyDescent="0.25">
      <c r="A83" s="146"/>
      <c r="B83" s="146"/>
      <c r="C83" s="147"/>
      <c r="D83" s="195" t="s">
        <v>81</v>
      </c>
      <c r="E83" s="196"/>
      <c r="F83" s="196"/>
      <c r="G83" s="210"/>
      <c r="H83" s="231"/>
      <c r="I83" s="232">
        <f>+J81</f>
        <v>5888</v>
      </c>
      <c r="J83" s="212"/>
      <c r="K83" s="153"/>
      <c r="L83" s="154"/>
      <c r="M83" s="154"/>
    </row>
    <row r="84" spans="1:13" s="152" customFormat="1" ht="15.75" customHeight="1" x14ac:dyDescent="0.25">
      <c r="A84" s="146"/>
      <c r="B84" s="146"/>
      <c r="C84" s="147"/>
      <c r="D84" s="195" t="s">
        <v>82</v>
      </c>
      <c r="E84" s="196"/>
      <c r="F84" s="196"/>
      <c r="G84" s="210"/>
      <c r="H84" s="231"/>
      <c r="I84" s="162"/>
      <c r="J84" s="233">
        <v>12000</v>
      </c>
      <c r="K84" s="153"/>
      <c r="L84" s="154"/>
      <c r="M84" s="154"/>
    </row>
    <row r="85" spans="1:13" s="152" customFormat="1" ht="15.75" customHeight="1" x14ac:dyDescent="0.25">
      <c r="A85" s="146"/>
      <c r="B85" s="146"/>
      <c r="C85" s="147"/>
      <c r="D85" s="195" t="s">
        <v>83</v>
      </c>
      <c r="E85" s="196"/>
      <c r="F85" s="196"/>
      <c r="G85" s="234">
        <v>2016</v>
      </c>
      <c r="H85" s="199"/>
      <c r="I85" s="199"/>
      <c r="J85" s="235">
        <v>0.54</v>
      </c>
      <c r="K85" s="153"/>
      <c r="L85" s="154"/>
      <c r="M85" s="154"/>
    </row>
    <row r="86" spans="1:13" s="152" customFormat="1" ht="15.75" customHeight="1" x14ac:dyDescent="0.25">
      <c r="A86" s="146"/>
      <c r="B86" s="146"/>
      <c r="C86" s="147"/>
      <c r="D86" s="195" t="s">
        <v>68</v>
      </c>
      <c r="E86" s="196"/>
      <c r="F86" s="236"/>
      <c r="G86" s="210"/>
      <c r="H86" s="199"/>
      <c r="I86" s="199"/>
      <c r="J86" s="237">
        <f>+J85*J84</f>
        <v>6480</v>
      </c>
      <c r="K86" s="153"/>
      <c r="L86" s="154"/>
      <c r="M86" s="154"/>
    </row>
    <row r="87" spans="1:13" s="152" customFormat="1" ht="15.75" customHeight="1" x14ac:dyDescent="0.25">
      <c r="A87" s="146"/>
      <c r="B87" s="146"/>
      <c r="C87" s="147"/>
      <c r="D87" s="195" t="s">
        <v>136</v>
      </c>
      <c r="E87" s="196"/>
      <c r="F87" s="196"/>
      <c r="G87" s="210"/>
      <c r="H87" s="217">
        <v>130</v>
      </c>
      <c r="I87" s="217">
        <v>130</v>
      </c>
      <c r="J87" s="163">
        <f>+I87</f>
        <v>130</v>
      </c>
      <c r="K87" s="153"/>
      <c r="L87" s="154"/>
      <c r="M87" s="154"/>
    </row>
    <row r="88" spans="1:13" s="152" customFormat="1" ht="15.75" customHeight="1" thickBot="1" x14ac:dyDescent="0.3">
      <c r="A88" s="146"/>
      <c r="B88" s="146"/>
      <c r="C88" s="147"/>
      <c r="D88" s="195" t="s">
        <v>84</v>
      </c>
      <c r="E88" s="196"/>
      <c r="F88" s="196"/>
      <c r="G88" s="238">
        <v>0.8</v>
      </c>
      <c r="H88" s="217">
        <v>500</v>
      </c>
      <c r="I88" s="239">
        <f>+H88*G88</f>
        <v>400</v>
      </c>
      <c r="J88" s="240">
        <f>+I88</f>
        <v>400</v>
      </c>
      <c r="K88" s="153"/>
      <c r="L88" s="154"/>
      <c r="M88" s="154"/>
    </row>
    <row r="89" spans="1:13" s="152" customFormat="1" ht="15.75" customHeight="1" thickBot="1" x14ac:dyDescent="0.3">
      <c r="A89" s="146"/>
      <c r="B89" s="146"/>
      <c r="C89" s="147"/>
      <c r="D89" s="202" t="s">
        <v>70</v>
      </c>
      <c r="E89" s="203"/>
      <c r="F89" s="241"/>
      <c r="G89" s="242"/>
      <c r="H89" s="243"/>
      <c r="I89" s="183">
        <f>SUM(I83:I88)</f>
        <v>6418</v>
      </c>
      <c r="J89" s="244">
        <f>SUM(J86:J88)</f>
        <v>7010</v>
      </c>
      <c r="K89" s="153"/>
      <c r="L89" s="154"/>
      <c r="M89" s="154"/>
    </row>
    <row r="90" spans="1:13" s="8" customFormat="1" ht="15" customHeight="1" thickBot="1" x14ac:dyDescent="0.3">
      <c r="A90" s="2">
        <v>12</v>
      </c>
      <c r="B90" s="2" t="s">
        <v>5</v>
      </c>
      <c r="C90" s="2"/>
      <c r="D90" s="3"/>
      <c r="E90" s="3"/>
      <c r="F90" s="3"/>
      <c r="G90" s="3"/>
      <c r="H90" s="3"/>
      <c r="I90" s="6"/>
      <c r="J90" s="3"/>
      <c r="K90" s="7"/>
      <c r="L90" s="3"/>
    </row>
    <row r="91" spans="1:13" s="152" customFormat="1" ht="16.5" customHeight="1" thickBot="1" x14ac:dyDescent="0.3">
      <c r="A91" s="146">
        <v>13</v>
      </c>
      <c r="B91" s="146" t="s">
        <v>1</v>
      </c>
      <c r="C91" s="147"/>
      <c r="D91" s="245" t="s">
        <v>85</v>
      </c>
      <c r="E91" s="246"/>
      <c r="F91" s="1"/>
      <c r="G91" s="1"/>
      <c r="H91" s="247" t="s">
        <v>0</v>
      </c>
      <c r="I91" s="248" t="s">
        <v>58</v>
      </c>
      <c r="K91" s="153"/>
      <c r="L91" s="154"/>
      <c r="M91" s="154"/>
    </row>
    <row r="92" spans="1:13" s="152" customFormat="1" ht="16.5" customHeight="1" x14ac:dyDescent="0.25">
      <c r="A92" s="146"/>
      <c r="B92" s="146"/>
      <c r="C92" s="147"/>
      <c r="D92" s="249" t="s">
        <v>86</v>
      </c>
      <c r="E92" s="250"/>
      <c r="F92" s="251"/>
      <c r="G92" s="252"/>
      <c r="H92" s="253">
        <v>190</v>
      </c>
      <c r="I92" s="254">
        <f>+H92</f>
        <v>190</v>
      </c>
      <c r="K92" s="153"/>
      <c r="L92" s="154"/>
      <c r="M92" s="154"/>
    </row>
    <row r="93" spans="1:13" s="152" customFormat="1" ht="16.5" customHeight="1" x14ac:dyDescent="0.25">
      <c r="A93" s="146"/>
      <c r="B93" s="146"/>
      <c r="C93" s="147"/>
      <c r="D93" s="255"/>
      <c r="E93" s="256"/>
      <c r="F93" s="257" t="s">
        <v>87</v>
      </c>
      <c r="G93" s="257" t="s">
        <v>88</v>
      </c>
      <c r="H93" s="258"/>
      <c r="I93" s="259"/>
      <c r="K93" s="153"/>
      <c r="L93" s="154"/>
      <c r="M93" s="154"/>
    </row>
    <row r="94" spans="1:13" s="152" customFormat="1" ht="16.5" customHeight="1" x14ac:dyDescent="0.25">
      <c r="A94" s="146"/>
      <c r="B94" s="146"/>
      <c r="C94" s="147"/>
      <c r="D94" s="255" t="s">
        <v>89</v>
      </c>
      <c r="E94" s="256"/>
      <c r="F94" s="260">
        <v>3</v>
      </c>
      <c r="G94" s="261"/>
      <c r="H94" s="258"/>
      <c r="I94" s="259"/>
      <c r="K94" s="153"/>
      <c r="L94" s="154"/>
      <c r="M94" s="154"/>
    </row>
    <row r="95" spans="1:13" s="152" customFormat="1" ht="16.5" customHeight="1" x14ac:dyDescent="0.25">
      <c r="A95" s="146"/>
      <c r="B95" s="146"/>
      <c r="C95" s="147"/>
      <c r="D95" s="255" t="s">
        <v>90</v>
      </c>
      <c r="E95" s="256"/>
      <c r="F95" s="260">
        <v>2</v>
      </c>
      <c r="G95" s="261"/>
      <c r="H95" s="258"/>
      <c r="I95" s="259"/>
      <c r="K95" s="153"/>
      <c r="L95" s="154"/>
      <c r="M95" s="154"/>
    </row>
    <row r="96" spans="1:13" s="152" customFormat="1" ht="16.5" customHeight="1" x14ac:dyDescent="0.25">
      <c r="A96" s="146"/>
      <c r="B96" s="146"/>
      <c r="C96" s="147"/>
      <c r="D96" s="255" t="s">
        <v>91</v>
      </c>
      <c r="E96" s="256"/>
      <c r="F96" s="260">
        <v>5</v>
      </c>
      <c r="G96" s="262">
        <v>108</v>
      </c>
      <c r="H96" s="263">
        <f>+G96*F96</f>
        <v>540</v>
      </c>
      <c r="I96" s="264">
        <f>+$F$94*G96</f>
        <v>324</v>
      </c>
      <c r="K96" s="153"/>
      <c r="L96" s="154"/>
      <c r="M96" s="154"/>
    </row>
    <row r="97" spans="1:13" s="152" customFormat="1" ht="16.5" customHeight="1" x14ac:dyDescent="0.25">
      <c r="A97" s="146"/>
      <c r="B97" s="146"/>
      <c r="C97" s="147"/>
      <c r="D97" s="255" t="s">
        <v>92</v>
      </c>
      <c r="E97" s="256"/>
      <c r="F97" s="260">
        <v>5</v>
      </c>
      <c r="G97" s="262">
        <v>22</v>
      </c>
      <c r="H97" s="263">
        <f>+G97*F97</f>
        <v>110</v>
      </c>
      <c r="I97" s="264">
        <f>+$F$94*G97</f>
        <v>66</v>
      </c>
      <c r="K97" s="153"/>
      <c r="L97" s="154"/>
      <c r="M97" s="154"/>
    </row>
    <row r="98" spans="1:13" s="152" customFormat="1" ht="16.5" customHeight="1" x14ac:dyDescent="0.25">
      <c r="A98" s="146"/>
      <c r="B98" s="146"/>
      <c r="C98" s="147"/>
      <c r="D98" s="255" t="s">
        <v>93</v>
      </c>
      <c r="E98" s="256"/>
      <c r="F98" s="265"/>
      <c r="G98" s="262"/>
      <c r="H98" s="263"/>
      <c r="I98" s="264">
        <f>-I97*0.5</f>
        <v>-33</v>
      </c>
      <c r="K98" s="153"/>
      <c r="L98" s="154"/>
      <c r="M98" s="154"/>
    </row>
    <row r="99" spans="1:13" s="152" customFormat="1" ht="16.5" customHeight="1" thickBot="1" x14ac:dyDescent="0.3">
      <c r="A99" s="146"/>
      <c r="B99" s="146"/>
      <c r="C99" s="147"/>
      <c r="D99" s="255" t="s">
        <v>94</v>
      </c>
      <c r="E99" s="256"/>
      <c r="F99" s="265"/>
      <c r="G99" s="266"/>
      <c r="H99" s="266">
        <f>SUM(H92:H97)</f>
        <v>840</v>
      </c>
      <c r="I99" s="267"/>
      <c r="K99" s="153"/>
      <c r="L99" s="154"/>
      <c r="M99" s="154"/>
    </row>
    <row r="100" spans="1:13" s="152" customFormat="1" ht="16.5" customHeight="1" thickBot="1" x14ac:dyDescent="0.3">
      <c r="A100" s="146"/>
      <c r="B100" s="146"/>
      <c r="C100" s="147"/>
      <c r="D100" s="268" t="s">
        <v>138</v>
      </c>
      <c r="E100" s="269"/>
      <c r="F100" s="270"/>
      <c r="G100" s="271"/>
      <c r="H100" s="271"/>
      <c r="I100" s="272">
        <f>SUM(I92:I99)</f>
        <v>547</v>
      </c>
      <c r="K100" s="153"/>
      <c r="L100" s="154"/>
      <c r="M100" s="154"/>
    </row>
    <row r="101" spans="1:13" s="8" customFormat="1" ht="6" customHeight="1" x14ac:dyDescent="0.25">
      <c r="A101" s="2"/>
      <c r="B101" s="2"/>
      <c r="C101" s="2"/>
      <c r="D101" s="3"/>
      <c r="E101" s="3"/>
      <c r="F101" s="3"/>
      <c r="G101" s="3"/>
      <c r="H101" s="3"/>
      <c r="I101" s="6"/>
      <c r="J101" s="3"/>
      <c r="K101" s="7"/>
      <c r="L101" s="3"/>
    </row>
    <row r="102" spans="1:13" s="8" customFormat="1" ht="15" customHeight="1" x14ac:dyDescent="0.25">
      <c r="A102" s="2">
        <v>14</v>
      </c>
      <c r="B102" s="2" t="s">
        <v>5</v>
      </c>
      <c r="C102" s="2"/>
      <c r="D102" s="3" t="s">
        <v>139</v>
      </c>
      <c r="E102" s="3"/>
      <c r="F102" s="3"/>
      <c r="G102" s="3"/>
      <c r="H102" s="3"/>
      <c r="I102" s="6"/>
      <c r="J102" s="3"/>
      <c r="K102" s="7"/>
      <c r="L102" s="3"/>
    </row>
    <row r="103" spans="1:13" s="8" customFormat="1" ht="15" customHeight="1" x14ac:dyDescent="0.25">
      <c r="A103" s="2"/>
      <c r="B103" s="2"/>
      <c r="C103" s="2"/>
      <c r="D103" s="3" t="s">
        <v>140</v>
      </c>
      <c r="E103" s="3"/>
      <c r="F103" s="3"/>
      <c r="G103" s="3"/>
      <c r="H103" s="3"/>
      <c r="I103" s="6"/>
      <c r="J103" s="3"/>
      <c r="K103" s="7"/>
      <c r="L103" s="3"/>
    </row>
    <row r="104" spans="1:13" s="8" customFormat="1" ht="15" customHeight="1" x14ac:dyDescent="0.25">
      <c r="A104" s="2"/>
      <c r="B104" s="2"/>
      <c r="C104" s="2"/>
      <c r="D104" s="3" t="s">
        <v>141</v>
      </c>
      <c r="E104" s="3"/>
      <c r="F104" s="3"/>
      <c r="G104" s="3"/>
      <c r="H104" s="3"/>
      <c r="I104" s="6"/>
      <c r="J104" s="3"/>
      <c r="K104" s="7"/>
      <c r="L104" s="3"/>
    </row>
    <row r="105" spans="1:13" s="8" customFormat="1" ht="3.6" customHeight="1" x14ac:dyDescent="0.25">
      <c r="A105" s="2"/>
      <c r="B105" s="2"/>
      <c r="C105" s="2"/>
      <c r="D105" s="3"/>
      <c r="E105" s="3"/>
      <c r="F105" s="3"/>
      <c r="G105" s="3"/>
      <c r="H105" s="3"/>
      <c r="I105" s="6"/>
      <c r="J105" s="3"/>
      <c r="K105" s="7"/>
      <c r="L105" s="3"/>
    </row>
    <row r="106" spans="1:13" s="152" customFormat="1" ht="15.75" x14ac:dyDescent="0.25">
      <c r="A106" s="146">
        <v>15</v>
      </c>
      <c r="B106" s="146" t="s">
        <v>1</v>
      </c>
      <c r="C106" s="147"/>
      <c r="D106" s="273" t="s">
        <v>103</v>
      </c>
      <c r="E106" s="273"/>
      <c r="F106" s="174"/>
      <c r="G106" s="274"/>
      <c r="H106" s="274"/>
      <c r="I106" s="274"/>
      <c r="J106" s="274"/>
      <c r="K106" s="153"/>
      <c r="L106" s="154"/>
      <c r="M106" s="154"/>
    </row>
    <row r="107" spans="1:13" s="152" customFormat="1" ht="16.5" thickBot="1" x14ac:dyDescent="0.3">
      <c r="A107" s="146"/>
      <c r="B107" s="146"/>
      <c r="C107" s="147"/>
      <c r="D107" s="273" t="s">
        <v>104</v>
      </c>
      <c r="E107" s="273"/>
      <c r="F107" s="174"/>
      <c r="G107" s="274"/>
      <c r="H107" s="274"/>
      <c r="I107" s="274"/>
      <c r="J107" s="274"/>
      <c r="K107" s="153"/>
      <c r="L107" s="154"/>
      <c r="M107" s="154"/>
    </row>
    <row r="108" spans="1:13" s="152" customFormat="1" ht="14.25" customHeight="1" x14ac:dyDescent="0.25">
      <c r="A108" s="146"/>
      <c r="B108" s="146"/>
      <c r="C108" s="147"/>
      <c r="D108" s="275" t="s">
        <v>105</v>
      </c>
      <c r="E108" s="276"/>
      <c r="F108" s="277"/>
      <c r="G108" s="206"/>
      <c r="H108" s="278">
        <v>2500</v>
      </c>
      <c r="I108" s="153"/>
      <c r="J108" s="153"/>
      <c r="K108" s="153"/>
      <c r="L108" s="154"/>
      <c r="M108" s="154"/>
    </row>
    <row r="109" spans="1:13" s="152" customFormat="1" ht="14.25" customHeight="1" x14ac:dyDescent="0.25">
      <c r="A109" s="146"/>
      <c r="B109" s="146"/>
      <c r="C109" s="147"/>
      <c r="D109" s="279" t="s">
        <v>106</v>
      </c>
      <c r="E109" s="280"/>
      <c r="F109" s="161"/>
      <c r="G109" s="210"/>
      <c r="H109" s="281">
        <v>3500</v>
      </c>
      <c r="I109" s="153"/>
      <c r="J109" s="153"/>
      <c r="K109" s="153"/>
      <c r="L109" s="154"/>
      <c r="M109" s="154"/>
    </row>
    <row r="110" spans="1:13" s="152" customFormat="1" ht="14.25" customHeight="1" thickBot="1" x14ac:dyDescent="0.3">
      <c r="A110" s="146"/>
      <c r="B110" s="146"/>
      <c r="C110" s="147"/>
      <c r="D110" s="279" t="s">
        <v>107</v>
      </c>
      <c r="E110" s="280"/>
      <c r="F110" s="161"/>
      <c r="G110" s="210"/>
      <c r="H110" s="282">
        <v>1500</v>
      </c>
      <c r="I110" s="153"/>
      <c r="J110" s="153"/>
      <c r="K110" s="153"/>
      <c r="L110" s="154"/>
      <c r="M110" s="154"/>
    </row>
    <row r="111" spans="1:13" s="152" customFormat="1" ht="14.25" customHeight="1" x14ac:dyDescent="0.25">
      <c r="A111" s="146"/>
      <c r="B111" s="146"/>
      <c r="C111" s="147"/>
      <c r="D111" s="279" t="s">
        <v>0</v>
      </c>
      <c r="E111" s="280"/>
      <c r="F111" s="161"/>
      <c r="G111" s="210"/>
      <c r="H111" s="283">
        <f>SUM(H108:H110)</f>
        <v>7500</v>
      </c>
      <c r="I111" s="153"/>
      <c r="J111" s="153"/>
      <c r="K111" s="153"/>
      <c r="L111" s="154"/>
      <c r="M111" s="154"/>
    </row>
    <row r="112" spans="1:13" s="152" customFormat="1" ht="14.25" customHeight="1" thickBot="1" x14ac:dyDescent="0.3">
      <c r="A112" s="146"/>
      <c r="B112" s="146"/>
      <c r="C112" s="147"/>
      <c r="D112" s="284" t="s">
        <v>108</v>
      </c>
      <c r="E112" s="285"/>
      <c r="F112" s="161"/>
      <c r="G112" s="210"/>
      <c r="H112" s="286">
        <v>5600</v>
      </c>
      <c r="I112" s="153"/>
      <c r="J112" s="153"/>
      <c r="K112" s="153"/>
      <c r="L112" s="154"/>
      <c r="M112" s="154"/>
    </row>
    <row r="113" spans="1:13" s="152" customFormat="1" ht="14.25" customHeight="1" thickBot="1" x14ac:dyDescent="0.3">
      <c r="A113" s="146"/>
      <c r="B113" s="146"/>
      <c r="C113" s="147"/>
      <c r="D113" s="287" t="s">
        <v>22</v>
      </c>
      <c r="E113" s="288"/>
      <c r="F113" s="241"/>
      <c r="G113" s="222"/>
      <c r="H113" s="289">
        <f>+H111-H112</f>
        <v>1900</v>
      </c>
      <c r="I113" s="153"/>
      <c r="J113" s="153"/>
      <c r="K113" s="153"/>
      <c r="L113" s="154"/>
      <c r="M113" s="154"/>
    </row>
    <row r="114" spans="1:13" s="8" customFormat="1" ht="2.4500000000000002" customHeight="1" x14ac:dyDescent="0.25">
      <c r="A114" s="2"/>
      <c r="B114" s="2"/>
      <c r="C114" s="2"/>
      <c r="D114" s="123"/>
      <c r="E114" s="123"/>
      <c r="F114" s="11"/>
      <c r="G114" s="11"/>
      <c r="H114" s="124"/>
      <c r="I114" s="124"/>
      <c r="J114" s="3"/>
      <c r="K114" s="3"/>
      <c r="L114" s="3"/>
    </row>
    <row r="115" spans="1:13" s="8" customFormat="1" x14ac:dyDescent="0.25">
      <c r="A115" s="2">
        <v>16</v>
      </c>
      <c r="B115" s="2" t="s">
        <v>3</v>
      </c>
      <c r="C115" s="2"/>
      <c r="D115" s="123"/>
      <c r="E115" s="123"/>
      <c r="F115" s="11"/>
      <c r="G115" s="11"/>
      <c r="H115" s="124"/>
      <c r="I115" s="124"/>
      <c r="J115" s="3"/>
      <c r="K115" s="3"/>
      <c r="L115" s="3"/>
    </row>
    <row r="116" spans="1:13" s="8" customFormat="1" ht="7.5" customHeight="1" thickBot="1" x14ac:dyDescent="0.3">
      <c r="A116" s="2"/>
      <c r="B116" s="2"/>
      <c r="C116" s="2"/>
      <c r="D116" s="3"/>
      <c r="E116" s="3"/>
      <c r="F116" s="3"/>
      <c r="G116" s="3"/>
      <c r="H116" s="3"/>
      <c r="I116" s="6"/>
      <c r="J116" s="3"/>
      <c r="K116" s="7"/>
      <c r="L116" s="3"/>
    </row>
    <row r="117" spans="1:13" s="293" customFormat="1" ht="15.6" customHeight="1" x14ac:dyDescent="0.2">
      <c r="A117" s="290">
        <v>17</v>
      </c>
      <c r="B117" s="290" t="s">
        <v>71</v>
      </c>
      <c r="C117" s="291"/>
      <c r="D117" s="561" t="s">
        <v>158</v>
      </c>
      <c r="E117" s="562"/>
      <c r="F117" s="563"/>
      <c r="G117" s="564" t="s">
        <v>159</v>
      </c>
      <c r="H117" s="292"/>
      <c r="I117" s="292"/>
      <c r="J117" s="292"/>
      <c r="L117" s="294"/>
    </row>
    <row r="118" spans="1:13" s="293" customFormat="1" ht="15.6" customHeight="1" x14ac:dyDescent="0.2">
      <c r="A118" s="290"/>
      <c r="B118" s="290"/>
      <c r="C118" s="291"/>
      <c r="D118" s="565" t="s">
        <v>160</v>
      </c>
      <c r="E118" s="295"/>
      <c r="F118" s="296"/>
      <c r="G118" s="566">
        <v>70000</v>
      </c>
      <c r="H118" s="294" t="s">
        <v>169</v>
      </c>
      <c r="I118" s="292"/>
      <c r="J118" s="292"/>
      <c r="L118" s="294"/>
    </row>
    <row r="119" spans="1:13" s="293" customFormat="1" ht="15.6" customHeight="1" x14ac:dyDescent="0.2">
      <c r="A119" s="290"/>
      <c r="B119" s="290"/>
      <c r="C119" s="291"/>
      <c r="D119" s="567" t="s">
        <v>161</v>
      </c>
      <c r="E119" s="568"/>
      <c r="F119" s="297"/>
      <c r="G119" s="569">
        <v>130000</v>
      </c>
      <c r="H119" s="292"/>
      <c r="I119" s="292"/>
      <c r="J119" s="292"/>
      <c r="L119" s="294"/>
    </row>
    <row r="120" spans="1:13" s="293" customFormat="1" ht="15.6" customHeight="1" thickBot="1" x14ac:dyDescent="0.25">
      <c r="A120" s="290"/>
      <c r="B120" s="290"/>
      <c r="C120" s="291"/>
      <c r="D120" s="567" t="s">
        <v>162</v>
      </c>
      <c r="E120" s="568"/>
      <c r="F120" s="297"/>
      <c r="G120" s="574">
        <v>0</v>
      </c>
      <c r="H120" s="292"/>
      <c r="I120" s="292"/>
      <c r="J120" s="292"/>
      <c r="L120" s="294"/>
    </row>
    <row r="121" spans="1:13" s="293" customFormat="1" ht="15.6" customHeight="1" x14ac:dyDescent="0.2">
      <c r="A121" s="290"/>
      <c r="B121" s="290"/>
      <c r="C121" s="291"/>
      <c r="D121" s="567" t="s">
        <v>163</v>
      </c>
      <c r="E121" s="568"/>
      <c r="F121" s="297"/>
      <c r="G121" s="575">
        <f>+G119-G120</f>
        <v>130000</v>
      </c>
      <c r="H121" s="292"/>
      <c r="I121" s="292"/>
      <c r="J121" s="292"/>
      <c r="L121" s="294"/>
    </row>
    <row r="122" spans="1:13" s="293" customFormat="1" ht="15.6" customHeight="1" x14ac:dyDescent="0.2">
      <c r="A122" s="290"/>
      <c r="B122" s="290"/>
      <c r="C122" s="291"/>
      <c r="D122" s="567" t="s">
        <v>164</v>
      </c>
      <c r="E122" s="568"/>
      <c r="F122" s="297"/>
      <c r="G122" s="576">
        <v>150000</v>
      </c>
      <c r="H122" s="292"/>
      <c r="I122" s="292"/>
      <c r="J122" s="292"/>
      <c r="L122" s="294"/>
    </row>
    <row r="123" spans="1:13" s="293" customFormat="1" ht="15.6" customHeight="1" x14ac:dyDescent="0.2">
      <c r="A123" s="290"/>
      <c r="B123" s="290"/>
      <c r="C123" s="291"/>
      <c r="D123" s="567" t="s">
        <v>165</v>
      </c>
      <c r="E123" s="568"/>
      <c r="F123" s="297"/>
      <c r="G123" s="574">
        <f>+G122</f>
        <v>150000</v>
      </c>
      <c r="H123" s="292"/>
      <c r="I123" s="292"/>
      <c r="J123" s="292"/>
      <c r="L123" s="294"/>
    </row>
    <row r="124" spans="1:13" s="293" customFormat="1" ht="15.6" customHeight="1" thickBot="1" x14ac:dyDescent="0.25">
      <c r="A124" s="290"/>
      <c r="B124" s="290"/>
      <c r="C124" s="291"/>
      <c r="D124" s="567" t="s">
        <v>166</v>
      </c>
      <c r="E124" s="568"/>
      <c r="F124" s="297"/>
      <c r="G124" s="577">
        <v>120000</v>
      </c>
      <c r="H124" s="292"/>
      <c r="I124" s="292"/>
      <c r="J124" s="292"/>
      <c r="L124" s="294"/>
    </row>
    <row r="125" spans="1:13" s="293" customFormat="1" ht="15.6" customHeight="1" thickBot="1" x14ac:dyDescent="0.25">
      <c r="A125" s="290"/>
      <c r="B125" s="290"/>
      <c r="C125" s="291"/>
      <c r="D125" s="570" t="s">
        <v>167</v>
      </c>
      <c r="E125" s="571"/>
      <c r="F125" s="572"/>
      <c r="G125" s="573">
        <f>+G122-G124</f>
        <v>30000</v>
      </c>
      <c r="H125" s="292"/>
      <c r="I125" s="292"/>
      <c r="J125" s="292"/>
      <c r="L125" s="294"/>
    </row>
    <row r="126" spans="1:13" s="293" customFormat="1" ht="15.95" customHeight="1" x14ac:dyDescent="0.2">
      <c r="A126" s="290"/>
      <c r="B126" s="290"/>
      <c r="C126" s="291"/>
      <c r="D126" s="298" t="s">
        <v>168</v>
      </c>
      <c r="F126" s="292"/>
      <c r="G126" s="292"/>
      <c r="H126" s="292"/>
      <c r="I126" s="292"/>
      <c r="J126" s="292"/>
      <c r="L126" s="294"/>
    </row>
    <row r="127" spans="1:13" s="293" customFormat="1" ht="7.5" customHeight="1" thickBot="1" x14ac:dyDescent="0.25">
      <c r="A127" s="290"/>
      <c r="B127" s="290"/>
      <c r="C127" s="291"/>
      <c r="D127" s="299"/>
      <c r="F127" s="292"/>
      <c r="G127" s="292"/>
      <c r="H127" s="292"/>
      <c r="I127" s="292"/>
      <c r="J127" s="292"/>
      <c r="L127" s="294"/>
    </row>
    <row r="128" spans="1:13" s="11" customFormat="1" ht="16.899999999999999" customHeight="1" thickBot="1" x14ac:dyDescent="0.3">
      <c r="A128" s="290">
        <v>18</v>
      </c>
      <c r="B128" s="290" t="s">
        <v>1</v>
      </c>
      <c r="C128" s="300"/>
      <c r="D128" s="301" t="s">
        <v>110</v>
      </c>
      <c r="E128" s="302"/>
      <c r="F128" s="130"/>
      <c r="G128" s="303" t="s">
        <v>111</v>
      </c>
      <c r="H128" s="304" t="s">
        <v>112</v>
      </c>
      <c r="I128" s="305"/>
      <c r="J128" s="305"/>
      <c r="K128" s="305"/>
      <c r="L128" s="305"/>
    </row>
    <row r="129" spans="1:12" s="11" customFormat="1" ht="14.25" customHeight="1" x14ac:dyDescent="0.25">
      <c r="A129" s="300"/>
      <c r="B129" s="300"/>
      <c r="C129" s="300"/>
      <c r="D129" s="306" t="s">
        <v>113</v>
      </c>
      <c r="E129" s="307"/>
      <c r="F129" s="308"/>
      <c r="G129" s="309">
        <v>25000</v>
      </c>
      <c r="H129" s="310">
        <v>50000</v>
      </c>
      <c r="I129" s="305"/>
      <c r="J129" s="305"/>
      <c r="K129" s="305"/>
      <c r="L129" s="305"/>
    </row>
    <row r="130" spans="1:12" s="11" customFormat="1" ht="14.25" customHeight="1" x14ac:dyDescent="0.25">
      <c r="A130" s="300"/>
      <c r="B130" s="300"/>
      <c r="C130" s="300"/>
      <c r="D130" s="311" t="s">
        <v>114</v>
      </c>
      <c r="E130" s="312"/>
      <c r="F130" s="313"/>
      <c r="G130" s="314">
        <v>-5000</v>
      </c>
      <c r="H130" s="315">
        <v>-5000</v>
      </c>
      <c r="I130" s="305"/>
      <c r="J130" s="305"/>
      <c r="K130" s="305"/>
      <c r="L130" s="305"/>
    </row>
    <row r="131" spans="1:12" s="11" customFormat="1" ht="14.25" customHeight="1" thickBot="1" x14ac:dyDescent="0.3">
      <c r="A131" s="300"/>
      <c r="B131" s="300"/>
      <c r="C131" s="300"/>
      <c r="D131" s="311" t="s">
        <v>115</v>
      </c>
      <c r="E131" s="312"/>
      <c r="F131" s="313"/>
      <c r="G131" s="316">
        <v>-10000</v>
      </c>
      <c r="H131" s="317">
        <v>-10000</v>
      </c>
      <c r="I131" s="305"/>
      <c r="J131" s="305"/>
      <c r="K131" s="305"/>
      <c r="L131" s="305"/>
    </row>
    <row r="132" spans="1:12" s="11" customFormat="1" ht="14.25" customHeight="1" x14ac:dyDescent="0.25">
      <c r="A132" s="300"/>
      <c r="B132" s="300"/>
      <c r="C132" s="300"/>
      <c r="D132" s="318" t="s">
        <v>34</v>
      </c>
      <c r="E132" s="312"/>
      <c r="F132" s="313"/>
      <c r="G132" s="319">
        <f>SUM(G129:G131)</f>
        <v>10000</v>
      </c>
      <c r="H132" s="320"/>
      <c r="I132" s="305"/>
      <c r="J132" s="305"/>
      <c r="K132" s="305"/>
      <c r="L132" s="305"/>
    </row>
    <row r="133" spans="1:12" s="11" customFormat="1" ht="14.25" customHeight="1" x14ac:dyDescent="0.25">
      <c r="A133" s="290">
        <v>18</v>
      </c>
      <c r="B133" s="290" t="s">
        <v>1</v>
      </c>
      <c r="C133" s="300"/>
      <c r="D133" s="318" t="s">
        <v>18</v>
      </c>
      <c r="E133" s="312"/>
      <c r="F133" s="313"/>
      <c r="G133" s="314"/>
      <c r="H133" s="321">
        <f>SUM(H129:H131)</f>
        <v>35000</v>
      </c>
      <c r="I133" s="305"/>
      <c r="J133" s="305"/>
      <c r="K133" s="305"/>
      <c r="L133" s="305"/>
    </row>
    <row r="134" spans="1:12" s="11" customFormat="1" ht="14.25" customHeight="1" thickBot="1" x14ac:dyDescent="0.3">
      <c r="A134" s="300"/>
      <c r="B134" s="300"/>
      <c r="C134" s="300"/>
      <c r="D134" s="311" t="s">
        <v>116</v>
      </c>
      <c r="E134" s="312"/>
      <c r="F134" s="313"/>
      <c r="G134" s="322">
        <v>0.4</v>
      </c>
      <c r="H134" s="323">
        <v>0.4</v>
      </c>
      <c r="I134" s="305"/>
      <c r="J134" s="305"/>
      <c r="K134" s="305"/>
      <c r="L134" s="305"/>
    </row>
    <row r="135" spans="1:12" s="11" customFormat="1" ht="14.25" customHeight="1" x14ac:dyDescent="0.25">
      <c r="A135" s="300"/>
      <c r="B135" s="300"/>
      <c r="C135" s="300"/>
      <c r="D135" s="311" t="s">
        <v>51</v>
      </c>
      <c r="E135" s="312"/>
      <c r="F135" s="313"/>
      <c r="G135" s="324">
        <f>+G134*G132</f>
        <v>4000</v>
      </c>
      <c r="H135" s="325"/>
      <c r="I135" s="305"/>
      <c r="J135" s="305"/>
      <c r="K135" s="305"/>
      <c r="L135" s="305"/>
    </row>
    <row r="136" spans="1:12" s="11" customFormat="1" ht="14.25" customHeight="1" thickBot="1" x14ac:dyDescent="0.3">
      <c r="A136" s="290"/>
      <c r="B136" s="290"/>
      <c r="C136" s="300"/>
      <c r="D136" s="311" t="s">
        <v>117</v>
      </c>
      <c r="E136" s="312"/>
      <c r="F136" s="313"/>
      <c r="G136" s="316"/>
      <c r="H136" s="317">
        <f>+H134*H133</f>
        <v>14000</v>
      </c>
      <c r="I136" s="305"/>
      <c r="J136" s="305"/>
      <c r="K136" s="305"/>
      <c r="L136" s="305"/>
    </row>
    <row r="137" spans="1:12" s="11" customFormat="1" ht="14.25" customHeight="1" x14ac:dyDescent="0.25">
      <c r="A137" s="300"/>
      <c r="B137" s="300"/>
      <c r="C137" s="300"/>
      <c r="D137" s="311" t="s">
        <v>118</v>
      </c>
      <c r="E137" s="312"/>
      <c r="F137" s="313"/>
      <c r="G137" s="326">
        <f>+G132-G135</f>
        <v>6000</v>
      </c>
      <c r="H137" s="325"/>
      <c r="I137" s="305"/>
      <c r="J137" s="305"/>
      <c r="K137" s="305"/>
      <c r="L137" s="305"/>
    </row>
    <row r="138" spans="1:12" s="11" customFormat="1" ht="14.25" customHeight="1" x14ac:dyDescent="0.25">
      <c r="A138" s="300"/>
      <c r="B138" s="300"/>
      <c r="C138" s="300"/>
      <c r="D138" s="327" t="s">
        <v>119</v>
      </c>
      <c r="E138" s="328"/>
      <c r="F138" s="329"/>
      <c r="G138" s="330"/>
      <c r="H138" s="331"/>
      <c r="I138" s="305"/>
      <c r="J138" s="305"/>
      <c r="K138" s="305"/>
      <c r="L138" s="305"/>
    </row>
    <row r="139" spans="1:12" s="11" customFormat="1" ht="14.25" customHeight="1" thickBot="1" x14ac:dyDescent="0.3">
      <c r="A139" s="290">
        <v>19</v>
      </c>
      <c r="B139" s="290" t="s">
        <v>5</v>
      </c>
      <c r="C139" s="300"/>
      <c r="D139" s="332" t="s">
        <v>120</v>
      </c>
      <c r="E139" s="333"/>
      <c r="F139" s="334"/>
      <c r="G139" s="335"/>
      <c r="H139" s="336">
        <f>+H136-G135</f>
        <v>10000</v>
      </c>
      <c r="I139" s="305"/>
      <c r="J139" s="305"/>
      <c r="K139" s="305"/>
      <c r="L139" s="305"/>
    </row>
    <row r="140" spans="1:12" s="341" customFormat="1" ht="16.899999999999999" customHeight="1" x14ac:dyDescent="0.25">
      <c r="A140" s="337">
        <v>20</v>
      </c>
      <c r="B140" s="337" t="s">
        <v>5</v>
      </c>
      <c r="C140" s="337"/>
      <c r="D140" s="338" t="s">
        <v>121</v>
      </c>
      <c r="E140" s="338"/>
      <c r="F140" s="338"/>
      <c r="G140" s="339"/>
      <c r="H140" s="339"/>
      <c r="I140" s="339"/>
      <c r="J140" s="339"/>
      <c r="K140" s="340"/>
      <c r="L140" s="340"/>
    </row>
    <row r="141" spans="1:12" s="293" customFormat="1" ht="15.95" customHeight="1" x14ac:dyDescent="0.2">
      <c r="A141" s="290">
        <v>21</v>
      </c>
      <c r="B141" s="290"/>
      <c r="C141" s="291"/>
      <c r="D141" s="342" t="s">
        <v>170</v>
      </c>
      <c r="F141" s="292"/>
      <c r="G141" s="292"/>
      <c r="H141" s="292"/>
      <c r="I141" s="292"/>
      <c r="J141" s="292"/>
      <c r="L141" s="294"/>
    </row>
    <row r="142" spans="1:12" s="293" customFormat="1" ht="15.95" customHeight="1" x14ac:dyDescent="0.2">
      <c r="A142" s="290">
        <v>22</v>
      </c>
      <c r="B142" s="290"/>
      <c r="C142" s="291"/>
      <c r="D142" s="342" t="s">
        <v>170</v>
      </c>
      <c r="F142" s="292"/>
      <c r="G142" s="292"/>
      <c r="H142" s="292"/>
      <c r="I142" s="292"/>
      <c r="J142" s="292"/>
      <c r="L142" s="294"/>
    </row>
    <row r="143" spans="1:12" s="293" customFormat="1" ht="15.95" customHeight="1" x14ac:dyDescent="0.2">
      <c r="A143" s="290">
        <v>23</v>
      </c>
      <c r="B143" s="290"/>
      <c r="C143" s="291"/>
      <c r="D143" s="342" t="s">
        <v>170</v>
      </c>
      <c r="F143" s="292"/>
      <c r="G143" s="292"/>
      <c r="H143" s="292"/>
      <c r="I143" s="292"/>
      <c r="J143" s="292"/>
      <c r="L143" s="294"/>
    </row>
    <row r="144" spans="1:12" s="293" customFormat="1" ht="15.95" customHeight="1" x14ac:dyDescent="0.2">
      <c r="A144" s="290">
        <v>24</v>
      </c>
      <c r="B144" s="290"/>
      <c r="C144" s="291"/>
      <c r="D144" s="342" t="s">
        <v>170</v>
      </c>
      <c r="F144" s="292"/>
      <c r="G144" s="292"/>
      <c r="H144" s="292"/>
      <c r="I144" s="292"/>
      <c r="J144" s="292"/>
      <c r="L144" s="294"/>
    </row>
    <row r="145" spans="1:12" s="293" customFormat="1" ht="15.95" customHeight="1" x14ac:dyDescent="0.2">
      <c r="A145" s="290">
        <v>25</v>
      </c>
      <c r="B145" s="290" t="s">
        <v>5</v>
      </c>
      <c r="C145" s="291"/>
      <c r="D145" s="342" t="s">
        <v>248</v>
      </c>
      <c r="F145" s="292"/>
      <c r="G145" s="292"/>
      <c r="H145" s="292"/>
      <c r="I145" s="292"/>
      <c r="J145" s="292"/>
      <c r="L145" s="294"/>
    </row>
    <row r="146" spans="1:12" s="293" customFormat="1" ht="15.95" customHeight="1" x14ac:dyDescent="0.2">
      <c r="A146" s="290">
        <v>26</v>
      </c>
      <c r="B146" s="290" t="s">
        <v>5</v>
      </c>
      <c r="C146" s="291"/>
      <c r="D146" s="343" t="s">
        <v>185</v>
      </c>
      <c r="F146" s="292"/>
      <c r="G146" s="292"/>
      <c r="H146" s="292"/>
      <c r="I146" s="292"/>
      <c r="J146" s="292"/>
      <c r="L146" s="294"/>
    </row>
    <row r="147" spans="1:12" s="293" customFormat="1" ht="15.95" customHeight="1" x14ac:dyDescent="0.2">
      <c r="A147" s="290"/>
      <c r="B147" s="290"/>
      <c r="C147" s="291"/>
      <c r="D147" s="343" t="s">
        <v>186</v>
      </c>
      <c r="F147" s="292"/>
      <c r="G147" s="292"/>
      <c r="H147" s="292"/>
      <c r="I147" s="292"/>
      <c r="J147" s="292"/>
      <c r="L147" s="294"/>
    </row>
    <row r="148" spans="1:12" s="293" customFormat="1" ht="15.95" customHeight="1" x14ac:dyDescent="0.2">
      <c r="A148" s="290">
        <v>27</v>
      </c>
      <c r="B148" s="290" t="s">
        <v>1</v>
      </c>
      <c r="C148" s="291"/>
      <c r="D148" s="342" t="s">
        <v>187</v>
      </c>
      <c r="F148" s="292"/>
      <c r="G148" s="292"/>
      <c r="H148" s="292"/>
      <c r="I148" s="292"/>
      <c r="J148" s="292"/>
      <c r="L148" s="294"/>
    </row>
    <row r="149" spans="1:12" s="293" customFormat="1" ht="15.95" customHeight="1" x14ac:dyDescent="0.2">
      <c r="A149" s="290">
        <v>28</v>
      </c>
      <c r="B149" s="290" t="s">
        <v>3</v>
      </c>
      <c r="C149" s="291"/>
      <c r="D149" s="343"/>
      <c r="F149" s="292"/>
      <c r="G149" s="292"/>
      <c r="H149" s="292"/>
      <c r="I149" s="292"/>
      <c r="J149" s="292"/>
      <c r="L149" s="294"/>
    </row>
    <row r="150" spans="1:12" s="293" customFormat="1" ht="15.95" customHeight="1" thickBot="1" x14ac:dyDescent="0.25">
      <c r="A150" s="290"/>
      <c r="B150" s="290"/>
      <c r="C150" s="291"/>
      <c r="D150" s="299" t="s">
        <v>239</v>
      </c>
      <c r="F150" s="292"/>
      <c r="G150" s="292"/>
      <c r="H150" s="292"/>
      <c r="I150" s="292"/>
      <c r="J150" s="292"/>
      <c r="L150" s="294"/>
    </row>
    <row r="151" spans="1:12" ht="12" customHeight="1" x14ac:dyDescent="0.25">
      <c r="D151" s="344" t="s">
        <v>188</v>
      </c>
      <c r="E151" s="345"/>
      <c r="F151" s="346">
        <v>60000</v>
      </c>
      <c r="G151" s="347"/>
    </row>
    <row r="152" spans="1:12" ht="12" customHeight="1" x14ac:dyDescent="0.25">
      <c r="D152" s="348" t="s">
        <v>238</v>
      </c>
      <c r="E152" s="349"/>
      <c r="F152" s="350">
        <v>50000</v>
      </c>
      <c r="G152" s="351"/>
    </row>
    <row r="153" spans="1:12" ht="12" customHeight="1" x14ac:dyDescent="0.25">
      <c r="D153" s="352" t="s">
        <v>189</v>
      </c>
      <c r="E153" s="353"/>
      <c r="F153" s="354"/>
      <c r="G153" s="351">
        <v>10000</v>
      </c>
    </row>
    <row r="154" spans="1:12" ht="12" customHeight="1" x14ac:dyDescent="0.25">
      <c r="D154" s="348" t="s">
        <v>190</v>
      </c>
      <c r="E154" s="349"/>
      <c r="F154" s="350"/>
      <c r="G154" s="351">
        <v>12000</v>
      </c>
    </row>
    <row r="155" spans="1:12" ht="12" customHeight="1" x14ac:dyDescent="0.25">
      <c r="D155" s="348" t="s">
        <v>191</v>
      </c>
      <c r="E155" s="349"/>
      <c r="F155" s="354"/>
      <c r="G155" s="351">
        <v>28000</v>
      </c>
    </row>
    <row r="156" spans="1:12" ht="12" customHeight="1" x14ac:dyDescent="0.25">
      <c r="D156" s="348" t="s">
        <v>192</v>
      </c>
      <c r="E156" s="349"/>
      <c r="F156" s="354"/>
      <c r="G156" s="351"/>
    </row>
    <row r="157" spans="1:12" s="14" customFormat="1" ht="12" customHeight="1" x14ac:dyDescent="0.25">
      <c r="A157" s="9"/>
      <c r="B157" s="9"/>
      <c r="C157" s="9"/>
      <c r="D157" s="352" t="s">
        <v>193</v>
      </c>
      <c r="E157" s="349"/>
      <c r="F157" s="354"/>
      <c r="G157" s="351">
        <v>200000</v>
      </c>
      <c r="H157" s="355"/>
      <c r="I157" s="13"/>
      <c r="J157" s="13"/>
      <c r="L157" s="13"/>
    </row>
    <row r="158" spans="1:12" s="14" customFormat="1" ht="12" customHeight="1" x14ac:dyDescent="0.25">
      <c r="A158" s="9"/>
      <c r="B158" s="9"/>
      <c r="C158" s="9"/>
      <c r="D158" s="352" t="s">
        <v>194</v>
      </c>
      <c r="E158" s="349"/>
      <c r="F158" s="350">
        <v>18000</v>
      </c>
      <c r="G158" s="351"/>
      <c r="H158" s="355"/>
      <c r="I158" s="13"/>
      <c r="J158" s="13"/>
      <c r="L158" s="13"/>
    </row>
    <row r="159" spans="1:12" ht="12" customHeight="1" thickBot="1" x14ac:dyDescent="0.3">
      <c r="D159" s="352" t="s">
        <v>195</v>
      </c>
      <c r="E159" s="349"/>
      <c r="F159" s="476">
        <v>122000</v>
      </c>
      <c r="G159" s="477"/>
    </row>
    <row r="160" spans="1:12" ht="12" customHeight="1" thickBot="1" x14ac:dyDescent="0.3">
      <c r="D160" s="356" t="s">
        <v>196</v>
      </c>
      <c r="E160" s="357"/>
      <c r="F160" s="358">
        <f>SUM(F151:F159)</f>
        <v>250000</v>
      </c>
      <c r="G160" s="475">
        <f>SUM(G152:H157)</f>
        <v>250000</v>
      </c>
    </row>
    <row r="161" spans="1:12" s="293" customFormat="1" ht="7.5" customHeight="1" x14ac:dyDescent="0.2">
      <c r="A161" s="290"/>
      <c r="B161" s="290"/>
      <c r="C161" s="291"/>
      <c r="D161" s="299"/>
      <c r="F161" s="292"/>
      <c r="G161" s="292"/>
      <c r="H161" s="292"/>
      <c r="I161" s="292"/>
      <c r="J161" s="292"/>
      <c r="L161" s="294"/>
    </row>
    <row r="162" spans="1:12" s="293" customFormat="1" ht="15.95" customHeight="1" x14ac:dyDescent="0.2">
      <c r="A162" s="290">
        <v>29</v>
      </c>
      <c r="B162" s="290" t="s">
        <v>3</v>
      </c>
      <c r="C162" s="291"/>
      <c r="D162" s="299" t="s">
        <v>198</v>
      </c>
      <c r="F162" s="292"/>
      <c r="G162" s="292"/>
      <c r="H162" s="292"/>
      <c r="I162" s="292"/>
      <c r="J162" s="292"/>
      <c r="L162" s="294"/>
    </row>
    <row r="163" spans="1:12" s="293" customFormat="1" ht="15.95" customHeight="1" x14ac:dyDescent="0.2">
      <c r="A163" s="290"/>
      <c r="B163" s="290"/>
      <c r="C163" s="291"/>
      <c r="D163" s="299" t="s">
        <v>197</v>
      </c>
      <c r="F163" s="292"/>
      <c r="G163" s="292"/>
      <c r="H163" s="292"/>
      <c r="I163" s="292"/>
      <c r="J163" s="292"/>
      <c r="L163" s="294"/>
    </row>
    <row r="164" spans="1:12" s="293" customFormat="1" ht="9" customHeight="1" x14ac:dyDescent="0.2">
      <c r="A164" s="290"/>
      <c r="B164" s="290"/>
      <c r="C164" s="291"/>
      <c r="D164" s="299"/>
      <c r="F164" s="292"/>
      <c r="G164" s="292"/>
      <c r="H164" s="292"/>
      <c r="I164" s="292"/>
      <c r="J164" s="292"/>
      <c r="L164" s="294"/>
    </row>
    <row r="165" spans="1:12" s="293" customFormat="1" ht="15.95" customHeight="1" thickBot="1" x14ac:dyDescent="0.25">
      <c r="A165" s="290">
        <v>30</v>
      </c>
      <c r="B165" s="290" t="s">
        <v>2</v>
      </c>
      <c r="C165" s="291"/>
      <c r="D165" s="299" t="s">
        <v>199</v>
      </c>
      <c r="F165" s="292"/>
      <c r="G165" s="292"/>
      <c r="H165" s="292"/>
      <c r="I165" s="292"/>
      <c r="J165" s="292"/>
      <c r="L165" s="294"/>
    </row>
    <row r="166" spans="1:12" s="293" customFormat="1" ht="15.95" customHeight="1" x14ac:dyDescent="0.2">
      <c r="A166" s="290"/>
      <c r="B166" s="290"/>
      <c r="C166" s="291"/>
      <c r="D166" s="359" t="s">
        <v>200</v>
      </c>
      <c r="E166" s="360"/>
      <c r="F166" s="361"/>
      <c r="G166" s="362"/>
      <c r="H166" s="363">
        <v>18000</v>
      </c>
      <c r="I166" s="292"/>
      <c r="J166" s="292"/>
      <c r="L166" s="294"/>
    </row>
    <row r="167" spans="1:12" s="293" customFormat="1" ht="15.95" customHeight="1" x14ac:dyDescent="0.2">
      <c r="A167" s="290"/>
      <c r="B167" s="290"/>
      <c r="C167" s="291"/>
      <c r="D167" s="364" t="s">
        <v>203</v>
      </c>
      <c r="E167" s="365"/>
      <c r="F167" s="366"/>
      <c r="G167" s="367"/>
      <c r="H167" s="368">
        <v>12000</v>
      </c>
      <c r="I167" s="292"/>
      <c r="J167" s="292"/>
      <c r="L167" s="294"/>
    </row>
    <row r="168" spans="1:12" s="293" customFormat="1" ht="15.95" customHeight="1" thickBot="1" x14ac:dyDescent="0.25">
      <c r="A168" s="290"/>
      <c r="B168" s="290"/>
      <c r="C168" s="291"/>
      <c r="D168" s="369" t="s">
        <v>201</v>
      </c>
      <c r="E168" s="370"/>
      <c r="F168" s="371"/>
      <c r="G168" s="372"/>
      <c r="H168" s="373">
        <f>+H166-H167</f>
        <v>6000</v>
      </c>
      <c r="I168" s="292"/>
      <c r="J168" s="292"/>
      <c r="L168" s="294"/>
    </row>
    <row r="169" spans="1:12" s="293" customFormat="1" ht="4.5" customHeight="1" x14ac:dyDescent="0.2">
      <c r="A169" s="290"/>
      <c r="B169" s="290"/>
      <c r="C169" s="291"/>
      <c r="D169" s="374"/>
      <c r="E169" s="294"/>
      <c r="F169" s="292"/>
      <c r="G169" s="292"/>
      <c r="H169" s="375"/>
      <c r="I169" s="292"/>
      <c r="J169" s="292"/>
      <c r="L169" s="294"/>
    </row>
    <row r="170" spans="1:12" s="293" customFormat="1" ht="15.95" customHeight="1" thickBot="1" x14ac:dyDescent="0.25">
      <c r="A170" s="290">
        <v>31</v>
      </c>
      <c r="B170" s="290" t="s">
        <v>1</v>
      </c>
      <c r="C170" s="291"/>
      <c r="D170" s="299" t="s">
        <v>202</v>
      </c>
      <c r="F170" s="292"/>
      <c r="G170" s="292"/>
      <c r="H170" s="292"/>
      <c r="I170" s="292"/>
      <c r="J170" s="292"/>
      <c r="L170" s="294"/>
    </row>
    <row r="171" spans="1:12" s="293" customFormat="1" ht="15.95" customHeight="1" x14ac:dyDescent="0.2">
      <c r="A171" s="290"/>
      <c r="B171" s="290"/>
      <c r="C171" s="291"/>
      <c r="D171" s="359" t="s">
        <v>14</v>
      </c>
      <c r="E171" s="360"/>
      <c r="F171" s="361"/>
      <c r="G171" s="363">
        <v>200000</v>
      </c>
      <c r="I171" s="292"/>
      <c r="J171" s="292"/>
      <c r="L171" s="294"/>
    </row>
    <row r="172" spans="1:12" s="293" customFormat="1" ht="15.95" customHeight="1" x14ac:dyDescent="0.2">
      <c r="A172" s="290"/>
      <c r="B172" s="290"/>
      <c r="C172" s="291"/>
      <c r="D172" s="364" t="s">
        <v>205</v>
      </c>
      <c r="E172" s="365"/>
      <c r="F172" s="366"/>
      <c r="G172" s="368">
        <v>-18000</v>
      </c>
      <c r="I172" s="292"/>
      <c r="J172" s="292"/>
      <c r="L172" s="294"/>
    </row>
    <row r="173" spans="1:12" s="293" customFormat="1" ht="15.95" customHeight="1" thickBot="1" x14ac:dyDescent="0.25">
      <c r="A173" s="290"/>
      <c r="B173" s="290"/>
      <c r="C173" s="291"/>
      <c r="D173" s="376" t="s">
        <v>204</v>
      </c>
      <c r="E173" s="377"/>
      <c r="F173" s="378"/>
      <c r="G173" s="373">
        <v>-122000</v>
      </c>
      <c r="I173" s="292"/>
      <c r="J173" s="292"/>
      <c r="L173" s="294"/>
    </row>
    <row r="174" spans="1:12" s="293" customFormat="1" ht="15.95" customHeight="1" x14ac:dyDescent="0.2">
      <c r="A174" s="290"/>
      <c r="B174" s="290"/>
      <c r="C174" s="291"/>
      <c r="D174" s="376" t="s">
        <v>207</v>
      </c>
      <c r="E174" s="377"/>
      <c r="F174" s="378"/>
      <c r="G174" s="379">
        <f>SUM(G171:G173)</f>
        <v>60000</v>
      </c>
      <c r="I174" s="292"/>
      <c r="J174" s="292"/>
      <c r="L174" s="294"/>
    </row>
    <row r="175" spans="1:12" s="293" customFormat="1" ht="15.95" customHeight="1" thickBot="1" x14ac:dyDescent="0.25">
      <c r="A175" s="290"/>
      <c r="B175" s="290"/>
      <c r="C175" s="291"/>
      <c r="D175" s="376" t="s">
        <v>206</v>
      </c>
      <c r="E175" s="377"/>
      <c r="F175" s="378"/>
      <c r="G175" s="373">
        <v>12000</v>
      </c>
      <c r="I175" s="292"/>
      <c r="J175" s="292"/>
      <c r="L175" s="294"/>
    </row>
    <row r="176" spans="1:12" s="293" customFormat="1" ht="15.95" customHeight="1" thickBot="1" x14ac:dyDescent="0.25">
      <c r="A176" s="290"/>
      <c r="B176" s="290"/>
      <c r="C176" s="291"/>
      <c r="D176" s="376" t="s">
        <v>18</v>
      </c>
      <c r="E176" s="377"/>
      <c r="F176" s="378"/>
      <c r="G176" s="380">
        <f>+G175+G174</f>
        <v>72000</v>
      </c>
      <c r="I176" s="292"/>
      <c r="J176" s="292"/>
      <c r="L176" s="294"/>
    </row>
    <row r="177" spans="1:12" s="293" customFormat="1" ht="15.95" customHeight="1" thickBot="1" x14ac:dyDescent="0.25">
      <c r="A177" s="290"/>
      <c r="B177" s="290"/>
      <c r="C177" s="291"/>
      <c r="D177" s="376" t="s">
        <v>212</v>
      </c>
      <c r="E177" s="377"/>
      <c r="F177" s="378"/>
      <c r="G177" s="381">
        <v>0.4</v>
      </c>
      <c r="I177" s="292"/>
      <c r="J177" s="292"/>
      <c r="L177" s="294"/>
    </row>
    <row r="178" spans="1:12" s="293" customFormat="1" ht="15.95" customHeight="1" thickBot="1" x14ac:dyDescent="0.25">
      <c r="A178" s="290"/>
      <c r="B178" s="290"/>
      <c r="C178" s="291"/>
      <c r="D178" s="369" t="s">
        <v>215</v>
      </c>
      <c r="E178" s="370"/>
      <c r="F178" s="371"/>
      <c r="G178" s="380">
        <f>+G177*G176</f>
        <v>28800</v>
      </c>
      <c r="I178" s="292"/>
      <c r="J178" s="292"/>
      <c r="L178" s="294"/>
    </row>
    <row r="179" spans="1:12" s="293" customFormat="1" ht="7.5" customHeight="1" x14ac:dyDescent="0.2">
      <c r="A179" s="290"/>
      <c r="B179" s="290"/>
      <c r="C179" s="291"/>
      <c r="D179" s="374"/>
      <c r="E179" s="294"/>
      <c r="F179" s="292"/>
      <c r="G179" s="292"/>
      <c r="H179" s="375"/>
      <c r="I179" s="292"/>
      <c r="J179" s="292"/>
      <c r="L179" s="294"/>
    </row>
    <row r="180" spans="1:12" s="293" customFormat="1" ht="15.95" customHeight="1" thickBot="1" x14ac:dyDescent="0.25">
      <c r="A180" s="290">
        <v>32</v>
      </c>
      <c r="B180" s="290" t="s">
        <v>3</v>
      </c>
      <c r="C180" s="291"/>
      <c r="D180" s="374" t="s">
        <v>208</v>
      </c>
      <c r="E180" s="294"/>
      <c r="F180" s="292"/>
      <c r="G180" s="292"/>
      <c r="H180" s="375"/>
      <c r="I180" s="292"/>
      <c r="J180" s="292"/>
      <c r="L180" s="294"/>
    </row>
    <row r="181" spans="1:12" s="293" customFormat="1" ht="15.95" customHeight="1" x14ac:dyDescent="0.2">
      <c r="A181" s="290"/>
      <c r="B181" s="290"/>
      <c r="C181" s="291"/>
      <c r="D181" s="382" t="s">
        <v>209</v>
      </c>
      <c r="E181" s="383"/>
      <c r="F181" s="384"/>
      <c r="G181" s="385">
        <v>12000</v>
      </c>
      <c r="I181" s="292"/>
      <c r="J181" s="292"/>
      <c r="L181" s="294"/>
    </row>
    <row r="182" spans="1:12" s="293" customFormat="1" ht="15.95" customHeight="1" thickBot="1" x14ac:dyDescent="0.25">
      <c r="A182" s="290"/>
      <c r="B182" s="290"/>
      <c r="C182" s="291"/>
      <c r="D182" s="376" t="s">
        <v>177</v>
      </c>
      <c r="E182" s="377"/>
      <c r="F182" s="378"/>
      <c r="G182" s="386">
        <v>0.4</v>
      </c>
      <c r="I182" s="292"/>
      <c r="J182" s="292"/>
      <c r="L182" s="294"/>
    </row>
    <row r="183" spans="1:12" s="293" customFormat="1" ht="15.95" customHeight="1" thickBot="1" x14ac:dyDescent="0.25">
      <c r="A183" s="290"/>
      <c r="B183" s="290"/>
      <c r="C183" s="291"/>
      <c r="D183" s="369" t="s">
        <v>18</v>
      </c>
      <c r="E183" s="370"/>
      <c r="F183" s="371"/>
      <c r="G183" s="380">
        <f>+G182*G181</f>
        <v>4800</v>
      </c>
      <c r="I183" s="292"/>
      <c r="J183" s="292"/>
      <c r="L183" s="294"/>
    </row>
    <row r="184" spans="1:12" s="293" customFormat="1" ht="7.5" customHeight="1" x14ac:dyDescent="0.2">
      <c r="A184" s="290"/>
      <c r="B184" s="290"/>
      <c r="C184" s="291"/>
      <c r="D184" s="374"/>
      <c r="E184" s="294"/>
      <c r="F184" s="292"/>
      <c r="G184" s="292"/>
      <c r="H184" s="375"/>
      <c r="I184" s="292"/>
      <c r="J184" s="292"/>
      <c r="L184" s="294"/>
    </row>
    <row r="185" spans="1:12" s="293" customFormat="1" ht="15.95" customHeight="1" thickBot="1" x14ac:dyDescent="0.25">
      <c r="A185" s="290">
        <v>33</v>
      </c>
      <c r="B185" s="290" t="s">
        <v>2</v>
      </c>
      <c r="C185" s="291"/>
      <c r="D185" s="374" t="s">
        <v>210</v>
      </c>
      <c r="E185" s="294"/>
      <c r="F185" s="292"/>
      <c r="G185" s="292"/>
      <c r="H185" s="375"/>
      <c r="I185" s="292"/>
      <c r="J185" s="292"/>
      <c r="L185" s="294"/>
    </row>
    <row r="186" spans="1:12" s="293" customFormat="1" ht="15.95" customHeight="1" x14ac:dyDescent="0.2">
      <c r="A186" s="290"/>
      <c r="B186" s="290"/>
      <c r="C186" s="291"/>
      <c r="D186" s="382" t="s">
        <v>211</v>
      </c>
      <c r="E186" s="383"/>
      <c r="F186" s="384"/>
      <c r="G186" s="385">
        <f>+G178</f>
        <v>28800</v>
      </c>
      <c r="H186" s="375"/>
      <c r="I186" s="292"/>
      <c r="J186" s="292"/>
      <c r="L186" s="294"/>
    </row>
    <row r="187" spans="1:12" s="293" customFormat="1" ht="15.95" customHeight="1" thickBot="1" x14ac:dyDescent="0.25">
      <c r="A187" s="290"/>
      <c r="B187" s="290"/>
      <c r="C187" s="291"/>
      <c r="D187" s="376" t="s">
        <v>213</v>
      </c>
      <c r="E187" s="377"/>
      <c r="F187" s="378"/>
      <c r="G187" s="387">
        <f>+G183</f>
        <v>4800</v>
      </c>
      <c r="H187" s="375"/>
      <c r="I187" s="292"/>
      <c r="J187" s="292"/>
      <c r="L187" s="294"/>
    </row>
    <row r="188" spans="1:12" s="293" customFormat="1" ht="15.95" customHeight="1" thickBot="1" x14ac:dyDescent="0.25">
      <c r="A188" s="290"/>
      <c r="B188" s="290"/>
      <c r="C188" s="291"/>
      <c r="D188" s="369" t="s">
        <v>214</v>
      </c>
      <c r="E188" s="370"/>
      <c r="F188" s="371"/>
      <c r="G188" s="380">
        <f>+G186-G187</f>
        <v>24000</v>
      </c>
      <c r="H188" s="375"/>
      <c r="I188" s="292"/>
      <c r="J188" s="292"/>
      <c r="L188" s="294"/>
    </row>
    <row r="189" spans="1:12" s="293" customFormat="1" ht="10.5" customHeight="1" x14ac:dyDescent="0.2">
      <c r="A189" s="290"/>
      <c r="B189" s="290"/>
      <c r="C189" s="291"/>
      <c r="D189" s="374"/>
      <c r="E189" s="294"/>
      <c r="F189" s="292"/>
      <c r="G189" s="375"/>
      <c r="H189" s="375"/>
      <c r="I189" s="292"/>
      <c r="J189" s="292"/>
      <c r="L189" s="294"/>
    </row>
    <row r="190" spans="1:12" s="293" customFormat="1" ht="15.95" customHeight="1" thickBot="1" x14ac:dyDescent="0.3">
      <c r="A190" s="2">
        <v>34</v>
      </c>
      <c r="B190" s="2" t="s">
        <v>3</v>
      </c>
      <c r="C190" s="2"/>
      <c r="D190" s="515" t="s">
        <v>242</v>
      </c>
      <c r="E190" s="294"/>
      <c r="F190" s="292"/>
      <c r="G190" s="375"/>
      <c r="H190" s="375"/>
      <c r="I190" s="292"/>
      <c r="J190" s="292"/>
      <c r="L190" s="294"/>
    </row>
    <row r="191" spans="1:12" s="8" customFormat="1" ht="16.899999999999999" customHeight="1" x14ac:dyDescent="0.25">
      <c r="D191" s="388" t="s">
        <v>34</v>
      </c>
      <c r="E191" s="389"/>
      <c r="F191" s="390"/>
      <c r="G191" s="363">
        <v>40000</v>
      </c>
      <c r="I191" s="11"/>
      <c r="J191" s="391"/>
      <c r="K191" s="391"/>
      <c r="L191" s="392"/>
    </row>
    <row r="192" spans="1:12" s="8" customFormat="1" ht="16.899999999999999" customHeight="1" x14ac:dyDescent="0.25">
      <c r="A192" s="2"/>
      <c r="B192" s="2"/>
      <c r="C192" s="2"/>
      <c r="D192" s="393" t="s">
        <v>35</v>
      </c>
      <c r="E192" s="394"/>
      <c r="F192" s="395"/>
      <c r="G192" s="396">
        <v>4000</v>
      </c>
      <c r="I192" s="11"/>
      <c r="J192" s="391"/>
      <c r="K192" s="391"/>
      <c r="L192" s="392"/>
    </row>
    <row r="193" spans="1:12" s="8" customFormat="1" ht="16.899999999999999" customHeight="1" x14ac:dyDescent="0.25">
      <c r="A193" s="2"/>
      <c r="B193" s="2"/>
      <c r="C193" s="2"/>
      <c r="D193" s="393" t="s">
        <v>36</v>
      </c>
      <c r="E193" s="394"/>
      <c r="F193" s="395"/>
      <c r="G193" s="396">
        <v>3000</v>
      </c>
      <c r="I193" s="11"/>
      <c r="L193" s="392"/>
    </row>
    <row r="194" spans="1:12" s="8" customFormat="1" ht="16.899999999999999" customHeight="1" x14ac:dyDescent="0.25">
      <c r="A194" s="2"/>
      <c r="B194" s="2"/>
      <c r="C194" s="2"/>
      <c r="D194" s="393" t="s">
        <v>243</v>
      </c>
      <c r="E194" s="394"/>
      <c r="F194" s="395"/>
      <c r="G194" s="397">
        <f>+G192-G193</f>
        <v>1000</v>
      </c>
      <c r="I194" s="11"/>
      <c r="L194" s="392"/>
    </row>
    <row r="195" spans="1:12" s="8" customFormat="1" ht="16.899999999999999" customHeight="1" thickBot="1" x14ac:dyDescent="0.3">
      <c r="A195" s="2"/>
      <c r="B195" s="2"/>
      <c r="C195" s="2"/>
      <c r="D195" s="398" t="s">
        <v>18</v>
      </c>
      <c r="E195" s="399"/>
      <c r="F195" s="400"/>
      <c r="G195" s="401">
        <v>39000</v>
      </c>
      <c r="I195" s="11"/>
      <c r="L195" s="392"/>
    </row>
    <row r="196" spans="1:12" s="8" customFormat="1" ht="5.25" customHeight="1" x14ac:dyDescent="0.25">
      <c r="A196" s="2"/>
      <c r="B196" s="2"/>
      <c r="C196" s="2"/>
      <c r="D196" s="402"/>
      <c r="E196" s="402"/>
      <c r="F196" s="2"/>
      <c r="I196" s="11"/>
      <c r="L196" s="392"/>
    </row>
    <row r="197" spans="1:12" s="8" customFormat="1" ht="15.75" customHeight="1" thickBot="1" x14ac:dyDescent="0.3">
      <c r="A197" s="2"/>
      <c r="B197" s="2"/>
      <c r="C197" s="2"/>
      <c r="D197" s="402" t="s">
        <v>244</v>
      </c>
      <c r="E197" s="402"/>
      <c r="F197" s="2"/>
      <c r="I197" s="11"/>
      <c r="L197" s="392"/>
    </row>
    <row r="198" spans="1:12" s="8" customFormat="1" ht="15.6" customHeight="1" x14ac:dyDescent="0.3">
      <c r="A198" s="2"/>
      <c r="B198" s="2"/>
      <c r="C198" s="2"/>
      <c r="D198" s="403" t="s">
        <v>216</v>
      </c>
      <c r="E198" s="404"/>
      <c r="F198" s="405"/>
      <c r="G198" s="406"/>
      <c r="H198" s="407">
        <v>2015</v>
      </c>
      <c r="I198" s="408"/>
      <c r="J198" s="409">
        <v>2016</v>
      </c>
      <c r="L198" s="392"/>
    </row>
    <row r="199" spans="1:12" s="8" customFormat="1" ht="14.25" customHeight="1" x14ac:dyDescent="0.25">
      <c r="A199" s="2"/>
      <c r="B199" s="2"/>
      <c r="C199" s="2"/>
      <c r="D199" s="410" t="s">
        <v>6</v>
      </c>
      <c r="E199" s="411"/>
      <c r="F199" s="412"/>
      <c r="G199" s="413"/>
      <c r="H199" s="414">
        <v>190000</v>
      </c>
      <c r="I199" s="415"/>
      <c r="J199" s="416">
        <v>200000</v>
      </c>
      <c r="L199" s="392"/>
    </row>
    <row r="200" spans="1:12" s="8" customFormat="1" ht="14.25" customHeight="1" x14ac:dyDescent="0.25">
      <c r="A200" s="2"/>
      <c r="B200" s="2"/>
      <c r="C200" s="2"/>
      <c r="D200" s="417" t="s">
        <v>49</v>
      </c>
      <c r="E200" s="418"/>
      <c r="F200" s="419"/>
      <c r="G200" s="420"/>
      <c r="H200" s="557">
        <v>9500</v>
      </c>
      <c r="I200" s="517"/>
      <c r="J200" s="558">
        <v>10000</v>
      </c>
      <c r="L200" s="392"/>
    </row>
    <row r="201" spans="1:12" s="8" customFormat="1" ht="14.25" customHeight="1" x14ac:dyDescent="0.25">
      <c r="A201" s="2"/>
      <c r="B201" s="2"/>
      <c r="C201" s="2"/>
      <c r="D201" s="417" t="s">
        <v>218</v>
      </c>
      <c r="E201" s="418"/>
      <c r="F201" s="419"/>
      <c r="G201" s="420"/>
      <c r="H201" s="424">
        <v>140500</v>
      </c>
      <c r="I201" s="422"/>
      <c r="J201" s="425">
        <v>150000</v>
      </c>
      <c r="L201" s="392"/>
    </row>
    <row r="202" spans="1:12" s="8" customFormat="1" ht="14.25" customHeight="1" x14ac:dyDescent="0.25">
      <c r="A202" s="2"/>
      <c r="B202" s="2"/>
      <c r="C202" s="2"/>
      <c r="D202" s="417" t="s">
        <v>42</v>
      </c>
      <c r="E202" s="418"/>
      <c r="F202" s="419"/>
      <c r="G202" s="420"/>
      <c r="H202" s="426">
        <f>+H199-H200-H201</f>
        <v>40000</v>
      </c>
      <c r="I202" s="422"/>
      <c r="J202" s="427">
        <f>+J199-J200-J201</f>
        <v>40000</v>
      </c>
      <c r="L202" s="392"/>
    </row>
    <row r="203" spans="1:12" s="8" customFormat="1" ht="14.25" customHeight="1" x14ac:dyDescent="0.25">
      <c r="A203" s="2"/>
      <c r="B203" s="2"/>
      <c r="C203" s="2"/>
      <c r="D203" s="417" t="s">
        <v>50</v>
      </c>
      <c r="E203" s="418"/>
      <c r="F203" s="419"/>
      <c r="G203" s="420"/>
      <c r="H203" s="516">
        <f>+H202*0.4</f>
        <v>16000</v>
      </c>
      <c r="I203" s="517"/>
      <c r="J203" s="518">
        <f>+J202*0.4</f>
        <v>16000</v>
      </c>
      <c r="L203" s="392"/>
    </row>
    <row r="204" spans="1:12" s="8" customFormat="1" ht="14.25" customHeight="1" x14ac:dyDescent="0.25">
      <c r="A204" s="2"/>
      <c r="B204" s="2"/>
      <c r="C204" s="2"/>
      <c r="D204" s="417" t="s">
        <v>48</v>
      </c>
      <c r="E204" s="418"/>
      <c r="F204" s="419"/>
      <c r="G204" s="420"/>
      <c r="H204" s="430">
        <f>+H202-H203</f>
        <v>24000</v>
      </c>
      <c r="I204" s="422"/>
      <c r="J204" s="431">
        <f>+J202-J203</f>
        <v>24000</v>
      </c>
      <c r="L204" s="392"/>
    </row>
    <row r="205" spans="1:12" s="8" customFormat="1" ht="7.9" customHeight="1" x14ac:dyDescent="0.25">
      <c r="A205" s="2"/>
      <c r="B205" s="2"/>
      <c r="C205" s="2"/>
      <c r="D205" s="417"/>
      <c r="E205" s="418"/>
      <c r="F205" s="419"/>
      <c r="G205" s="420"/>
      <c r="H205" s="426"/>
      <c r="I205" s="422"/>
      <c r="J205" s="427"/>
      <c r="L205" s="392"/>
    </row>
    <row r="206" spans="1:12" s="8" customFormat="1" ht="15.75" customHeight="1" x14ac:dyDescent="0.25">
      <c r="A206" s="2"/>
      <c r="B206" s="2"/>
      <c r="C206" s="2"/>
      <c r="D206" s="417" t="s">
        <v>44</v>
      </c>
      <c r="E206" s="418"/>
      <c r="F206" s="419"/>
      <c r="G206" s="420"/>
      <c r="H206" s="421">
        <v>0</v>
      </c>
      <c r="I206" s="422"/>
      <c r="J206" s="423">
        <v>4000</v>
      </c>
      <c r="L206" s="392"/>
    </row>
    <row r="207" spans="1:12" s="8" customFormat="1" ht="15.75" customHeight="1" x14ac:dyDescent="0.25">
      <c r="A207" s="2"/>
      <c r="B207" s="2"/>
      <c r="C207" s="2"/>
      <c r="D207" s="417" t="s">
        <v>43</v>
      </c>
      <c r="E207" s="418"/>
      <c r="F207" s="419"/>
      <c r="G207" s="420"/>
      <c r="H207" s="421">
        <v>4000</v>
      </c>
      <c r="I207" s="422"/>
      <c r="J207" s="423">
        <v>3000</v>
      </c>
      <c r="L207" s="392"/>
    </row>
    <row r="208" spans="1:12" s="8" customFormat="1" ht="11.45" customHeight="1" x14ac:dyDescent="0.25">
      <c r="A208" s="2"/>
      <c r="B208" s="2"/>
      <c r="C208" s="2"/>
      <c r="D208" s="417"/>
      <c r="E208" s="418"/>
      <c r="F208" s="419"/>
      <c r="G208" s="420"/>
      <c r="H208" s="421"/>
      <c r="I208" s="422"/>
      <c r="J208" s="423"/>
      <c r="L208" s="392"/>
    </row>
    <row r="209" spans="1:12" s="8" customFormat="1" ht="15" customHeight="1" x14ac:dyDescent="0.25">
      <c r="A209" s="2"/>
      <c r="B209" s="2"/>
      <c r="C209" s="2"/>
      <c r="D209" s="417" t="s">
        <v>42</v>
      </c>
      <c r="E209" s="418"/>
      <c r="F209" s="419"/>
      <c r="G209" s="420"/>
      <c r="H209" s="421">
        <f>+H202</f>
        <v>40000</v>
      </c>
      <c r="I209" s="422"/>
      <c r="J209" s="423">
        <f>+J202</f>
        <v>40000</v>
      </c>
      <c r="L209" s="392"/>
    </row>
    <row r="210" spans="1:12" s="8" customFormat="1" ht="15" customHeight="1" x14ac:dyDescent="0.25">
      <c r="A210" s="2"/>
      <c r="B210" s="2"/>
      <c r="C210" s="2"/>
      <c r="D210" s="417" t="s">
        <v>46</v>
      </c>
      <c r="E210" s="418"/>
      <c r="F210" s="419"/>
      <c r="G210" s="420"/>
      <c r="H210" s="428">
        <f>+H200</f>
        <v>9500</v>
      </c>
      <c r="I210" s="422"/>
      <c r="J210" s="429">
        <f>+J200</f>
        <v>10000</v>
      </c>
      <c r="L210" s="392"/>
    </row>
    <row r="211" spans="1:12" s="8" customFormat="1" ht="15" customHeight="1" x14ac:dyDescent="0.25">
      <c r="A211" s="2"/>
      <c r="B211" s="2"/>
      <c r="C211" s="2"/>
      <c r="D211" s="417" t="s">
        <v>45</v>
      </c>
      <c r="E211" s="418"/>
      <c r="F211" s="419"/>
      <c r="G211" s="420"/>
      <c r="H211" s="421">
        <f>-(+H200-H207)</f>
        <v>-5500</v>
      </c>
      <c r="I211" s="422"/>
      <c r="J211" s="423">
        <f>-(+J200+J206-J207)</f>
        <v>-11000</v>
      </c>
      <c r="L211" s="392"/>
    </row>
    <row r="212" spans="1:12" s="8" customFormat="1" ht="15" customHeight="1" x14ac:dyDescent="0.25">
      <c r="A212" s="2"/>
      <c r="B212" s="2"/>
      <c r="C212" s="2"/>
      <c r="D212" s="417" t="s">
        <v>12</v>
      </c>
      <c r="E212" s="418"/>
      <c r="F212" s="419"/>
      <c r="G212" s="420"/>
      <c r="H212" s="430">
        <f>SUM(H209:H211)</f>
        <v>44000</v>
      </c>
      <c r="I212" s="422"/>
      <c r="J212" s="431">
        <f>SUM(J209:J211)</f>
        <v>39000</v>
      </c>
      <c r="L212" s="392"/>
    </row>
    <row r="213" spans="1:12" s="8" customFormat="1" ht="15" customHeight="1" x14ac:dyDescent="0.25">
      <c r="A213" s="2"/>
      <c r="B213" s="2"/>
      <c r="C213" s="2"/>
      <c r="D213" s="417" t="s">
        <v>47</v>
      </c>
      <c r="E213" s="418"/>
      <c r="F213" s="419"/>
      <c r="G213" s="420"/>
      <c r="H213" s="519">
        <f>+H212*0.4</f>
        <v>17600</v>
      </c>
      <c r="I213" s="517"/>
      <c r="J213" s="520">
        <f>+J212*0.4</f>
        <v>15600</v>
      </c>
      <c r="L213" s="392"/>
    </row>
    <row r="214" spans="1:12" s="8" customFormat="1" ht="15" customHeight="1" thickBot="1" x14ac:dyDescent="0.3">
      <c r="A214" s="2"/>
      <c r="B214" s="2"/>
      <c r="C214" s="2"/>
      <c r="D214" s="432" t="s">
        <v>54</v>
      </c>
      <c r="E214" s="433"/>
      <c r="F214" s="400"/>
      <c r="G214" s="434"/>
      <c r="H214" s="435">
        <f>+H207*0.4</f>
        <v>1600</v>
      </c>
      <c r="I214" s="436"/>
      <c r="J214" s="373">
        <f>+J207*0.4</f>
        <v>1200</v>
      </c>
      <c r="L214" s="392"/>
    </row>
    <row r="215" spans="1:12" s="8" customFormat="1" ht="5.25" customHeight="1" thickBot="1" x14ac:dyDescent="0.3">
      <c r="A215" s="2"/>
      <c r="B215" s="2"/>
      <c r="C215" s="2"/>
      <c r="D215" s="402"/>
      <c r="E215" s="402"/>
      <c r="F215" s="2"/>
      <c r="H215" s="375"/>
      <c r="J215" s="375"/>
      <c r="L215" s="392"/>
    </row>
    <row r="216" spans="1:12" s="8" customFormat="1" ht="16.899999999999999" customHeight="1" x14ac:dyDescent="0.25">
      <c r="A216" s="2"/>
      <c r="B216" s="2"/>
      <c r="C216" s="2"/>
      <c r="D216" s="437" t="s">
        <v>217</v>
      </c>
      <c r="E216" s="438"/>
      <c r="F216" s="439"/>
      <c r="G216" s="440"/>
      <c r="H216" s="363"/>
      <c r="J216" s="375"/>
      <c r="L216" s="392"/>
    </row>
    <row r="217" spans="1:12" s="8" customFormat="1" ht="16.899999999999999" customHeight="1" x14ac:dyDescent="0.25">
      <c r="A217" s="2"/>
      <c r="B217" s="2"/>
      <c r="C217" s="2"/>
      <c r="D217" s="393" t="s">
        <v>51</v>
      </c>
      <c r="E217" s="394"/>
      <c r="F217" s="441"/>
      <c r="G217" s="557">
        <v>16000</v>
      </c>
      <c r="H217" s="423"/>
      <c r="J217" s="375"/>
      <c r="L217" s="392"/>
    </row>
    <row r="218" spans="1:12" s="8" customFormat="1" ht="16.899999999999999" customHeight="1" x14ac:dyDescent="0.25">
      <c r="A218" s="2"/>
      <c r="B218" s="2"/>
      <c r="C218" s="2"/>
      <c r="D218" s="393" t="s">
        <v>52</v>
      </c>
      <c r="E218" s="394"/>
      <c r="F218" s="441"/>
      <c r="G218" s="557">
        <v>1600</v>
      </c>
      <c r="H218" s="423"/>
      <c r="J218" s="375"/>
      <c r="L218" s="392"/>
    </row>
    <row r="219" spans="1:12" s="8" customFormat="1" ht="16.899999999999999" customHeight="1" x14ac:dyDescent="0.25">
      <c r="A219" s="2"/>
      <c r="B219" s="2"/>
      <c r="C219" s="2"/>
      <c r="D219" s="393" t="s">
        <v>53</v>
      </c>
      <c r="E219" s="394"/>
      <c r="F219" s="441"/>
      <c r="G219" s="421"/>
      <c r="H219" s="558">
        <v>17600</v>
      </c>
      <c r="J219" s="375"/>
      <c r="L219" s="392"/>
    </row>
    <row r="220" spans="1:12" s="8" customFormat="1" ht="16.899999999999999" customHeight="1" x14ac:dyDescent="0.25">
      <c r="A220" s="2"/>
      <c r="B220" s="2"/>
      <c r="C220" s="2"/>
      <c r="D220" s="442" t="s">
        <v>240</v>
      </c>
      <c r="E220" s="443"/>
      <c r="F220" s="444"/>
      <c r="G220" s="421"/>
      <c r="H220" s="423"/>
      <c r="J220" s="375"/>
      <c r="L220" s="392"/>
    </row>
    <row r="221" spans="1:12" s="8" customFormat="1" ht="16.899999999999999" customHeight="1" x14ac:dyDescent="0.25">
      <c r="A221" s="2"/>
      <c r="B221" s="2"/>
      <c r="C221" s="2"/>
      <c r="D221" s="393" t="s">
        <v>51</v>
      </c>
      <c r="E221" s="394"/>
      <c r="F221" s="441"/>
      <c r="G221" s="557">
        <v>16000</v>
      </c>
      <c r="H221" s="423"/>
      <c r="J221" s="375"/>
      <c r="L221" s="392"/>
    </row>
    <row r="222" spans="1:12" s="8" customFormat="1" ht="16.899999999999999" customHeight="1" x14ac:dyDescent="0.25">
      <c r="A222" s="2"/>
      <c r="B222" s="2"/>
      <c r="C222" s="2"/>
      <c r="D222" s="393" t="s">
        <v>52</v>
      </c>
      <c r="E222" s="394"/>
      <c r="F222" s="441"/>
      <c r="G222" s="421"/>
      <c r="H222" s="558">
        <v>400</v>
      </c>
      <c r="J222" s="375"/>
      <c r="L222" s="392"/>
    </row>
    <row r="223" spans="1:12" s="8" customFormat="1" ht="16.899999999999999" customHeight="1" thickBot="1" x14ac:dyDescent="0.3">
      <c r="A223" s="2"/>
      <c r="B223" s="2"/>
      <c r="C223" s="2"/>
      <c r="D223" s="445" t="s">
        <v>53</v>
      </c>
      <c r="E223" s="446"/>
      <c r="F223" s="447"/>
      <c r="G223" s="559"/>
      <c r="H223" s="560">
        <v>15600</v>
      </c>
      <c r="J223" s="375"/>
      <c r="L223" s="392"/>
    </row>
    <row r="224" spans="1:12" s="8" customFormat="1" ht="3" customHeight="1" x14ac:dyDescent="0.25">
      <c r="A224" s="2"/>
      <c r="B224" s="2"/>
      <c r="C224" s="2"/>
      <c r="I224" s="391"/>
      <c r="J224" s="391"/>
      <c r="L224" s="392"/>
    </row>
    <row r="225" spans="1:12" s="8" customFormat="1" ht="18" customHeight="1" thickBot="1" x14ac:dyDescent="0.3">
      <c r="A225" s="2">
        <v>35</v>
      </c>
      <c r="B225" s="2" t="s">
        <v>2</v>
      </c>
      <c r="C225" s="2"/>
      <c r="D225" s="478" t="s">
        <v>241</v>
      </c>
      <c r="I225" s="391"/>
      <c r="J225" s="391"/>
      <c r="L225" s="392"/>
    </row>
    <row r="226" spans="1:12" s="8" customFormat="1" ht="15" customHeight="1" x14ac:dyDescent="0.25">
      <c r="C226" s="2"/>
      <c r="D226" s="521" t="s">
        <v>6</v>
      </c>
      <c r="E226" s="522"/>
      <c r="F226" s="523"/>
      <c r="G226" s="554">
        <v>200000</v>
      </c>
      <c r="H226" s="448"/>
      <c r="I226" s="11"/>
      <c r="J226" s="11"/>
      <c r="K226" s="11"/>
      <c r="L226" s="3"/>
    </row>
    <row r="227" spans="1:12" s="8" customFormat="1" ht="15" customHeight="1" thickBot="1" x14ac:dyDescent="0.3">
      <c r="A227" s="2"/>
      <c r="B227" s="2"/>
      <c r="C227" s="2"/>
      <c r="D227" s="524" t="s">
        <v>19</v>
      </c>
      <c r="E227" s="525"/>
      <c r="F227" s="526"/>
      <c r="G227" s="551">
        <v>100000</v>
      </c>
      <c r="H227" s="448"/>
      <c r="I227" s="11"/>
      <c r="J227" s="11"/>
      <c r="K227" s="11"/>
      <c r="L227" s="3"/>
    </row>
    <row r="228" spans="1:12" s="8" customFormat="1" ht="15" customHeight="1" x14ac:dyDescent="0.25">
      <c r="A228" s="2"/>
      <c r="B228" s="2"/>
      <c r="C228" s="2"/>
      <c r="D228" s="524" t="s">
        <v>20</v>
      </c>
      <c r="E228" s="525"/>
      <c r="F228" s="526"/>
      <c r="G228" s="552">
        <f>+G226-G227</f>
        <v>100000</v>
      </c>
      <c r="H228" s="448"/>
      <c r="I228" s="11"/>
      <c r="J228" s="11"/>
      <c r="K228" s="11"/>
      <c r="L228" s="3"/>
    </row>
    <row r="229" spans="1:12" s="8" customFormat="1" ht="15" customHeight="1" thickBot="1" x14ac:dyDescent="0.3">
      <c r="A229" s="2"/>
      <c r="B229" s="2"/>
      <c r="C229" s="2"/>
      <c r="D229" s="524" t="s">
        <v>7</v>
      </c>
      <c r="E229" s="525"/>
      <c r="F229" s="526"/>
      <c r="G229" s="553">
        <v>60000</v>
      </c>
      <c r="H229" s="341" t="s">
        <v>142</v>
      </c>
      <c r="I229" s="11"/>
      <c r="J229" s="11"/>
      <c r="K229" s="11"/>
      <c r="L229" s="3"/>
    </row>
    <row r="230" spans="1:12" s="8" customFormat="1" ht="15" customHeight="1" x14ac:dyDescent="0.25">
      <c r="A230" s="2"/>
      <c r="B230" s="2"/>
      <c r="C230" s="2"/>
      <c r="D230" s="524" t="s">
        <v>8</v>
      </c>
      <c r="E230" s="525"/>
      <c r="F230" s="526"/>
      <c r="G230" s="555">
        <f>+G228-G229</f>
        <v>40000</v>
      </c>
      <c r="H230" s="448"/>
      <c r="I230" s="11"/>
      <c r="J230" s="11"/>
      <c r="K230" s="11"/>
      <c r="L230" s="3"/>
    </row>
    <row r="231" spans="1:12" s="8" customFormat="1" ht="15" customHeight="1" thickBot="1" x14ac:dyDescent="0.3">
      <c r="A231" s="2"/>
      <c r="B231" s="2"/>
      <c r="C231" s="2"/>
      <c r="D231" s="524" t="s">
        <v>9</v>
      </c>
      <c r="E231" s="525"/>
      <c r="F231" s="526"/>
      <c r="G231" s="551">
        <v>8000</v>
      </c>
      <c r="H231" s="448"/>
      <c r="I231" s="11"/>
      <c r="J231" s="11"/>
      <c r="K231" s="11"/>
      <c r="L231" s="3"/>
    </row>
    <row r="232" spans="1:12" s="8" customFormat="1" ht="15" customHeight="1" x14ac:dyDescent="0.25">
      <c r="A232" s="2"/>
      <c r="B232" s="2"/>
      <c r="C232" s="2"/>
      <c r="D232" s="524" t="s">
        <v>10</v>
      </c>
      <c r="E232" s="525"/>
      <c r="F232" s="526"/>
      <c r="G232" s="552">
        <f>+G231+G230</f>
        <v>48000</v>
      </c>
      <c r="H232" s="448"/>
      <c r="I232" s="11"/>
      <c r="J232" s="11"/>
      <c r="K232" s="11"/>
      <c r="L232" s="3"/>
    </row>
    <row r="233" spans="1:12" s="8" customFormat="1" ht="15" customHeight="1" thickBot="1" x14ac:dyDescent="0.3">
      <c r="A233" s="2"/>
      <c r="B233" s="2"/>
      <c r="C233" s="2"/>
      <c r="D233" s="524" t="s">
        <v>11</v>
      </c>
      <c r="E233" s="525"/>
      <c r="F233" s="526"/>
      <c r="G233" s="553">
        <v>7000</v>
      </c>
      <c r="H233" s="448"/>
      <c r="I233" s="11"/>
      <c r="J233" s="11"/>
      <c r="K233" s="11"/>
      <c r="L233" s="3"/>
    </row>
    <row r="234" spans="1:12" s="8" customFormat="1" ht="15" customHeight="1" thickBot="1" x14ac:dyDescent="0.3">
      <c r="A234" s="2"/>
      <c r="B234" s="2"/>
      <c r="C234" s="2"/>
      <c r="D234" s="527" t="s">
        <v>12</v>
      </c>
      <c r="E234" s="528"/>
      <c r="F234" s="529"/>
      <c r="G234" s="556">
        <f>+G232-G233</f>
        <v>41000</v>
      </c>
      <c r="I234" s="11"/>
      <c r="J234" s="11"/>
      <c r="K234" s="11"/>
      <c r="L234" s="3"/>
    </row>
    <row r="235" spans="1:12" s="8" customFormat="1" ht="20.45" customHeight="1" x14ac:dyDescent="0.25">
      <c r="A235" s="2"/>
      <c r="B235" s="2"/>
      <c r="C235" s="2"/>
      <c r="D235" s="530" t="s">
        <v>13</v>
      </c>
      <c r="E235" s="531"/>
      <c r="F235" s="313"/>
      <c r="G235" s="320"/>
      <c r="H235" s="11"/>
      <c r="I235" s="11"/>
      <c r="J235" s="11"/>
      <c r="K235" s="11"/>
      <c r="L235" s="3"/>
    </row>
    <row r="236" spans="1:12" s="8" customFormat="1" ht="14.25" customHeight="1" x14ac:dyDescent="0.25">
      <c r="A236" s="2"/>
      <c r="B236" s="2"/>
      <c r="C236" s="2"/>
      <c r="D236" s="524" t="s">
        <v>245</v>
      </c>
      <c r="E236" s="525"/>
      <c r="F236" s="526"/>
      <c r="G236" s="550">
        <v>3000</v>
      </c>
      <c r="I236" s="11"/>
      <c r="J236" s="11"/>
      <c r="K236" s="11"/>
      <c r="L236" s="3"/>
    </row>
    <row r="237" spans="1:12" s="8" customFormat="1" ht="14.25" customHeight="1" thickBot="1" x14ac:dyDescent="0.3">
      <c r="A237" s="2"/>
      <c r="B237" s="2"/>
      <c r="C237" s="2"/>
      <c r="D237" s="524" t="s">
        <v>15</v>
      </c>
      <c r="E237" s="525"/>
      <c r="F237" s="526"/>
      <c r="G237" s="551">
        <v>8000</v>
      </c>
      <c r="I237" s="11"/>
      <c r="J237" s="11"/>
      <c r="K237" s="11"/>
      <c r="L237" s="3"/>
    </row>
    <row r="238" spans="1:12" s="8" customFormat="1" ht="14.25" customHeight="1" x14ac:dyDescent="0.25">
      <c r="A238" s="2"/>
      <c r="B238" s="2"/>
      <c r="C238" s="2"/>
      <c r="D238" s="524" t="s">
        <v>37</v>
      </c>
      <c r="E238" s="525"/>
      <c r="F238" s="526"/>
      <c r="G238" s="552">
        <f>+G237+G236</f>
        <v>11000</v>
      </c>
      <c r="I238" s="11"/>
      <c r="J238" s="11"/>
      <c r="K238" s="11"/>
      <c r="L238" s="3"/>
    </row>
    <row r="239" spans="1:12" s="8" customFormat="1" ht="14.25" customHeight="1" thickBot="1" x14ac:dyDescent="0.3">
      <c r="A239" s="2"/>
      <c r="B239" s="2"/>
      <c r="C239" s="2"/>
      <c r="D239" s="524" t="s">
        <v>38</v>
      </c>
      <c r="E239" s="525"/>
      <c r="F239" s="526"/>
      <c r="G239" s="553">
        <v>4000</v>
      </c>
      <c r="I239" s="11"/>
      <c r="J239" s="11"/>
      <c r="K239" s="11"/>
      <c r="L239" s="3"/>
    </row>
    <row r="240" spans="1:12" s="8" customFormat="1" ht="14.25" customHeight="1" thickBot="1" x14ac:dyDescent="0.3">
      <c r="A240" s="2"/>
      <c r="B240" s="2"/>
      <c r="C240" s="2"/>
      <c r="D240" s="532" t="s">
        <v>16</v>
      </c>
      <c r="E240" s="533"/>
      <c r="F240" s="534"/>
      <c r="G240" s="549">
        <f>+G238-G239</f>
        <v>7000</v>
      </c>
      <c r="I240" s="11"/>
      <c r="J240" s="11"/>
      <c r="K240" s="11"/>
      <c r="L240" s="3"/>
    </row>
    <row r="241" spans="1:13" s="8" customFormat="1" ht="4.5" customHeight="1" x14ac:dyDescent="0.25">
      <c r="A241" s="2"/>
      <c r="B241" s="2"/>
      <c r="C241" s="2"/>
      <c r="D241" s="123"/>
      <c r="E241" s="123"/>
      <c r="F241" s="11"/>
      <c r="G241" s="453"/>
      <c r="I241" s="11"/>
      <c r="J241" s="11"/>
      <c r="K241" s="11"/>
      <c r="L241" s="3"/>
    </row>
    <row r="242" spans="1:13" s="8" customFormat="1" ht="3.75" customHeight="1" x14ac:dyDescent="0.25">
      <c r="A242" s="2"/>
      <c r="B242" s="2"/>
      <c r="C242" s="2"/>
      <c r="D242" s="123"/>
      <c r="E242" s="123"/>
      <c r="F242" s="11"/>
      <c r="G242" s="453"/>
      <c r="I242" s="11"/>
      <c r="J242" s="11"/>
      <c r="K242" s="11"/>
      <c r="L242" s="3"/>
    </row>
    <row r="243" spans="1:13" s="8" customFormat="1" ht="12.75" customHeight="1" x14ac:dyDescent="0.25">
      <c r="A243" s="2">
        <v>36</v>
      </c>
      <c r="B243" s="2" t="s">
        <v>3</v>
      </c>
      <c r="C243" s="2"/>
      <c r="D243" s="454" t="s">
        <v>246</v>
      </c>
      <c r="E243" s="455"/>
      <c r="F243" s="456"/>
      <c r="G243" s="457"/>
      <c r="H243" s="458"/>
      <c r="I243" s="459"/>
      <c r="J243" s="11"/>
      <c r="K243" s="11"/>
      <c r="L243" s="3"/>
    </row>
    <row r="244" spans="1:13" s="8" customFormat="1" ht="12.75" customHeight="1" x14ac:dyDescent="0.25">
      <c r="A244" s="2"/>
      <c r="B244" s="2"/>
      <c r="C244" s="2"/>
      <c r="D244" s="460" t="s">
        <v>247</v>
      </c>
      <c r="E244" s="461"/>
      <c r="F244" s="462"/>
      <c r="G244" s="463"/>
      <c r="H244" s="464"/>
      <c r="I244" s="465">
        <v>4000</v>
      </c>
      <c r="J244" s="11" t="s">
        <v>225</v>
      </c>
      <c r="K244" s="11"/>
      <c r="L244" s="3"/>
    </row>
    <row r="245" spans="1:13" s="8" customFormat="1" ht="12.75" customHeight="1" x14ac:dyDescent="0.25">
      <c r="A245" s="2"/>
      <c r="B245" s="2"/>
      <c r="C245" s="2"/>
      <c r="D245" s="449" t="s">
        <v>39</v>
      </c>
      <c r="E245" s="450"/>
      <c r="F245" s="462"/>
      <c r="G245" s="463"/>
      <c r="H245" s="464"/>
      <c r="I245" s="466">
        <v>0.4</v>
      </c>
      <c r="J245" s="11"/>
      <c r="K245" s="11"/>
      <c r="L245" s="3"/>
    </row>
    <row r="246" spans="1:13" s="8" customFormat="1" ht="12.75" customHeight="1" x14ac:dyDescent="0.25">
      <c r="A246" s="2"/>
      <c r="B246" s="2"/>
      <c r="C246" s="2"/>
      <c r="D246" s="451" t="s">
        <v>40</v>
      </c>
      <c r="E246" s="452"/>
      <c r="F246" s="467"/>
      <c r="G246" s="468"/>
      <c r="H246" s="469"/>
      <c r="I246" s="548">
        <f>+I245*I244</f>
        <v>1600</v>
      </c>
      <c r="J246" s="11"/>
      <c r="K246" s="11"/>
      <c r="L246" s="3"/>
    </row>
    <row r="247" spans="1:13" s="8" customFormat="1" ht="4.5" customHeight="1" x14ac:dyDescent="0.25">
      <c r="A247" s="2"/>
      <c r="B247" s="2"/>
      <c r="C247" s="2"/>
      <c r="D247" s="338"/>
      <c r="E247" s="338"/>
      <c r="F247" s="305"/>
      <c r="G247" s="453"/>
      <c r="H247" s="392"/>
      <c r="I247" s="392"/>
      <c r="J247" s="11"/>
      <c r="K247" s="11"/>
      <c r="L247" s="3"/>
    </row>
    <row r="248" spans="1:13" s="8" customFormat="1" ht="16.899999999999999" customHeight="1" x14ac:dyDescent="0.25">
      <c r="A248" s="2">
        <v>37</v>
      </c>
      <c r="B248" s="2" t="s">
        <v>5</v>
      </c>
      <c r="C248" s="2"/>
      <c r="D248" s="123"/>
      <c r="E248" s="123"/>
      <c r="F248" s="11"/>
      <c r="G248" s="453"/>
      <c r="I248" s="11"/>
      <c r="J248" s="11"/>
      <c r="K248" s="11"/>
      <c r="L248" s="3"/>
    </row>
    <row r="249" spans="1:13" s="8" customFormat="1" ht="16.899999999999999" customHeight="1" thickBot="1" x14ac:dyDescent="0.3">
      <c r="A249" s="2">
        <v>38</v>
      </c>
      <c r="B249" s="2" t="s">
        <v>3</v>
      </c>
      <c r="C249" s="2"/>
      <c r="D249" s="123"/>
      <c r="E249" s="123"/>
      <c r="F249" s="11"/>
      <c r="G249" s="453"/>
      <c r="I249" s="11"/>
      <c r="J249" s="11"/>
      <c r="K249" s="11"/>
      <c r="L249" s="3"/>
    </row>
    <row r="250" spans="1:13" s="152" customFormat="1" ht="13.5" customHeight="1" x14ac:dyDescent="0.25">
      <c r="A250" s="146">
        <v>39</v>
      </c>
      <c r="B250" s="146" t="s">
        <v>2</v>
      </c>
      <c r="C250" s="147"/>
      <c r="D250" s="535" t="s">
        <v>95</v>
      </c>
      <c r="E250" s="536"/>
      <c r="F250" s="277"/>
      <c r="G250" s="537">
        <v>15000</v>
      </c>
      <c r="I250" s="174"/>
      <c r="J250" s="470"/>
      <c r="K250" s="471"/>
      <c r="L250" s="472"/>
      <c r="M250" s="154"/>
    </row>
    <row r="251" spans="1:13" s="152" customFormat="1" ht="13.5" customHeight="1" x14ac:dyDescent="0.25">
      <c r="A251" s="146"/>
      <c r="B251" s="146"/>
      <c r="C251" s="147"/>
      <c r="D251" s="538" t="s">
        <v>226</v>
      </c>
      <c r="E251" s="473"/>
      <c r="F251" s="474"/>
      <c r="G251" s="539">
        <v>5000</v>
      </c>
      <c r="I251" s="174"/>
      <c r="J251" s="470"/>
      <c r="K251" s="471"/>
      <c r="L251" s="472"/>
      <c r="M251" s="154"/>
    </row>
    <row r="252" spans="1:13" s="152" customFormat="1" ht="13.5" customHeight="1" thickBot="1" x14ac:dyDescent="0.3">
      <c r="A252" s="146"/>
      <c r="B252" s="146"/>
      <c r="C252" s="147"/>
      <c r="D252" s="538" t="s">
        <v>96</v>
      </c>
      <c r="E252" s="473"/>
      <c r="F252" s="474"/>
      <c r="G252" s="546">
        <v>-3000</v>
      </c>
      <c r="I252" s="174"/>
      <c r="J252" s="470"/>
      <c r="K252" s="471"/>
      <c r="L252" s="472"/>
      <c r="M252" s="154"/>
    </row>
    <row r="253" spans="1:13" s="152" customFormat="1" ht="13.5" customHeight="1" thickBot="1" x14ac:dyDescent="0.3">
      <c r="A253" s="146"/>
      <c r="B253" s="146"/>
      <c r="C253" s="147"/>
      <c r="D253" s="540" t="s">
        <v>18</v>
      </c>
      <c r="E253" s="541"/>
      <c r="F253" s="542"/>
      <c r="G253" s="547">
        <f>SUM(G250:G252)</f>
        <v>17000</v>
      </c>
      <c r="I253" s="174"/>
      <c r="J253" s="470"/>
      <c r="K253" s="471"/>
      <c r="L253" s="472"/>
      <c r="M253" s="154"/>
    </row>
    <row r="254" spans="1:13" s="152" customFormat="1" ht="8.25" customHeight="1" thickBot="1" x14ac:dyDescent="0.3">
      <c r="A254" s="146"/>
      <c r="B254" s="146"/>
      <c r="C254" s="147"/>
      <c r="D254" s="274"/>
      <c r="E254" s="274"/>
      <c r="F254" s="174"/>
      <c r="G254" s="274"/>
      <c r="H254" s="471"/>
      <c r="I254" s="471"/>
      <c r="J254" s="471"/>
      <c r="K254" s="471"/>
      <c r="L254" s="472"/>
      <c r="M254" s="154"/>
    </row>
    <row r="255" spans="1:13" s="152" customFormat="1" ht="14.25" customHeight="1" x14ac:dyDescent="0.25">
      <c r="A255" s="146">
        <v>40</v>
      </c>
      <c r="B255" s="146" t="s">
        <v>3</v>
      </c>
      <c r="C255" s="147"/>
      <c r="D255" s="535" t="s">
        <v>97</v>
      </c>
      <c r="E255" s="536"/>
      <c r="F255" s="277"/>
      <c r="G255" s="537">
        <v>80000</v>
      </c>
      <c r="I255" s="174"/>
      <c r="J255" s="471"/>
      <c r="K255" s="471"/>
      <c r="L255" s="472"/>
      <c r="M255" s="154"/>
    </row>
    <row r="256" spans="1:13" s="152" customFormat="1" ht="14.25" customHeight="1" thickBot="1" x14ac:dyDescent="0.3">
      <c r="A256" s="146"/>
      <c r="B256" s="146"/>
      <c r="C256" s="147"/>
      <c r="D256" s="538" t="s">
        <v>98</v>
      </c>
      <c r="E256" s="473"/>
      <c r="F256" s="474"/>
      <c r="G256" s="545">
        <v>100000</v>
      </c>
      <c r="I256" s="174"/>
      <c r="J256" s="471"/>
      <c r="K256" s="471"/>
      <c r="L256" s="472"/>
      <c r="M256" s="154"/>
    </row>
    <row r="257" spans="1:13" s="152" customFormat="1" ht="14.25" customHeight="1" x14ac:dyDescent="0.25">
      <c r="A257" s="146"/>
      <c r="B257" s="146"/>
      <c r="C257" s="147"/>
      <c r="D257" s="538" t="s">
        <v>99</v>
      </c>
      <c r="E257" s="473"/>
      <c r="F257" s="474"/>
      <c r="G257" s="544">
        <f>SUM(G255:G256)</f>
        <v>180000</v>
      </c>
      <c r="I257" s="174"/>
      <c r="J257" s="471"/>
      <c r="K257" s="471"/>
      <c r="L257" s="472"/>
      <c r="M257" s="154"/>
    </row>
    <row r="258" spans="1:13" s="152" customFormat="1" ht="14.25" customHeight="1" x14ac:dyDescent="0.25">
      <c r="A258" s="146"/>
      <c r="B258" s="146"/>
      <c r="C258" s="147"/>
      <c r="D258" s="538" t="s">
        <v>100</v>
      </c>
      <c r="E258" s="473"/>
      <c r="F258" s="474"/>
      <c r="G258" s="543">
        <v>-3000</v>
      </c>
      <c r="I258" s="174"/>
      <c r="J258" s="471"/>
      <c r="K258" s="471"/>
      <c r="L258" s="472"/>
      <c r="M258" s="154"/>
    </row>
    <row r="259" spans="1:13" s="152" customFormat="1" ht="14.25" customHeight="1" thickBot="1" x14ac:dyDescent="0.3">
      <c r="A259" s="146"/>
      <c r="B259" s="146"/>
      <c r="C259" s="147"/>
      <c r="D259" s="538" t="s">
        <v>101</v>
      </c>
      <c r="E259" s="473"/>
      <c r="F259" s="474"/>
      <c r="G259" s="545">
        <v>-85000</v>
      </c>
      <c r="I259" s="174"/>
      <c r="J259" s="471"/>
      <c r="K259" s="471"/>
      <c r="L259" s="472"/>
      <c r="M259" s="154"/>
    </row>
    <row r="260" spans="1:13" s="152" customFormat="1" ht="14.25" customHeight="1" thickBot="1" x14ac:dyDescent="0.3">
      <c r="A260" s="146"/>
      <c r="B260" s="146"/>
      <c r="C260" s="147"/>
      <c r="D260" s="540" t="s">
        <v>102</v>
      </c>
      <c r="E260" s="541"/>
      <c r="F260" s="542"/>
      <c r="G260" s="547">
        <f>SUM(G257:G259)</f>
        <v>92000</v>
      </c>
      <c r="I260" s="174"/>
      <c r="J260" s="471"/>
      <c r="K260" s="471"/>
      <c r="L260" s="472"/>
      <c r="M260" s="154"/>
    </row>
    <row r="261" spans="1:13" s="152" customFormat="1" ht="15.75" x14ac:dyDescent="0.25">
      <c r="A261" s="146">
        <v>41</v>
      </c>
      <c r="B261" s="146" t="s">
        <v>5</v>
      </c>
      <c r="C261" s="147"/>
      <c r="D261" s="274"/>
      <c r="E261" s="274"/>
      <c r="F261" s="174"/>
      <c r="G261" s="274"/>
      <c r="H261" s="471"/>
      <c r="I261" s="471"/>
      <c r="J261" s="471"/>
      <c r="K261" s="471"/>
      <c r="L261" s="472"/>
      <c r="M261" s="154"/>
    </row>
  </sheetData>
  <phoneticPr fontId="4" type="noConversion"/>
  <pageMargins left="0.6" right="0.5" top="0.7" bottom="0.5" header="0.4" footer="0.5"/>
  <pageSetup scale="95" fitToHeight="2" orientation="portrait" r:id="rId1"/>
  <headerFooter alignWithMargins="0">
    <oddHeader>&amp;L&amp;"Arial Narrow,Bold"&amp;8&amp;A&amp;C&amp;"Arial Narrow,Bold"&amp;8File: &amp;F&amp;R&amp;"Arial Narrow,Bold"&amp;8Page &amp;P of &amp;N</oddHeader>
  </headerFooter>
  <rowBreaks count="4" manualBreakCount="4">
    <brk id="50" max="16383" man="1"/>
    <brk id="90" max="16383" man="1"/>
    <brk id="189" max="16383" man="1"/>
    <brk id="2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showGridLines="0" zoomScale="150" zoomScaleNormal="150" workbookViewId="0">
      <pane xSplit="1" ySplit="1" topLeftCell="B2" activePane="bottomRight" state="frozenSplit"/>
      <selection pane="topRight" activeCell="C1" sqref="C1"/>
      <selection pane="bottomLeft" activeCell="A2" sqref="A2"/>
      <selection pane="bottomRight" activeCell="E34" sqref="E34:I37"/>
    </sheetView>
  </sheetViews>
  <sheetFormatPr defaultColWidth="8.85546875" defaultRowHeight="15" x14ac:dyDescent="0.25"/>
  <cols>
    <col min="1" max="1" width="4" style="481" customWidth="1"/>
    <col min="2" max="2" width="4.140625" style="483" customWidth="1"/>
    <col min="3" max="3" width="21.28515625" style="485" customWidth="1"/>
    <col min="4" max="4" width="7.7109375" style="485" customWidth="1"/>
    <col min="5" max="5" width="10" style="492" customWidth="1"/>
    <col min="6" max="6" width="1.7109375" style="492" customWidth="1"/>
    <col min="7" max="7" width="9" style="485" customWidth="1"/>
    <col min="8" max="8" width="8" style="492" customWidth="1"/>
    <col min="9" max="9" width="1.7109375" style="492" customWidth="1"/>
    <col min="10" max="10" width="8.42578125" style="485" customWidth="1"/>
    <col min="11" max="11" width="7.28515625" style="492" customWidth="1"/>
    <col min="12" max="12" width="2" style="492" customWidth="1"/>
    <col min="13" max="13" width="8.28515625" style="485" customWidth="1"/>
    <col min="14" max="14" width="7.42578125" style="492" customWidth="1"/>
    <col min="15" max="16384" width="8.85546875" style="487"/>
  </cols>
  <sheetData>
    <row r="1" spans="1:14" s="482" customFormat="1" x14ac:dyDescent="0.25">
      <c r="A1" s="479"/>
      <c r="B1" s="479"/>
      <c r="C1" s="480"/>
      <c r="D1" s="480"/>
      <c r="E1" s="481"/>
      <c r="F1" s="481"/>
      <c r="G1" s="480"/>
      <c r="H1" s="481"/>
      <c r="I1" s="481"/>
      <c r="J1" s="480"/>
      <c r="K1" s="481"/>
      <c r="L1" s="481"/>
      <c r="M1" s="480"/>
      <c r="N1" s="481"/>
    </row>
    <row r="2" spans="1:14" ht="15.75" x14ac:dyDescent="0.25">
      <c r="C2" s="484" t="s">
        <v>227</v>
      </c>
      <c r="E2" s="486"/>
      <c r="F2" s="486"/>
      <c r="H2" s="486"/>
      <c r="I2" s="486"/>
      <c r="K2" s="486"/>
      <c r="L2" s="486"/>
      <c r="N2" s="486"/>
    </row>
    <row r="3" spans="1:14" ht="19.149999999999999" customHeight="1" x14ac:dyDescent="0.25">
      <c r="C3" s="488" t="s">
        <v>178</v>
      </c>
      <c r="E3" s="486"/>
      <c r="F3" s="486"/>
      <c r="H3" s="486"/>
      <c r="I3" s="486"/>
      <c r="K3" s="486"/>
      <c r="L3" s="486"/>
      <c r="N3" s="486"/>
    </row>
    <row r="4" spans="1:14" ht="19.149999999999999" customHeight="1" x14ac:dyDescent="0.25">
      <c r="C4" s="488" t="s">
        <v>179</v>
      </c>
      <c r="E4" s="486"/>
      <c r="F4" s="486"/>
      <c r="H4" s="486"/>
      <c r="I4" s="486"/>
      <c r="K4" s="486"/>
      <c r="L4" s="486"/>
      <c r="N4" s="486"/>
    </row>
    <row r="5" spans="1:14" ht="19.149999999999999" customHeight="1" x14ac:dyDescent="0.25">
      <c r="C5" s="488" t="s">
        <v>180</v>
      </c>
      <c r="E5" s="486"/>
      <c r="F5" s="486"/>
      <c r="H5" s="486"/>
      <c r="I5" s="486"/>
      <c r="K5" s="486"/>
      <c r="L5" s="486"/>
      <c r="N5" s="486"/>
    </row>
    <row r="6" spans="1:14" ht="19.149999999999999" customHeight="1" x14ac:dyDescent="0.25">
      <c r="C6" s="488" t="s">
        <v>181</v>
      </c>
      <c r="E6" s="486"/>
      <c r="F6" s="486"/>
      <c r="H6" s="486"/>
      <c r="I6" s="486"/>
      <c r="K6" s="486"/>
      <c r="L6" s="486"/>
      <c r="N6" s="486"/>
    </row>
    <row r="7" spans="1:14" ht="19.149999999999999" customHeight="1" x14ac:dyDescent="0.25">
      <c r="C7" s="488" t="s">
        <v>233</v>
      </c>
      <c r="E7" s="486"/>
      <c r="F7" s="486"/>
      <c r="H7" s="486"/>
      <c r="I7" s="486"/>
      <c r="K7" s="486"/>
      <c r="L7" s="486"/>
      <c r="N7" s="486"/>
    </row>
    <row r="8" spans="1:14" ht="6.6" customHeight="1" x14ac:dyDescent="0.25">
      <c r="D8" s="480"/>
      <c r="E8" s="481"/>
      <c r="F8" s="486"/>
      <c r="H8" s="486"/>
      <c r="I8" s="486"/>
      <c r="K8" s="486"/>
      <c r="L8" s="486"/>
      <c r="N8" s="486"/>
    </row>
    <row r="9" spans="1:14" ht="17.45" customHeight="1" x14ac:dyDescent="0.25">
      <c r="C9" s="493" t="s">
        <v>151</v>
      </c>
      <c r="D9" s="493" t="s">
        <v>182</v>
      </c>
      <c r="E9" s="494">
        <v>20000</v>
      </c>
      <c r="F9" s="486"/>
      <c r="H9" s="486"/>
      <c r="I9" s="486"/>
      <c r="K9" s="486"/>
      <c r="L9" s="486"/>
      <c r="N9" s="486"/>
    </row>
    <row r="10" spans="1:14" ht="17.45" customHeight="1" x14ac:dyDescent="0.25">
      <c r="C10" s="493" t="s">
        <v>151</v>
      </c>
      <c r="D10" s="493" t="s">
        <v>183</v>
      </c>
      <c r="E10" s="494">
        <v>30000</v>
      </c>
      <c r="F10" s="486"/>
      <c r="H10" s="486"/>
      <c r="I10" s="486"/>
      <c r="K10" s="486"/>
      <c r="L10" s="486"/>
      <c r="N10" s="486"/>
    </row>
    <row r="11" spans="1:14" ht="17.45" customHeight="1" x14ac:dyDescent="0.25">
      <c r="C11" s="493" t="s">
        <v>152</v>
      </c>
      <c r="D11" s="495" t="s">
        <v>234</v>
      </c>
      <c r="E11" s="494">
        <v>100000</v>
      </c>
      <c r="F11" s="486"/>
      <c r="H11" s="486"/>
      <c r="I11" s="486"/>
      <c r="K11" s="486"/>
      <c r="L11" s="486"/>
      <c r="N11" s="486"/>
    </row>
    <row r="12" spans="1:14" x14ac:dyDescent="0.25">
      <c r="E12" s="486"/>
      <c r="F12" s="486"/>
      <c r="H12" s="486"/>
      <c r="I12" s="486"/>
      <c r="K12" s="486"/>
      <c r="L12" s="486"/>
      <c r="N12" s="486"/>
    </row>
    <row r="13" spans="1:14" ht="15.75" thickBot="1" x14ac:dyDescent="0.3">
      <c r="C13" s="489" t="s">
        <v>173</v>
      </c>
      <c r="D13" s="510" t="s">
        <v>143</v>
      </c>
      <c r="E13" s="510"/>
      <c r="F13" s="496"/>
      <c r="G13" s="510" t="s">
        <v>144</v>
      </c>
      <c r="H13" s="510"/>
      <c r="I13" s="496"/>
      <c r="J13" s="510" t="s">
        <v>145</v>
      </c>
      <c r="K13" s="510"/>
      <c r="L13" s="486"/>
      <c r="M13" s="511"/>
      <c r="N13" s="511"/>
    </row>
    <row r="14" spans="1:14" ht="7.5" customHeight="1" x14ac:dyDescent="0.25">
      <c r="C14" s="489"/>
      <c r="D14" s="497"/>
      <c r="E14" s="498"/>
      <c r="F14" s="499"/>
      <c r="G14" s="497"/>
      <c r="H14" s="498"/>
      <c r="I14" s="499"/>
      <c r="J14" s="497"/>
      <c r="K14" s="498"/>
      <c r="L14" s="486"/>
      <c r="M14" s="490"/>
      <c r="N14" s="486"/>
    </row>
    <row r="15" spans="1:14" x14ac:dyDescent="0.25">
      <c r="C15" s="489" t="s">
        <v>146</v>
      </c>
      <c r="D15" s="497"/>
      <c r="E15" s="500" t="s">
        <v>147</v>
      </c>
      <c r="F15" s="499"/>
      <c r="G15" s="497"/>
      <c r="H15" s="500">
        <v>20</v>
      </c>
      <c r="I15" s="499"/>
      <c r="J15" s="497"/>
      <c r="K15" s="498"/>
      <c r="L15" s="486"/>
      <c r="M15" s="490"/>
      <c r="N15" s="486"/>
    </row>
    <row r="16" spans="1:14" x14ac:dyDescent="0.25">
      <c r="C16" s="489" t="s">
        <v>148</v>
      </c>
      <c r="D16" s="501">
        <v>100</v>
      </c>
      <c r="E16" s="498"/>
      <c r="F16" s="499"/>
      <c r="G16" s="497"/>
      <c r="H16" s="500">
        <v>100</v>
      </c>
      <c r="I16" s="499"/>
      <c r="J16" s="497"/>
      <c r="K16" s="498"/>
      <c r="L16" s="486"/>
      <c r="M16" s="490"/>
      <c r="N16" s="486"/>
    </row>
    <row r="17" spans="1:14" x14ac:dyDescent="0.25">
      <c r="C17" s="489"/>
      <c r="D17" s="497"/>
      <c r="E17" s="498"/>
      <c r="F17" s="499"/>
      <c r="G17" s="497"/>
      <c r="H17" s="498"/>
      <c r="I17" s="499"/>
      <c r="J17" s="497"/>
      <c r="K17" s="498"/>
      <c r="L17" s="486"/>
      <c r="M17" s="490"/>
      <c r="N17" s="486"/>
    </row>
    <row r="18" spans="1:14" x14ac:dyDescent="0.25">
      <c r="C18" s="489" t="s">
        <v>150</v>
      </c>
      <c r="D18" s="501"/>
      <c r="E18" s="500"/>
      <c r="F18" s="499"/>
      <c r="G18" s="501">
        <v>90</v>
      </c>
      <c r="H18" s="500"/>
      <c r="I18" s="499"/>
      <c r="J18" s="501"/>
      <c r="K18" s="500">
        <v>90</v>
      </c>
      <c r="L18" s="486"/>
      <c r="M18" s="490"/>
      <c r="N18" s="486"/>
    </row>
    <row r="19" spans="1:14" x14ac:dyDescent="0.25">
      <c r="C19" s="489" t="s">
        <v>149</v>
      </c>
      <c r="D19" s="497"/>
      <c r="E19" s="498"/>
      <c r="F19" s="499"/>
      <c r="G19" s="497"/>
      <c r="H19" s="500">
        <f>+H15+H16-G18</f>
        <v>30</v>
      </c>
      <c r="I19" s="502"/>
      <c r="J19" s="497"/>
      <c r="K19" s="498"/>
      <c r="L19" s="486"/>
      <c r="M19" s="490"/>
      <c r="N19" s="486"/>
    </row>
    <row r="20" spans="1:14" x14ac:dyDescent="0.25">
      <c r="C20" s="489"/>
      <c r="D20" s="497"/>
      <c r="E20" s="498"/>
      <c r="F20" s="499"/>
      <c r="G20" s="497"/>
      <c r="H20" s="498"/>
      <c r="I20" s="499"/>
      <c r="J20" s="497"/>
      <c r="K20" s="498"/>
      <c r="L20" s="486"/>
      <c r="M20" s="490"/>
      <c r="N20" s="486"/>
    </row>
    <row r="21" spans="1:14" x14ac:dyDescent="0.25">
      <c r="A21" s="481">
        <v>21</v>
      </c>
      <c r="B21" s="483" t="s">
        <v>2</v>
      </c>
      <c r="C21" s="491" t="s">
        <v>171</v>
      </c>
      <c r="D21" s="490"/>
      <c r="E21" s="486"/>
      <c r="F21" s="486"/>
      <c r="G21" s="490"/>
      <c r="H21" s="486"/>
      <c r="I21" s="486"/>
      <c r="J21" s="490"/>
      <c r="K21" s="486"/>
      <c r="L21" s="486"/>
      <c r="M21" s="490"/>
      <c r="N21" s="486"/>
    </row>
    <row r="22" spans="1:14" x14ac:dyDescent="0.25">
      <c r="C22" s="489" t="s">
        <v>235</v>
      </c>
      <c r="D22" s="490"/>
      <c r="E22" s="486"/>
      <c r="F22" s="486"/>
      <c r="G22" s="490"/>
      <c r="H22" s="486"/>
      <c r="I22" s="486"/>
      <c r="J22" s="490"/>
      <c r="K22" s="486"/>
      <c r="L22" s="486"/>
      <c r="M22" s="490"/>
      <c r="N22" s="486"/>
    </row>
    <row r="23" spans="1:14" x14ac:dyDescent="0.25">
      <c r="C23" s="489" t="s">
        <v>184</v>
      </c>
      <c r="D23" s="490"/>
      <c r="E23" s="486"/>
      <c r="F23" s="486"/>
      <c r="G23" s="490"/>
      <c r="H23" s="486"/>
      <c r="I23" s="486"/>
      <c r="J23" s="490"/>
      <c r="K23" s="486"/>
      <c r="L23" s="486"/>
      <c r="M23" s="490"/>
      <c r="N23" s="486"/>
    </row>
    <row r="24" spans="1:14" x14ac:dyDescent="0.25">
      <c r="C24" s="489" t="s">
        <v>174</v>
      </c>
      <c r="D24" s="490"/>
      <c r="E24" s="486"/>
      <c r="F24" s="486"/>
      <c r="G24" s="490"/>
      <c r="H24" s="486"/>
      <c r="I24" s="486"/>
      <c r="J24" s="490"/>
      <c r="K24" s="486"/>
      <c r="L24" s="486"/>
      <c r="M24" s="490"/>
      <c r="N24" s="486"/>
    </row>
    <row r="25" spans="1:14" x14ac:dyDescent="0.25">
      <c r="C25" s="489"/>
      <c r="D25" s="490"/>
      <c r="E25" s="486"/>
      <c r="F25" s="486"/>
      <c r="G25" s="490"/>
      <c r="H25" s="486"/>
      <c r="I25" s="486"/>
      <c r="J25" s="490"/>
      <c r="K25" s="486"/>
      <c r="L25" s="486"/>
      <c r="M25" s="490"/>
      <c r="N25" s="486"/>
    </row>
    <row r="26" spans="1:14" x14ac:dyDescent="0.25">
      <c r="A26" s="481">
        <v>22</v>
      </c>
      <c r="B26" s="483" t="s">
        <v>1</v>
      </c>
      <c r="C26" s="491" t="s">
        <v>172</v>
      </c>
      <c r="D26" s="490"/>
      <c r="E26" s="486"/>
      <c r="F26" s="486"/>
      <c r="G26" s="490"/>
      <c r="H26" s="486"/>
      <c r="I26" s="486"/>
      <c r="J26" s="490"/>
      <c r="K26" s="486"/>
      <c r="L26" s="486"/>
      <c r="M26" s="490"/>
      <c r="N26" s="486"/>
    </row>
    <row r="27" spans="1:14" x14ac:dyDescent="0.25">
      <c r="C27" s="489" t="s">
        <v>235</v>
      </c>
      <c r="D27" s="490"/>
      <c r="E27" s="486"/>
      <c r="F27" s="486"/>
      <c r="G27" s="490"/>
      <c r="H27" s="486"/>
      <c r="I27" s="486"/>
      <c r="J27" s="490"/>
      <c r="K27" s="486"/>
      <c r="L27" s="486"/>
      <c r="M27" s="490"/>
      <c r="N27" s="486"/>
    </row>
    <row r="28" spans="1:14" x14ac:dyDescent="0.25">
      <c r="C28" s="489" t="s">
        <v>175</v>
      </c>
      <c r="D28" s="490"/>
      <c r="E28" s="486"/>
      <c r="F28" s="486"/>
      <c r="G28" s="490"/>
      <c r="H28" s="486"/>
      <c r="I28" s="486"/>
      <c r="J28" s="490"/>
      <c r="K28" s="486"/>
      <c r="L28" s="486"/>
      <c r="M28" s="490"/>
      <c r="N28" s="486"/>
    </row>
    <row r="29" spans="1:14" x14ac:dyDescent="0.25">
      <c r="C29" s="489" t="s">
        <v>176</v>
      </c>
      <c r="D29" s="490"/>
      <c r="E29" s="486"/>
      <c r="F29" s="486"/>
      <c r="G29" s="490"/>
      <c r="H29" s="486"/>
      <c r="I29" s="486"/>
      <c r="J29" s="490"/>
      <c r="K29" s="486"/>
      <c r="L29" s="486"/>
      <c r="M29" s="490"/>
      <c r="N29" s="486"/>
    </row>
    <row r="30" spans="1:14" x14ac:dyDescent="0.25">
      <c r="C30" s="489"/>
      <c r="D30" s="490"/>
      <c r="E30" s="486"/>
      <c r="F30" s="486"/>
      <c r="G30" s="490"/>
      <c r="H30" s="486"/>
      <c r="I30" s="486"/>
      <c r="J30" s="490"/>
      <c r="K30" s="486"/>
      <c r="L30" s="486"/>
      <c r="M30" s="490"/>
      <c r="N30" s="486"/>
    </row>
    <row r="31" spans="1:14" x14ac:dyDescent="0.25">
      <c r="A31" s="481">
        <v>23</v>
      </c>
      <c r="B31" s="483" t="s">
        <v>3</v>
      </c>
      <c r="C31" s="491" t="s">
        <v>172</v>
      </c>
      <c r="D31" s="490"/>
      <c r="E31" s="486"/>
      <c r="F31" s="486"/>
      <c r="G31" s="490"/>
      <c r="H31" s="486"/>
      <c r="I31" s="486"/>
      <c r="J31" s="490"/>
      <c r="K31" s="486"/>
      <c r="L31" s="486"/>
      <c r="M31" s="490"/>
      <c r="N31" s="486"/>
    </row>
    <row r="32" spans="1:14" x14ac:dyDescent="0.25">
      <c r="C32" s="489" t="s">
        <v>236</v>
      </c>
      <c r="D32" s="490"/>
      <c r="E32" s="486"/>
      <c r="F32" s="486"/>
      <c r="G32" s="490"/>
      <c r="H32" s="486"/>
      <c r="I32" s="486"/>
      <c r="J32" s="490"/>
      <c r="K32" s="486"/>
      <c r="L32" s="486"/>
      <c r="M32" s="490"/>
      <c r="N32" s="486"/>
    </row>
    <row r="33" spans="1:14" x14ac:dyDescent="0.25">
      <c r="C33" s="489"/>
      <c r="D33" s="490"/>
      <c r="E33" s="486"/>
      <c r="F33" s="486"/>
      <c r="G33" s="490"/>
      <c r="H33" s="486"/>
      <c r="I33" s="486"/>
      <c r="J33" s="490"/>
      <c r="K33" s="486"/>
      <c r="L33" s="486"/>
      <c r="M33" s="490"/>
      <c r="N33" s="486"/>
    </row>
    <row r="34" spans="1:14" x14ac:dyDescent="0.25">
      <c r="C34" s="489"/>
      <c r="D34" s="490"/>
      <c r="E34" s="512" t="s">
        <v>219</v>
      </c>
      <c r="F34" s="512"/>
      <c r="G34" s="503" t="s">
        <v>220</v>
      </c>
      <c r="H34" s="508" t="s">
        <v>221</v>
      </c>
      <c r="I34" s="508"/>
      <c r="J34" s="490"/>
      <c r="K34" s="486"/>
      <c r="L34" s="486"/>
      <c r="M34" s="490"/>
      <c r="N34" s="486"/>
    </row>
    <row r="35" spans="1:14" x14ac:dyDescent="0.25">
      <c r="C35" s="489" t="s">
        <v>144</v>
      </c>
      <c r="D35" s="490"/>
      <c r="E35" s="506">
        <v>20000</v>
      </c>
      <c r="F35" s="506"/>
      <c r="G35" s="504">
        <v>30000</v>
      </c>
      <c r="H35" s="509"/>
      <c r="I35" s="509"/>
      <c r="J35" s="490"/>
      <c r="K35" s="486"/>
      <c r="L35" s="486"/>
      <c r="M35" s="490"/>
      <c r="N35" s="486"/>
    </row>
    <row r="36" spans="1:14" x14ac:dyDescent="0.25">
      <c r="C36" s="489" t="s">
        <v>177</v>
      </c>
      <c r="D36" s="490"/>
      <c r="E36" s="507">
        <v>0.4</v>
      </c>
      <c r="F36" s="507"/>
      <c r="G36" s="505">
        <v>0.4</v>
      </c>
      <c r="H36" s="509"/>
      <c r="I36" s="509"/>
      <c r="J36" s="490"/>
      <c r="K36" s="486"/>
      <c r="L36" s="486"/>
      <c r="M36" s="490"/>
      <c r="N36" s="486"/>
    </row>
    <row r="37" spans="1:14" x14ac:dyDescent="0.25">
      <c r="C37" s="489" t="s">
        <v>223</v>
      </c>
      <c r="D37" s="490"/>
      <c r="E37" s="506">
        <f>+E36*E35</f>
        <v>8000</v>
      </c>
      <c r="F37" s="506"/>
      <c r="G37" s="504">
        <f>+G36*G35</f>
        <v>12000</v>
      </c>
      <c r="H37" s="509">
        <f>+G37-E37</f>
        <v>4000</v>
      </c>
      <c r="I37" s="509"/>
      <c r="J37" s="490"/>
      <c r="K37" s="486"/>
      <c r="L37" s="486"/>
      <c r="M37" s="490"/>
      <c r="N37" s="486"/>
    </row>
    <row r="38" spans="1:14" x14ac:dyDescent="0.25">
      <c r="C38" s="489"/>
      <c r="D38" s="490"/>
      <c r="E38" s="486"/>
      <c r="F38" s="486"/>
      <c r="G38" s="490"/>
      <c r="H38" s="486"/>
      <c r="I38" s="486"/>
      <c r="J38" s="490"/>
      <c r="K38" s="486"/>
      <c r="L38" s="486"/>
      <c r="M38" s="490"/>
      <c r="N38" s="486"/>
    </row>
    <row r="39" spans="1:14" x14ac:dyDescent="0.25">
      <c r="C39" s="489" t="s">
        <v>224</v>
      </c>
      <c r="D39" s="490"/>
      <c r="E39" s="486"/>
      <c r="F39" s="486"/>
      <c r="G39" s="490"/>
      <c r="H39" s="486"/>
      <c r="I39" s="486"/>
      <c r="J39" s="490"/>
      <c r="K39" s="486"/>
      <c r="L39" s="486"/>
      <c r="M39" s="490"/>
      <c r="N39" s="486"/>
    </row>
    <row r="40" spans="1:14" x14ac:dyDescent="0.25">
      <c r="C40" s="489"/>
      <c r="D40" s="490"/>
      <c r="E40" s="486"/>
      <c r="F40" s="486"/>
      <c r="G40" s="490"/>
      <c r="H40" s="486"/>
      <c r="I40" s="486"/>
      <c r="J40" s="490"/>
      <c r="K40" s="486"/>
      <c r="L40" s="486"/>
      <c r="M40" s="490"/>
      <c r="N40" s="486"/>
    </row>
    <row r="41" spans="1:14" x14ac:dyDescent="0.25">
      <c r="A41" s="481">
        <v>24</v>
      </c>
      <c r="B41" s="483" t="s">
        <v>5</v>
      </c>
      <c r="C41" s="491" t="s">
        <v>172</v>
      </c>
      <c r="D41" s="490"/>
      <c r="E41" s="486"/>
      <c r="F41" s="486"/>
      <c r="G41" s="490"/>
      <c r="H41" s="486"/>
      <c r="I41" s="486"/>
      <c r="J41" s="490"/>
      <c r="K41" s="486"/>
      <c r="L41" s="486"/>
      <c r="M41" s="490"/>
      <c r="N41" s="486"/>
    </row>
    <row r="42" spans="1:14" x14ac:dyDescent="0.25">
      <c r="C42" s="489" t="s">
        <v>237</v>
      </c>
      <c r="D42" s="490"/>
      <c r="E42" s="486"/>
      <c r="F42" s="486"/>
      <c r="G42" s="490"/>
      <c r="H42" s="486"/>
      <c r="I42" s="486"/>
      <c r="J42" s="490"/>
      <c r="K42" s="486"/>
      <c r="L42" s="486"/>
      <c r="M42" s="490"/>
      <c r="N42" s="486"/>
    </row>
    <row r="43" spans="1:14" x14ac:dyDescent="0.25">
      <c r="C43" s="489" t="s">
        <v>222</v>
      </c>
      <c r="D43" s="490"/>
      <c r="E43" s="486"/>
      <c r="F43" s="486"/>
      <c r="G43" s="490"/>
      <c r="H43" s="486"/>
      <c r="I43" s="486"/>
      <c r="J43" s="490"/>
      <c r="K43" s="486"/>
      <c r="L43" s="486"/>
      <c r="M43" s="490"/>
      <c r="N43" s="486"/>
    </row>
    <row r="44" spans="1:14" x14ac:dyDescent="0.25">
      <c r="E44" s="486"/>
      <c r="F44" s="486"/>
      <c r="H44" s="486"/>
      <c r="I44" s="486"/>
      <c r="K44" s="486"/>
      <c r="L44" s="486"/>
      <c r="N44" s="486"/>
    </row>
    <row r="45" spans="1:14" x14ac:dyDescent="0.25">
      <c r="E45" s="486"/>
      <c r="F45" s="486"/>
      <c r="H45" s="486"/>
      <c r="I45" s="486"/>
      <c r="K45" s="486"/>
      <c r="L45" s="486"/>
      <c r="N45" s="486"/>
    </row>
    <row r="46" spans="1:14" x14ac:dyDescent="0.25">
      <c r="E46" s="486"/>
      <c r="F46" s="486"/>
      <c r="H46" s="486"/>
      <c r="I46" s="486"/>
      <c r="K46" s="486"/>
      <c r="L46" s="486"/>
      <c r="N46" s="486"/>
    </row>
    <row r="47" spans="1:14" x14ac:dyDescent="0.25">
      <c r="E47" s="486"/>
      <c r="F47" s="486"/>
      <c r="H47" s="486"/>
      <c r="I47" s="486"/>
      <c r="K47" s="486"/>
      <c r="L47" s="486"/>
      <c r="N47" s="486"/>
    </row>
    <row r="48" spans="1:14" x14ac:dyDescent="0.25">
      <c r="E48" s="486"/>
      <c r="F48" s="486"/>
      <c r="H48" s="486"/>
      <c r="I48" s="486"/>
      <c r="K48" s="486"/>
      <c r="L48" s="486"/>
      <c r="N48" s="486"/>
    </row>
    <row r="49" spans="5:14" x14ac:dyDescent="0.25">
      <c r="E49" s="486"/>
      <c r="F49" s="486"/>
      <c r="H49" s="486"/>
      <c r="I49" s="486"/>
      <c r="K49" s="486"/>
      <c r="L49" s="486"/>
      <c r="N49" s="486"/>
    </row>
    <row r="50" spans="5:14" x14ac:dyDescent="0.25">
      <c r="E50" s="486"/>
      <c r="F50" s="486"/>
      <c r="H50" s="486"/>
      <c r="I50" s="486"/>
      <c r="K50" s="486"/>
      <c r="L50" s="486"/>
      <c r="N50" s="486"/>
    </row>
    <row r="51" spans="5:14" x14ac:dyDescent="0.25">
      <c r="E51" s="486"/>
      <c r="F51" s="486"/>
      <c r="H51" s="486"/>
      <c r="I51" s="486"/>
      <c r="K51" s="486"/>
      <c r="L51" s="486"/>
      <c r="N51" s="486"/>
    </row>
    <row r="52" spans="5:14" x14ac:dyDescent="0.25">
      <c r="E52" s="486"/>
      <c r="F52" s="486"/>
      <c r="H52" s="486"/>
      <c r="I52" s="486"/>
      <c r="K52" s="486"/>
      <c r="L52" s="486"/>
      <c r="N52" s="486"/>
    </row>
    <row r="53" spans="5:14" x14ac:dyDescent="0.25">
      <c r="E53" s="486"/>
      <c r="F53" s="486"/>
      <c r="H53" s="486"/>
      <c r="I53" s="486"/>
      <c r="K53" s="486"/>
      <c r="L53" s="486"/>
      <c r="N53" s="486"/>
    </row>
    <row r="54" spans="5:14" x14ac:dyDescent="0.25">
      <c r="E54" s="486"/>
      <c r="F54" s="486"/>
      <c r="H54" s="486"/>
      <c r="I54" s="486"/>
      <c r="K54" s="486"/>
      <c r="L54" s="486"/>
      <c r="N54" s="486"/>
    </row>
    <row r="55" spans="5:14" x14ac:dyDescent="0.25">
      <c r="E55" s="486"/>
      <c r="F55" s="486"/>
      <c r="H55" s="486"/>
      <c r="I55" s="486"/>
      <c r="K55" s="486"/>
      <c r="L55" s="486"/>
      <c r="N55" s="486"/>
    </row>
    <row r="56" spans="5:14" x14ac:dyDescent="0.25">
      <c r="E56" s="486"/>
      <c r="F56" s="486"/>
      <c r="H56" s="486"/>
      <c r="I56" s="486"/>
      <c r="K56" s="486"/>
      <c r="L56" s="486"/>
      <c r="N56" s="486"/>
    </row>
    <row r="57" spans="5:14" x14ac:dyDescent="0.25">
      <c r="E57" s="486"/>
      <c r="F57" s="486"/>
      <c r="H57" s="486"/>
      <c r="I57" s="486"/>
      <c r="K57" s="486"/>
      <c r="L57" s="486"/>
      <c r="N57" s="486"/>
    </row>
    <row r="58" spans="5:14" x14ac:dyDescent="0.25">
      <c r="E58" s="486"/>
      <c r="F58" s="486"/>
      <c r="H58" s="486"/>
      <c r="I58" s="486"/>
      <c r="K58" s="486"/>
      <c r="L58" s="486"/>
      <c r="N58" s="486"/>
    </row>
    <row r="59" spans="5:14" x14ac:dyDescent="0.25">
      <c r="E59" s="486"/>
      <c r="F59" s="486"/>
      <c r="H59" s="486"/>
      <c r="I59" s="486"/>
      <c r="K59" s="486"/>
      <c r="L59" s="486"/>
      <c r="N59" s="486"/>
    </row>
    <row r="60" spans="5:14" x14ac:dyDescent="0.25">
      <c r="E60" s="486"/>
      <c r="F60" s="486"/>
      <c r="H60" s="486"/>
      <c r="I60" s="486"/>
      <c r="K60" s="486"/>
      <c r="L60" s="486"/>
      <c r="N60" s="486"/>
    </row>
    <row r="61" spans="5:14" x14ac:dyDescent="0.25">
      <c r="E61" s="486"/>
      <c r="F61" s="486"/>
      <c r="H61" s="486"/>
      <c r="I61" s="486"/>
      <c r="K61" s="486"/>
      <c r="L61" s="486"/>
      <c r="N61" s="486"/>
    </row>
    <row r="62" spans="5:14" x14ac:dyDescent="0.25">
      <c r="E62" s="486"/>
      <c r="F62" s="486"/>
      <c r="H62" s="486"/>
      <c r="I62" s="486"/>
      <c r="K62" s="486"/>
      <c r="L62" s="486"/>
      <c r="N62" s="486"/>
    </row>
    <row r="63" spans="5:14" x14ac:dyDescent="0.25">
      <c r="E63" s="486"/>
      <c r="F63" s="486"/>
      <c r="H63" s="486"/>
      <c r="I63" s="486"/>
      <c r="K63" s="486"/>
      <c r="L63" s="486"/>
      <c r="N63" s="486"/>
    </row>
    <row r="64" spans="5:14" x14ac:dyDescent="0.25">
      <c r="E64" s="486"/>
      <c r="F64" s="486"/>
      <c r="H64" s="486"/>
      <c r="I64" s="486"/>
      <c r="K64" s="486"/>
      <c r="L64" s="486"/>
      <c r="N64" s="486"/>
    </row>
    <row r="65" spans="5:14" x14ac:dyDescent="0.25">
      <c r="E65" s="486"/>
      <c r="F65" s="486"/>
      <c r="H65" s="486"/>
      <c r="I65" s="486"/>
      <c r="K65" s="486"/>
      <c r="L65" s="486"/>
      <c r="N65" s="486"/>
    </row>
    <row r="66" spans="5:14" x14ac:dyDescent="0.25">
      <c r="E66" s="486"/>
      <c r="F66" s="486"/>
      <c r="H66" s="486"/>
      <c r="I66" s="486"/>
      <c r="K66" s="486"/>
      <c r="L66" s="486"/>
      <c r="N66" s="486"/>
    </row>
    <row r="67" spans="5:14" x14ac:dyDescent="0.25">
      <c r="E67" s="486"/>
      <c r="F67" s="486"/>
      <c r="H67" s="486"/>
      <c r="I67" s="486"/>
      <c r="K67" s="486"/>
      <c r="L67" s="486"/>
      <c r="N67" s="486"/>
    </row>
    <row r="68" spans="5:14" x14ac:dyDescent="0.25">
      <c r="E68" s="486"/>
      <c r="F68" s="486"/>
      <c r="H68" s="486"/>
      <c r="I68" s="486"/>
      <c r="K68" s="486"/>
      <c r="L68" s="486"/>
      <c r="N68" s="486"/>
    </row>
    <row r="69" spans="5:14" x14ac:dyDescent="0.25">
      <c r="E69" s="486"/>
      <c r="F69" s="486"/>
      <c r="H69" s="486"/>
      <c r="I69" s="486"/>
      <c r="K69" s="486"/>
      <c r="L69" s="486"/>
      <c r="N69" s="486"/>
    </row>
    <row r="70" spans="5:14" x14ac:dyDescent="0.25">
      <c r="E70" s="486"/>
      <c r="F70" s="486"/>
      <c r="H70" s="486"/>
      <c r="I70" s="486"/>
      <c r="K70" s="486"/>
      <c r="L70" s="486"/>
      <c r="N70" s="486"/>
    </row>
    <row r="71" spans="5:14" x14ac:dyDescent="0.25">
      <c r="E71" s="486"/>
      <c r="F71" s="486"/>
      <c r="H71" s="486"/>
      <c r="I71" s="486"/>
      <c r="K71" s="486"/>
      <c r="L71" s="486"/>
      <c r="N71" s="486"/>
    </row>
    <row r="72" spans="5:14" x14ac:dyDescent="0.25">
      <c r="E72" s="486"/>
      <c r="F72" s="486"/>
      <c r="H72" s="486"/>
      <c r="I72" s="486"/>
      <c r="K72" s="486"/>
      <c r="L72" s="486"/>
      <c r="N72" s="486"/>
    </row>
    <row r="73" spans="5:14" x14ac:dyDescent="0.25">
      <c r="E73" s="486"/>
      <c r="F73" s="486"/>
      <c r="H73" s="486"/>
      <c r="I73" s="486"/>
      <c r="K73" s="486"/>
      <c r="L73" s="486"/>
      <c r="N73" s="486"/>
    </row>
    <row r="74" spans="5:14" x14ac:dyDescent="0.25">
      <c r="E74" s="486"/>
      <c r="F74" s="486"/>
      <c r="H74" s="486"/>
      <c r="I74" s="486"/>
      <c r="K74" s="486"/>
      <c r="L74" s="486"/>
      <c r="N74" s="486"/>
    </row>
    <row r="75" spans="5:14" x14ac:dyDescent="0.25">
      <c r="E75" s="486"/>
      <c r="F75" s="486"/>
      <c r="H75" s="486"/>
      <c r="I75" s="486"/>
      <c r="K75" s="486"/>
      <c r="L75" s="486"/>
      <c r="N75" s="486"/>
    </row>
    <row r="76" spans="5:14" x14ac:dyDescent="0.25">
      <c r="E76" s="486"/>
      <c r="F76" s="486"/>
      <c r="H76" s="486"/>
      <c r="I76" s="486"/>
      <c r="K76" s="486"/>
      <c r="L76" s="486"/>
      <c r="N76" s="486"/>
    </row>
    <row r="77" spans="5:14" x14ac:dyDescent="0.25">
      <c r="E77" s="486"/>
      <c r="F77" s="486"/>
      <c r="H77" s="486"/>
      <c r="I77" s="486"/>
      <c r="K77" s="486"/>
      <c r="L77" s="486"/>
      <c r="N77" s="486"/>
    </row>
    <row r="78" spans="5:14" x14ac:dyDescent="0.25">
      <c r="E78" s="486"/>
      <c r="F78" s="486"/>
      <c r="H78" s="486"/>
      <c r="I78" s="486"/>
      <c r="K78" s="486"/>
      <c r="L78" s="486"/>
      <c r="N78" s="486"/>
    </row>
    <row r="79" spans="5:14" x14ac:dyDescent="0.25">
      <c r="E79" s="486"/>
      <c r="F79" s="486"/>
      <c r="H79" s="486"/>
      <c r="I79" s="486"/>
      <c r="K79" s="486"/>
      <c r="L79" s="486"/>
      <c r="N79" s="486"/>
    </row>
    <row r="80" spans="5:14" x14ac:dyDescent="0.25">
      <c r="E80" s="486"/>
      <c r="F80" s="486"/>
      <c r="H80" s="486"/>
      <c r="I80" s="486"/>
      <c r="K80" s="486"/>
      <c r="L80" s="486"/>
      <c r="N80" s="486"/>
    </row>
    <row r="81" spans="5:14" x14ac:dyDescent="0.25">
      <c r="E81" s="486"/>
      <c r="F81" s="486"/>
      <c r="H81" s="486"/>
      <c r="I81" s="486"/>
      <c r="K81" s="486"/>
      <c r="L81" s="486"/>
      <c r="N81" s="486"/>
    </row>
    <row r="82" spans="5:14" x14ac:dyDescent="0.25">
      <c r="E82" s="486"/>
      <c r="F82" s="486"/>
      <c r="H82" s="486"/>
      <c r="I82" s="486"/>
      <c r="K82" s="486"/>
      <c r="L82" s="486"/>
      <c r="N82" s="486"/>
    </row>
    <row r="83" spans="5:14" x14ac:dyDescent="0.25">
      <c r="E83" s="486"/>
      <c r="F83" s="486"/>
      <c r="H83" s="486"/>
      <c r="I83" s="486"/>
      <c r="K83" s="486"/>
      <c r="L83" s="486"/>
      <c r="N83" s="486"/>
    </row>
    <row r="84" spans="5:14" x14ac:dyDescent="0.25">
      <c r="E84" s="486"/>
      <c r="F84" s="486"/>
      <c r="H84" s="486"/>
      <c r="I84" s="486"/>
      <c r="K84" s="486"/>
      <c r="L84" s="486"/>
      <c r="N84" s="486"/>
    </row>
    <row r="85" spans="5:14" x14ac:dyDescent="0.25">
      <c r="E85" s="486"/>
      <c r="F85" s="486"/>
      <c r="H85" s="486"/>
      <c r="I85" s="486"/>
      <c r="K85" s="486"/>
      <c r="L85" s="486"/>
      <c r="N85" s="486"/>
    </row>
    <row r="86" spans="5:14" x14ac:dyDescent="0.25">
      <c r="E86" s="486"/>
      <c r="F86" s="486"/>
      <c r="H86" s="486"/>
      <c r="I86" s="486"/>
      <c r="K86" s="486"/>
      <c r="L86" s="486"/>
      <c r="N86" s="486"/>
    </row>
    <row r="87" spans="5:14" x14ac:dyDescent="0.25">
      <c r="E87" s="486"/>
      <c r="F87" s="486"/>
      <c r="H87" s="486"/>
      <c r="I87" s="486"/>
      <c r="K87" s="486"/>
      <c r="L87" s="486"/>
      <c r="N87" s="486"/>
    </row>
    <row r="88" spans="5:14" x14ac:dyDescent="0.25">
      <c r="E88" s="486"/>
      <c r="F88" s="486"/>
      <c r="H88" s="486"/>
      <c r="I88" s="486"/>
      <c r="K88" s="486"/>
      <c r="L88" s="486"/>
      <c r="N88" s="486"/>
    </row>
    <row r="89" spans="5:14" x14ac:dyDescent="0.25">
      <c r="E89" s="486"/>
      <c r="F89" s="486"/>
      <c r="H89" s="486"/>
      <c r="I89" s="486"/>
      <c r="K89" s="486"/>
      <c r="L89" s="486"/>
      <c r="N89" s="486"/>
    </row>
    <row r="90" spans="5:14" x14ac:dyDescent="0.25">
      <c r="E90" s="486"/>
      <c r="F90" s="486"/>
      <c r="H90" s="486"/>
      <c r="I90" s="486"/>
      <c r="K90" s="486"/>
      <c r="L90" s="486"/>
      <c r="N90" s="486"/>
    </row>
    <row r="91" spans="5:14" x14ac:dyDescent="0.25">
      <c r="E91" s="486"/>
      <c r="F91" s="486"/>
      <c r="H91" s="486"/>
      <c r="I91" s="486"/>
      <c r="K91" s="486"/>
      <c r="L91" s="486"/>
      <c r="N91" s="486"/>
    </row>
    <row r="92" spans="5:14" x14ac:dyDescent="0.25">
      <c r="E92" s="486"/>
      <c r="F92" s="486"/>
      <c r="H92" s="486"/>
      <c r="I92" s="486"/>
      <c r="K92" s="486"/>
      <c r="L92" s="486"/>
      <c r="N92" s="486"/>
    </row>
    <row r="93" spans="5:14" x14ac:dyDescent="0.25">
      <c r="E93" s="486"/>
      <c r="F93" s="486"/>
      <c r="H93" s="486"/>
      <c r="I93" s="486"/>
      <c r="K93" s="486"/>
      <c r="L93" s="486"/>
      <c r="N93" s="486"/>
    </row>
    <row r="94" spans="5:14" x14ac:dyDescent="0.25">
      <c r="E94" s="486"/>
      <c r="F94" s="486"/>
      <c r="H94" s="486"/>
      <c r="I94" s="486"/>
      <c r="K94" s="486"/>
      <c r="L94" s="486"/>
      <c r="N94" s="486"/>
    </row>
    <row r="95" spans="5:14" x14ac:dyDescent="0.25">
      <c r="E95" s="486"/>
      <c r="F95" s="486"/>
      <c r="H95" s="486"/>
      <c r="I95" s="486"/>
      <c r="K95" s="486"/>
      <c r="L95" s="486"/>
      <c r="N95" s="486"/>
    </row>
    <row r="96" spans="5:14" x14ac:dyDescent="0.25">
      <c r="E96" s="486"/>
      <c r="F96" s="486"/>
      <c r="H96" s="486"/>
      <c r="I96" s="486"/>
      <c r="K96" s="486"/>
      <c r="L96" s="486"/>
      <c r="N96" s="486"/>
    </row>
    <row r="97" spans="5:14" x14ac:dyDescent="0.25">
      <c r="E97" s="486"/>
      <c r="F97" s="486"/>
      <c r="H97" s="486"/>
      <c r="I97" s="486"/>
      <c r="K97" s="486"/>
      <c r="L97" s="486"/>
      <c r="N97" s="486"/>
    </row>
  </sheetData>
  <mergeCells count="12">
    <mergeCell ref="D13:E13"/>
    <mergeCell ref="G13:H13"/>
    <mergeCell ref="J13:K13"/>
    <mergeCell ref="M13:N13"/>
    <mergeCell ref="E34:F34"/>
    <mergeCell ref="E35:F35"/>
    <mergeCell ref="E36:F36"/>
    <mergeCell ref="E37:F37"/>
    <mergeCell ref="H34:I34"/>
    <mergeCell ref="H35:I35"/>
    <mergeCell ref="H37:I37"/>
    <mergeCell ref="H36:I36"/>
  </mergeCells>
  <pageMargins left="0.6" right="0.5" top="0.6" bottom="0.5" header="0.4" footer="0.5"/>
  <pageSetup scale="94" orientation="portrait" r:id="rId1"/>
  <headerFooter alignWithMargins="0">
    <oddHeader>&amp;L&amp;"Arial Narrow,Bold"&amp;A&amp;C&amp;"Arial Narrow,Bold"File: &amp;F&amp;R&amp;"Arial Narrow,Bold"Page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Tab-1</vt:lpstr>
      <vt:lpstr>Tab-2</vt:lpstr>
      <vt:lpstr>'Tab-1'!Print_Area</vt:lpstr>
      <vt:lpstr>'Tab-2'!Print_Area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uptown</dc:creator>
  <cp:lastModifiedBy>Howard Godfrey</cp:lastModifiedBy>
  <cp:lastPrinted>2016-12-19T16:38:10Z</cp:lastPrinted>
  <dcterms:created xsi:type="dcterms:W3CDTF">2003-10-20T23:38:52Z</dcterms:created>
  <dcterms:modified xsi:type="dcterms:W3CDTF">2016-12-19T18:36:50Z</dcterms:modified>
</cp:coreProperties>
</file>