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D. CORPORATE TAX --------------2016-Dec-16\3.-Corp-Tax-Homework and Assign-2016\"/>
    </mc:Choice>
  </mc:AlternateContent>
  <bookViews>
    <workbookView xWindow="0" yWindow="0" windowWidth="19725" windowHeight="7140" activeTab="1"/>
  </bookViews>
  <sheets>
    <sheet name="Chap.10-Basis " sheetId="3" r:id="rId1"/>
    <sheet name="Chap.10-Cost Recovery" sheetId="6" r:id="rId2"/>
  </sheets>
  <definedNames>
    <definedName name="_xlnm.Print_Area" localSheetId="0">'Chap.10-Basis '!$A$1:$I$86</definedName>
    <definedName name="_xlnm.Print_Area" localSheetId="1">'Chap.10-Cost Recovery'!$A$1:$J$181</definedName>
  </definedNames>
  <calcPr calcId="171027"/>
</workbook>
</file>

<file path=xl/calcChain.xml><?xml version="1.0" encoding="utf-8"?>
<calcChain xmlns="http://schemas.openxmlformats.org/spreadsheetml/2006/main">
  <c r="F29" i="6" l="1"/>
  <c r="F21" i="6"/>
  <c r="F13" i="6"/>
  <c r="G141" i="6"/>
  <c r="G159" i="6"/>
  <c r="G153" i="6"/>
  <c r="F155" i="6" s="1"/>
  <c r="G156" i="6" s="1"/>
  <c r="G157" i="6" l="1"/>
  <c r="G160" i="6" s="1"/>
  <c r="G162" i="6" s="1"/>
  <c r="H162" i="6" s="1"/>
  <c r="H156" i="6"/>
  <c r="G144" i="6"/>
  <c r="G138" i="6"/>
  <c r="F140" i="6" s="1"/>
  <c r="H163" i="6" l="1"/>
  <c r="G147" i="6"/>
  <c r="H147" i="6" s="1"/>
  <c r="H141" i="6"/>
  <c r="H204" i="6"/>
  <c r="I204" i="6" s="1"/>
  <c r="D205" i="6" s="1"/>
  <c r="F191" i="6"/>
  <c r="F188" i="6"/>
  <c r="F190" i="6" s="1"/>
  <c r="F175" i="6"/>
  <c r="F177" i="6" s="1"/>
  <c r="F179" i="6" s="1"/>
  <c r="F167" i="6"/>
  <c r="F169" i="6" s="1"/>
  <c r="F171" i="6" s="1"/>
  <c r="F133" i="6"/>
  <c r="F128" i="6"/>
  <c r="F130" i="6" s="1"/>
  <c r="F119" i="6"/>
  <c r="F114" i="6"/>
  <c r="F116" i="6" s="1"/>
  <c r="G50" i="6"/>
  <c r="G46" i="6"/>
  <c r="H37" i="6"/>
  <c r="J38" i="6" s="1"/>
  <c r="E37" i="6"/>
  <c r="I36" i="6"/>
  <c r="I35" i="6"/>
  <c r="J35" i="6" s="1"/>
  <c r="G105" i="6"/>
  <c r="G104" i="6"/>
  <c r="I94" i="6"/>
  <c r="F92" i="6"/>
  <c r="F94" i="6" s="1"/>
  <c r="I91" i="6"/>
  <c r="J91" i="6" s="1"/>
  <c r="H71" i="6"/>
  <c r="J71" i="6" s="1"/>
  <c r="I70" i="6"/>
  <c r="I74" i="6" s="1"/>
  <c r="J77" i="6" s="1"/>
  <c r="I69" i="6"/>
  <c r="H61" i="6"/>
  <c r="H58" i="6"/>
  <c r="H60" i="6" s="1"/>
  <c r="H62" i="6" l="1"/>
  <c r="I62" i="6" s="1"/>
  <c r="F192" i="6"/>
  <c r="F194" i="6" s="1"/>
  <c r="G194" i="6" s="1"/>
  <c r="G106" i="6"/>
  <c r="H148" i="6"/>
  <c r="I95" i="6"/>
  <c r="I37" i="6"/>
  <c r="I72" i="6"/>
  <c r="I73" i="6" s="1"/>
  <c r="J76" i="6" s="1"/>
  <c r="J78" i="6" s="1"/>
  <c r="G51" i="6"/>
  <c r="J36" i="6"/>
  <c r="J37" i="6" s="1"/>
  <c r="J40" i="6" s="1"/>
  <c r="G190" i="6"/>
  <c r="H205" i="6"/>
  <c r="I205" i="6" s="1"/>
  <c r="D206" i="6" s="1"/>
  <c r="H63" i="6" l="1"/>
  <c r="H206" i="6"/>
  <c r="I206" i="6" s="1"/>
  <c r="D207" i="6" s="1"/>
  <c r="F195" i="6"/>
  <c r="F197" i="6" s="1"/>
  <c r="G197" i="6" s="1"/>
  <c r="G198" i="6" s="1"/>
  <c r="H207" i="6" l="1"/>
  <c r="I207" i="6" s="1"/>
  <c r="I208" i="6" s="1"/>
  <c r="D208" i="6" l="1"/>
  <c r="H208" i="6" s="1"/>
  <c r="G24" i="3" l="1"/>
  <c r="H22" i="3" s="1"/>
  <c r="G13" i="3"/>
  <c r="H16" i="3"/>
  <c r="F17" i="3" s="1"/>
  <c r="G43" i="3"/>
  <c r="G45" i="3" s="1"/>
  <c r="G39" i="3"/>
  <c r="G34" i="3"/>
  <c r="G80" i="3"/>
  <c r="G81" i="3" s="1"/>
  <c r="G83" i="3" s="1"/>
  <c r="G84" i="3" s="1"/>
  <c r="H66" i="3"/>
  <c r="G65" i="3"/>
  <c r="G74" i="3"/>
  <c r="G76" i="3" s="1"/>
  <c r="H75" i="3"/>
  <c r="F56" i="3"/>
  <c r="F58" i="3" s="1"/>
  <c r="F7" i="3"/>
  <c r="H23" i="3" l="1"/>
  <c r="H24" i="3" s="1"/>
  <c r="G27" i="3"/>
  <c r="G28" i="3" s="1"/>
  <c r="G29" i="3"/>
  <c r="G17" i="3"/>
  <c r="G18" i="3" s="1"/>
  <c r="F18" i="3"/>
  <c r="H18" i="3" l="1"/>
  <c r="H17" i="3"/>
</calcChain>
</file>

<file path=xl/sharedStrings.xml><?xml version="1.0" encoding="utf-8"?>
<sst xmlns="http://schemas.openxmlformats.org/spreadsheetml/2006/main" count="362" uniqueCount="215">
  <si>
    <t>C</t>
  </si>
  <si>
    <t>B</t>
  </si>
  <si>
    <t>A</t>
  </si>
  <si>
    <t>Description</t>
  </si>
  <si>
    <t>Appreciation</t>
  </si>
  <si>
    <t>Percentage appreciation</t>
  </si>
  <si>
    <t>Land</t>
  </si>
  <si>
    <t>Building</t>
  </si>
  <si>
    <t>D</t>
  </si>
  <si>
    <t>Basis</t>
  </si>
  <si>
    <t>Amount</t>
  </si>
  <si>
    <t>Total Cost for both assets</t>
  </si>
  <si>
    <t>Fair Market Value of building</t>
  </si>
  <si>
    <t>Fair Market Value of land</t>
  </si>
  <si>
    <t>Total Value</t>
  </si>
  <si>
    <t>Percentage of value for land</t>
  </si>
  <si>
    <t>Basis for Land</t>
  </si>
  <si>
    <t>Values</t>
  </si>
  <si>
    <t>Cash paid</t>
  </si>
  <si>
    <t>Back taxes</t>
  </si>
  <si>
    <t>Mortgage given</t>
  </si>
  <si>
    <t>Mortgage assumed</t>
  </si>
  <si>
    <t>Legal fees</t>
  </si>
  <si>
    <t>Basis for Building</t>
  </si>
  <si>
    <t>Asset</t>
  </si>
  <si>
    <t>Equipment</t>
  </si>
  <si>
    <t>Gift received</t>
  </si>
  <si>
    <t>Basis to donor</t>
  </si>
  <si>
    <t>FMV at date of gift</t>
  </si>
  <si>
    <t>Selling price</t>
  </si>
  <si>
    <t>Basis for gain</t>
  </si>
  <si>
    <t>Gain realized</t>
  </si>
  <si>
    <t>Basis for loss</t>
  </si>
  <si>
    <t>Gain</t>
  </si>
  <si>
    <t>Loss</t>
  </si>
  <si>
    <t>Facts</t>
  </si>
  <si>
    <t>Dual Basis</t>
  </si>
  <si>
    <t>Gain (loss) realized</t>
  </si>
  <si>
    <t>Gift Tax paid</t>
  </si>
  <si>
    <t>Basis to donee</t>
  </si>
  <si>
    <t>Basis for gain or loss</t>
  </si>
  <si>
    <t>Basis for depreciation</t>
  </si>
  <si>
    <t>Conversion of asset to business or investment use.</t>
  </si>
  <si>
    <t>Adjusted basis of asset</t>
  </si>
  <si>
    <t>FMV of asset when converted</t>
  </si>
  <si>
    <t>Depreciation taken</t>
  </si>
  <si>
    <t>Adjusted basis for gain</t>
  </si>
  <si>
    <t>Gain on sale</t>
  </si>
  <si>
    <t>Total</t>
  </si>
  <si>
    <t>Initial basis for gain</t>
  </si>
  <si>
    <t>Total Cost (basis for both assets)</t>
  </si>
  <si>
    <t>Fair Market Value</t>
  </si>
  <si>
    <t>Percentage of value</t>
  </si>
  <si>
    <t>For computing gain on later sale, subtract depreciation taken</t>
  </si>
  <si>
    <t>For computing loss on sale, use original loss basis to compute adjusted basis.</t>
  </si>
  <si>
    <t>Use the lower of cost or market for computing depreciation.</t>
  </si>
  <si>
    <t>from the original adjusted basis, to get adjusted basis for gain computation</t>
  </si>
  <si>
    <t>Tax Year</t>
  </si>
  <si>
    <t>Sec. 179</t>
  </si>
  <si>
    <t>Compute</t>
  </si>
  <si>
    <t>Write-off</t>
  </si>
  <si>
    <t>Type of asset</t>
  </si>
  <si>
    <t>Cost of Sec. 179 asset(s)</t>
  </si>
  <si>
    <t>Threshold - Sec. 179 write-off</t>
  </si>
  <si>
    <t>Excess (Reduction in 179 limit)</t>
  </si>
  <si>
    <t>Regular Section 179 deduction limit</t>
  </si>
  <si>
    <t>Cost of asset (above)</t>
  </si>
  <si>
    <t>Book value (basis) after Sec. 179 write-off</t>
  </si>
  <si>
    <t>Write-off is limited to taxable income before Sec. 179 write-off.</t>
  </si>
  <si>
    <t>Cost</t>
  </si>
  <si>
    <t>Class</t>
  </si>
  <si>
    <t>Deprec. Rate</t>
  </si>
  <si>
    <t>Remain.</t>
  </si>
  <si>
    <t>Deduct</t>
  </si>
  <si>
    <t>Property-5 yr</t>
  </si>
  <si>
    <t>Property-7-yr</t>
  </si>
  <si>
    <t>Total Sec. 179</t>
  </si>
  <si>
    <t>Regular Deprec.</t>
  </si>
  <si>
    <t>Total depreciation</t>
  </si>
  <si>
    <t>Date of acquisition</t>
  </si>
  <si>
    <t>August 27</t>
  </si>
  <si>
    <t>Office</t>
  </si>
  <si>
    <t>Life</t>
  </si>
  <si>
    <t>For Instructor comment</t>
  </si>
  <si>
    <t>Convention</t>
  </si>
  <si>
    <t>Mid-Month</t>
  </si>
  <si>
    <t>New property cost</t>
  </si>
  <si>
    <t>Less: allocation to land</t>
  </si>
  <si>
    <t>Depreciable base</t>
  </si>
  <si>
    <t>Deprec. Rate - second year</t>
  </si>
  <si>
    <t>Depreciation</t>
  </si>
  <si>
    <t>2nd year</t>
  </si>
  <si>
    <t>Apartment</t>
  </si>
  <si>
    <t>Date of sale of property</t>
  </si>
  <si>
    <t>Rate per full year</t>
  </si>
  <si>
    <t>Depreciation for year</t>
  </si>
  <si>
    <t>Fraction: (10.5 / 12)</t>
  </si>
  <si>
    <t>Depreciation-Disposal in Nov.</t>
  </si>
  <si>
    <t>Real estate is always depreciated with the straight-line method.</t>
  </si>
  <si>
    <t>Mid-Quarter Convention</t>
  </si>
  <si>
    <t>Over 40% of cost of assets acquired in year, were in last quarter.</t>
  </si>
  <si>
    <t>Deprec.</t>
  </si>
  <si>
    <t>Sec.</t>
  </si>
  <si>
    <t>Rate-Mid Qtr</t>
  </si>
  <si>
    <t>Truck -May 13</t>
  </si>
  <si>
    <t>Equip. - Nov. 5</t>
  </si>
  <si>
    <t>Section 179</t>
  </si>
  <si>
    <t>Bonus deprec.</t>
  </si>
  <si>
    <t>Regular depreciation</t>
  </si>
  <si>
    <t>Note: if the truck does not weigh over 6,000 pounds, it may</t>
  </si>
  <si>
    <t>be subject to the luxury auto depreciation limit.</t>
  </si>
  <si>
    <t>Straight-line rate-5 years</t>
  </si>
  <si>
    <t>Double the rate</t>
  </si>
  <si>
    <t>Mid-Quarter Convention-November</t>
  </si>
  <si>
    <t>7.5 months</t>
  </si>
  <si>
    <t>12 months in year</t>
  </si>
  <si>
    <t>Percent of year - with mid-quarter</t>
  </si>
  <si>
    <t>Factor shown above</t>
  </si>
  <si>
    <t>Mid-Year</t>
  </si>
  <si>
    <t>Rate</t>
  </si>
  <si>
    <t>Date of acquistion</t>
  </si>
  <si>
    <t>Auto</t>
  </si>
  <si>
    <t>New auto cost</t>
  </si>
  <si>
    <t>Percentage business use</t>
  </si>
  <si>
    <t>Business Depreciable base</t>
  </si>
  <si>
    <t>MACRS Rate</t>
  </si>
  <si>
    <t>MACRS Depreciation</t>
  </si>
  <si>
    <t>Annual limit of auto deprec.</t>
  </si>
  <si>
    <t>Depreciation Limit</t>
  </si>
  <si>
    <t>Depletion claimed in past</t>
  </si>
  <si>
    <t>Remaining basis</t>
  </si>
  <si>
    <t>Recoverable units</t>
  </si>
  <si>
    <t>Cost per unit</t>
  </si>
  <si>
    <t>Units sold</t>
  </si>
  <si>
    <t>Depletion</t>
  </si>
  <si>
    <t>Cost of covenant</t>
  </si>
  <si>
    <t>Amortization Period</t>
  </si>
  <si>
    <t>Amortization</t>
  </si>
  <si>
    <t>Months in year</t>
  </si>
  <si>
    <t>Amortization per month</t>
  </si>
  <si>
    <t>Number of months</t>
  </si>
  <si>
    <t>Amortization this year</t>
  </si>
  <si>
    <t>Equipment is 7-year property.</t>
  </si>
  <si>
    <t>Cost of equipment</t>
  </si>
  <si>
    <t>Regular Section 179 limit</t>
  </si>
  <si>
    <t>Adjusted Sec. 179 limit (5 - 4)</t>
  </si>
  <si>
    <t>Remaining basis for deprec.</t>
  </si>
  <si>
    <t>Bonus Depreciation Rate</t>
  </si>
  <si>
    <t>Bonus Depreciation Amount</t>
  </si>
  <si>
    <t>Rate for regular depreciation</t>
  </si>
  <si>
    <t>Total write-off</t>
  </si>
  <si>
    <t>Asset Cost: $100, life is 5 yrs. Mid-Year.</t>
  </si>
  <si>
    <t>SL</t>
  </si>
  <si>
    <t>DDB</t>
  </si>
  <si>
    <t>Dep.</t>
  </si>
  <si>
    <t>[Tax]</t>
  </si>
  <si>
    <t xml:space="preserve"> Start-up costs</t>
  </si>
  <si>
    <t>Computations</t>
  </si>
  <si>
    <t>Return</t>
  </si>
  <si>
    <t>Amount spent on start-up costs</t>
  </si>
  <si>
    <t>Threshold</t>
  </si>
  <si>
    <t>Excess of expenditures over $50,000</t>
  </si>
  <si>
    <t>First-Year write-off amount (limit)</t>
  </si>
  <si>
    <t>Less: excess expenditure above</t>
  </si>
  <si>
    <t>Amount to be amortized</t>
  </si>
  <si>
    <t>Amortization period - Years</t>
  </si>
  <si>
    <t>Amortization period - Months</t>
  </si>
  <si>
    <t>Total amortization for year</t>
  </si>
  <si>
    <t>Total deduction and amortization</t>
  </si>
  <si>
    <t>Tax law specifies depreciable lives to be used by taxpayers.</t>
  </si>
  <si>
    <t>Table 2b and Table 2d</t>
  </si>
  <si>
    <t>Organization Costs</t>
  </si>
  <si>
    <t>Excess of costs over $50,000</t>
  </si>
  <si>
    <t>Original cost of mine</t>
  </si>
  <si>
    <t>July-22</t>
  </si>
  <si>
    <t>Machine</t>
  </si>
  <si>
    <t>Truck</t>
  </si>
  <si>
    <t>Dec-22</t>
  </si>
  <si>
    <t>Mid-Qtr.</t>
  </si>
  <si>
    <t>Basis of property received as gift</t>
  </si>
  <si>
    <t>Question No. 21</t>
  </si>
  <si>
    <t>Gain Basis</t>
  </si>
  <si>
    <t>Loss Basis</t>
  </si>
  <si>
    <t>Gift tax added to basis (40% of tax)</t>
  </si>
  <si>
    <t>When you take the 179 deduction, that reduces basis used for regular depreciation.</t>
  </si>
  <si>
    <t>You give up less depreciation by using the 7-year property first.</t>
  </si>
  <si>
    <t>Note: The provision allowing an extra $8,000 has not been extended.</t>
  </si>
  <si>
    <t>Not sure if it will be extended this year.</t>
  </si>
  <si>
    <t>Remaining Total Asset Basis after Sec. 179</t>
  </si>
  <si>
    <t>Page 2-8 (mid-year), 12 (mid-quarter), 15 (mid-month for real estate)</t>
  </si>
  <si>
    <t>Page 2-41, table 2d</t>
  </si>
  <si>
    <t>Page 2-41</t>
  </si>
  <si>
    <t>Lesser of asset cost or limit (179 deduction)</t>
  </si>
  <si>
    <t>See Pg. 2-27</t>
  </si>
  <si>
    <t>Asset bought on 1-2-10. See Table 2-4.</t>
  </si>
  <si>
    <t>See Exhibit 2-4 (page 2-7) and table 1 on page 40.</t>
  </si>
  <si>
    <t>Following worksheet is (or was) out of date. Bonus depreciation expired.</t>
  </si>
  <si>
    <t>Regular deprec.-5 yr-Pg 2-40 - 20%</t>
  </si>
  <si>
    <t>Regular deprec.-7 yr-Pg 2-40 - 14.29%</t>
  </si>
  <si>
    <t>Beg. Basis</t>
  </si>
  <si>
    <t>(Using Tax Law)</t>
  </si>
  <si>
    <t>Page 2-42</t>
  </si>
  <si>
    <t>Page 2-43</t>
  </si>
  <si>
    <t>April- 2016</t>
  </si>
  <si>
    <t>Apr- 2016</t>
  </si>
  <si>
    <t>The new tax law, signed by the President in late December, 2016, gave this illustration new life.</t>
  </si>
  <si>
    <t>Assets purchased September 15, 2015</t>
  </si>
  <si>
    <t>Assume tax law for 2016 also applies to 2017.</t>
  </si>
  <si>
    <t>See textbook page 2-5</t>
  </si>
  <si>
    <t>Proof for truck</t>
  </si>
  <si>
    <t xml:space="preserve">   62.5% of 40%</t>
  </si>
  <si>
    <t>Adjusted Section 179 limit (6 - 5)</t>
  </si>
  <si>
    <t>Page 2-17</t>
  </si>
  <si>
    <t>Page 2-16</t>
  </si>
  <si>
    <t>Page 2-27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</si>
</sst>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??_);_(@_)"/>
    <numFmt numFmtId="166" formatCode="_(* #,##0_);_(* \(#,##0\);_(* &quot;-&quot;??_);_(@_)"/>
    <numFmt numFmtId="167" formatCode="0.000%"/>
    <numFmt numFmtId="168" formatCode="0.0%"/>
    <numFmt numFmtId="169" formatCode="&quot;$&quot;#,##0"/>
    <numFmt numFmtId="170" formatCode="mm/dd/yy;@"/>
    <numFmt numFmtId="171" formatCode="&quot;$&quot;#,##0.0_);[Red]\(&quot;$&quot;#,##0.0\)"/>
    <numFmt numFmtId="172" formatCode="&quot;$&quot;#,##0.00"/>
  </numFmts>
  <fonts count="24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MS Sans Serif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10"/>
      <name val="Arial"/>
      <family val="2"/>
    </font>
    <font>
      <b/>
      <sz val="10"/>
      <color theme="1"/>
      <name val="Arial"/>
      <family val="2"/>
    </font>
    <font>
      <b/>
      <sz val="11"/>
      <name val="Times New Roman"/>
      <family val="1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40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423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41" fontId="6" fillId="0" borderId="0" xfId="1" applyNumberFormat="1" applyFont="1" applyFill="1" applyAlignment="1">
      <alignment horizontal="left" vertical="center" indent="1"/>
    </xf>
    <xf numFmtId="41" fontId="2" fillId="0" borderId="0" xfId="2" applyFont="1" applyFill="1" applyAlignment="1">
      <alignment vertical="center"/>
    </xf>
    <xf numFmtId="0" fontId="7" fillId="0" borderId="0" xfId="0" applyFont="1" applyAlignment="1">
      <alignment horizontal="center"/>
    </xf>
    <xf numFmtId="41" fontId="2" fillId="0" borderId="0" xfId="1" applyNumberFormat="1" applyFont="1" applyAlignment="1">
      <alignment horizontal="left" indent="1"/>
    </xf>
    <xf numFmtId="41" fontId="2" fillId="0" borderId="0" xfId="2" applyFont="1"/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indent="1"/>
    </xf>
    <xf numFmtId="164" fontId="6" fillId="0" borderId="0" xfId="3" applyNumberFormat="1" applyFont="1" applyFill="1" applyBorder="1" applyAlignment="1">
      <alignment vertical="center"/>
    </xf>
    <xf numFmtId="6" fontId="13" fillId="0" borderId="0" xfId="0" applyNumberFormat="1" applyFont="1" applyBorder="1" applyAlignment="1">
      <alignment horizontal="right" vertical="top" wrapText="1"/>
    </xf>
    <xf numFmtId="0" fontId="9" fillId="0" borderId="4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indent="1"/>
    </xf>
    <xf numFmtId="0" fontId="2" fillId="0" borderId="1" xfId="0" applyFont="1" applyFill="1" applyBorder="1" applyAlignment="1">
      <alignment vertical="center"/>
    </xf>
    <xf numFmtId="0" fontId="2" fillId="0" borderId="9" xfId="0" applyFont="1" applyBorder="1" applyAlignment="1">
      <alignment horizontal="left" vertical="top" indent="1"/>
    </xf>
    <xf numFmtId="0" fontId="2" fillId="0" borderId="10" xfId="0" applyFont="1" applyBorder="1" applyAlignment="1">
      <alignment horizontal="left" vertical="top" indent="1"/>
    </xf>
    <xf numFmtId="0" fontId="2" fillId="0" borderId="5" xfId="0" applyFont="1" applyFill="1" applyBorder="1" applyAlignment="1">
      <alignment vertical="center"/>
    </xf>
    <xf numFmtId="0" fontId="2" fillId="0" borderId="13" xfId="0" applyFont="1" applyBorder="1" applyAlignment="1">
      <alignment horizontal="left" vertical="top" indent="1"/>
    </xf>
    <xf numFmtId="0" fontId="2" fillId="0" borderId="13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top" indent="1"/>
    </xf>
    <xf numFmtId="0" fontId="6" fillId="0" borderId="4" xfId="0" applyFont="1" applyFill="1" applyBorder="1" applyAlignment="1">
      <alignment vertical="center"/>
    </xf>
    <xf numFmtId="0" fontId="13" fillId="0" borderId="8" xfId="0" applyFont="1" applyBorder="1" applyAlignment="1">
      <alignment horizontal="center" vertical="top" wrapText="1"/>
    </xf>
    <xf numFmtId="6" fontId="13" fillId="0" borderId="1" xfId="0" applyNumberFormat="1" applyFont="1" applyBorder="1" applyAlignment="1">
      <alignment horizontal="right" vertical="top" wrapText="1"/>
    </xf>
    <xf numFmtId="0" fontId="5" fillId="0" borderId="1" xfId="0" applyFont="1" applyFill="1" applyBorder="1" applyAlignment="1">
      <alignment vertical="center"/>
    </xf>
    <xf numFmtId="41" fontId="6" fillId="0" borderId="9" xfId="1" applyNumberFormat="1" applyFont="1" applyFill="1" applyBorder="1" applyAlignment="1">
      <alignment horizontal="left" vertical="center" indent="1"/>
    </xf>
    <xf numFmtId="41" fontId="6" fillId="0" borderId="10" xfId="1" applyNumberFormat="1" applyFont="1" applyFill="1" applyBorder="1" applyAlignment="1">
      <alignment horizontal="left" vertical="center" indent="1"/>
    </xf>
    <xf numFmtId="41" fontId="6" fillId="0" borderId="11" xfId="1" applyNumberFormat="1" applyFont="1" applyFill="1" applyBorder="1" applyAlignment="1">
      <alignment horizontal="left" vertical="center" indent="1"/>
    </xf>
    <xf numFmtId="6" fontId="13" fillId="0" borderId="5" xfId="0" applyNumberFormat="1" applyFont="1" applyBorder="1" applyAlignment="1">
      <alignment horizontal="right" vertical="top" wrapText="1"/>
    </xf>
    <xf numFmtId="0" fontId="2" fillId="0" borderId="2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41" fontId="6" fillId="0" borderId="4" xfId="1" applyNumberFormat="1" applyFont="1" applyFill="1" applyBorder="1" applyAlignment="1">
      <alignment horizontal="left" vertical="center" indent="1"/>
    </xf>
    <xf numFmtId="41" fontId="6" fillId="0" borderId="16" xfId="1" applyNumberFormat="1" applyFont="1" applyFill="1" applyBorder="1" applyAlignment="1">
      <alignment horizontal="left" vertical="center" indent="1"/>
    </xf>
    <xf numFmtId="167" fontId="6" fillId="0" borderId="2" xfId="4" applyNumberFormat="1" applyFont="1" applyFill="1" applyBorder="1" applyAlignment="1">
      <alignment vertical="center"/>
    </xf>
    <xf numFmtId="5" fontId="2" fillId="0" borderId="5" xfId="0" applyNumberFormat="1" applyFont="1" applyBorder="1" applyAlignment="1">
      <alignment horizontal="right" vertical="top" wrapText="1"/>
    </xf>
    <xf numFmtId="0" fontId="2" fillId="0" borderId="26" xfId="0" applyFont="1" applyBorder="1" applyAlignment="1">
      <alignment horizontal="left" vertical="top" indent="1"/>
    </xf>
    <xf numFmtId="0" fontId="2" fillId="0" borderId="4" xfId="0" applyFont="1" applyBorder="1" applyAlignment="1">
      <alignment horizontal="left" vertical="top" indent="1"/>
    </xf>
    <xf numFmtId="41" fontId="11" fillId="0" borderId="0" xfId="1" applyNumberFormat="1" applyFont="1" applyFill="1" applyAlignment="1">
      <alignment horizontal="left" vertical="center"/>
    </xf>
    <xf numFmtId="0" fontId="8" fillId="0" borderId="0" xfId="0" applyFont="1"/>
    <xf numFmtId="3" fontId="2" fillId="0" borderId="27" xfId="0" applyNumberFormat="1" applyFont="1" applyBorder="1" applyAlignment="1">
      <alignment horizontal="right" vertical="top" wrapText="1"/>
    </xf>
    <xf numFmtId="3" fontId="2" fillId="0" borderId="32" xfId="0" applyNumberFormat="1" applyFont="1" applyBorder="1" applyAlignment="1">
      <alignment horizontal="right" vertical="top" wrapText="1"/>
    </xf>
    <xf numFmtId="0" fontId="2" fillId="0" borderId="37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6" fillId="0" borderId="39" xfId="0" applyFont="1" applyBorder="1" applyAlignment="1">
      <alignment horizontal="left" vertical="top" indent="1"/>
    </xf>
    <xf numFmtId="0" fontId="6" fillId="0" borderId="40" xfId="0" applyFont="1" applyBorder="1" applyAlignment="1">
      <alignment horizontal="left" vertical="top" indent="1"/>
    </xf>
    <xf numFmtId="0" fontId="2" fillId="0" borderId="41" xfId="0" applyFont="1" applyFill="1" applyBorder="1" applyAlignment="1">
      <alignment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left" vertical="top" indent="1"/>
    </xf>
    <xf numFmtId="167" fontId="2" fillId="0" borderId="45" xfId="4" applyNumberFormat="1" applyFont="1" applyFill="1" applyBorder="1" applyAlignment="1">
      <alignment vertical="center"/>
    </xf>
    <xf numFmtId="0" fontId="2" fillId="0" borderId="19" xfId="0" applyFont="1" applyBorder="1" applyAlignment="1">
      <alignment horizontal="left" vertical="top" indent="1"/>
    </xf>
    <xf numFmtId="167" fontId="2" fillId="0" borderId="46" xfId="4" applyNumberFormat="1" applyFont="1" applyFill="1" applyBorder="1" applyAlignment="1">
      <alignment vertical="center"/>
    </xf>
    <xf numFmtId="0" fontId="2" fillId="0" borderId="47" xfId="0" applyFont="1" applyBorder="1" applyAlignment="1">
      <alignment horizontal="left" vertical="top" indent="1"/>
    </xf>
    <xf numFmtId="0" fontId="2" fillId="0" borderId="48" xfId="0" applyFont="1" applyBorder="1" applyAlignment="1">
      <alignment horizontal="left" vertical="top" indent="1"/>
    </xf>
    <xf numFmtId="0" fontId="2" fillId="0" borderId="49" xfId="0" applyFont="1" applyFill="1" applyBorder="1" applyAlignment="1">
      <alignment vertical="center"/>
    </xf>
    <xf numFmtId="3" fontId="6" fillId="0" borderId="50" xfId="0" applyNumberFormat="1" applyFont="1" applyFill="1" applyBorder="1" applyAlignment="1">
      <alignment vertical="center"/>
    </xf>
    <xf numFmtId="167" fontId="2" fillId="0" borderId="51" xfId="4" applyNumberFormat="1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39" xfId="0" applyFont="1" applyBorder="1" applyAlignment="1">
      <alignment horizontal="left" vertical="top" indent="1"/>
    </xf>
    <xf numFmtId="0" fontId="2" fillId="0" borderId="40" xfId="0" applyFont="1" applyBorder="1" applyAlignment="1">
      <alignment horizontal="left" vertical="top" indent="1"/>
    </xf>
    <xf numFmtId="6" fontId="6" fillId="0" borderId="52" xfId="0" applyNumberFormat="1" applyFont="1" applyBorder="1" applyAlignment="1">
      <alignment horizontal="right" vertical="top" wrapText="1"/>
    </xf>
    <xf numFmtId="0" fontId="2" fillId="0" borderId="53" xfId="0" applyFont="1" applyBorder="1" applyAlignment="1">
      <alignment horizontal="left" vertical="top" indent="1"/>
    </xf>
    <xf numFmtId="167" fontId="6" fillId="0" borderId="54" xfId="4" applyNumberFormat="1" applyFont="1" applyFill="1" applyBorder="1" applyAlignment="1">
      <alignment vertical="center"/>
    </xf>
    <xf numFmtId="0" fontId="6" fillId="0" borderId="19" xfId="0" applyFont="1" applyBorder="1" applyAlignment="1">
      <alignment horizontal="left" vertical="top" indent="1"/>
    </xf>
    <xf numFmtId="6" fontId="6" fillId="0" borderId="25" xfId="3" applyNumberFormat="1" applyFont="1" applyFill="1" applyBorder="1" applyAlignment="1">
      <alignment vertical="center"/>
    </xf>
    <xf numFmtId="0" fontId="6" fillId="0" borderId="21" xfId="0" applyFont="1" applyBorder="1" applyAlignment="1">
      <alignment horizontal="left" vertical="top" indent="1"/>
    </xf>
    <xf numFmtId="0" fontId="6" fillId="0" borderId="22" xfId="0" applyFont="1" applyBorder="1" applyAlignment="1">
      <alignment horizontal="left" vertical="top" indent="1"/>
    </xf>
    <xf numFmtId="0" fontId="6" fillId="0" borderId="22" xfId="0" applyFont="1" applyFill="1" applyBorder="1" applyAlignment="1">
      <alignment vertical="center"/>
    </xf>
    <xf numFmtId="6" fontId="6" fillId="0" borderId="36" xfId="3" applyNumberFormat="1" applyFont="1" applyFill="1" applyBorder="1" applyAlignment="1">
      <alignment vertical="center"/>
    </xf>
    <xf numFmtId="0" fontId="2" fillId="0" borderId="55" xfId="0" applyFont="1" applyBorder="1" applyAlignment="1">
      <alignment horizontal="left" vertical="top" indent="1"/>
    </xf>
    <xf numFmtId="0" fontId="2" fillId="0" borderId="55" xfId="0" applyFont="1" applyFill="1" applyBorder="1" applyAlignment="1">
      <alignment vertical="center"/>
    </xf>
    <xf numFmtId="3" fontId="6" fillId="0" borderId="55" xfId="0" applyNumberFormat="1" applyFont="1" applyFill="1" applyBorder="1" applyAlignment="1">
      <alignment vertical="center"/>
    </xf>
    <xf numFmtId="167" fontId="2" fillId="0" borderId="55" xfId="4" applyNumberFormat="1" applyFont="1" applyFill="1" applyBorder="1" applyAlignment="1">
      <alignment vertical="center"/>
    </xf>
    <xf numFmtId="0" fontId="10" fillId="0" borderId="39" xfId="0" applyFont="1" applyBorder="1" applyAlignment="1">
      <alignment horizontal="left" vertical="center" indent="1"/>
    </xf>
    <xf numFmtId="0" fontId="9" fillId="0" borderId="40" xfId="0" applyFont="1" applyBorder="1" applyAlignment="1">
      <alignment horizontal="left" vertical="center" indent="1"/>
    </xf>
    <xf numFmtId="0" fontId="10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left" vertical="center" indent="1"/>
    </xf>
    <xf numFmtId="6" fontId="9" fillId="0" borderId="25" xfId="3" applyNumberFormat="1" applyFont="1" applyBorder="1" applyAlignment="1">
      <alignment vertical="center"/>
    </xf>
    <xf numFmtId="0" fontId="9" fillId="0" borderId="19" xfId="0" applyFont="1" applyBorder="1" applyAlignment="1">
      <alignment horizontal="left" vertical="center" indent="1"/>
    </xf>
    <xf numFmtId="38" fontId="9" fillId="0" borderId="20" xfId="3" applyNumberFormat="1" applyFont="1" applyBorder="1" applyAlignment="1">
      <alignment vertical="center"/>
    </xf>
    <xf numFmtId="0" fontId="9" fillId="0" borderId="21" xfId="0" applyFont="1" applyBorder="1" applyAlignment="1">
      <alignment horizontal="left" vertical="center" indent="1"/>
    </xf>
    <xf numFmtId="0" fontId="9" fillId="0" borderId="22" xfId="0" applyFont="1" applyBorder="1" applyAlignment="1">
      <alignment horizontal="left" vertical="center" indent="1"/>
    </xf>
    <xf numFmtId="6" fontId="9" fillId="0" borderId="58" xfId="3" applyNumberFormat="1" applyFont="1" applyBorder="1" applyAlignment="1">
      <alignment vertical="center"/>
    </xf>
    <xf numFmtId="0" fontId="6" fillId="0" borderId="56" xfId="0" applyFont="1" applyBorder="1" applyAlignment="1">
      <alignment horizontal="right" vertical="top" wrapText="1"/>
    </xf>
    <xf numFmtId="0" fontId="6" fillId="0" borderId="57" xfId="0" applyFont="1" applyBorder="1" applyAlignment="1">
      <alignment horizontal="left" vertical="top" indent="1"/>
    </xf>
    <xf numFmtId="6" fontId="2" fillId="0" borderId="25" xfId="0" applyNumberFormat="1" applyFont="1" applyBorder="1" applyAlignment="1">
      <alignment horizontal="right" vertical="top" wrapText="1"/>
    </xf>
    <xf numFmtId="38" fontId="2" fillId="0" borderId="20" xfId="0" applyNumberFormat="1" applyFont="1" applyBorder="1" applyAlignment="1">
      <alignment horizontal="right" vertical="top" wrapText="1"/>
    </xf>
    <xf numFmtId="0" fontId="6" fillId="0" borderId="23" xfId="0" applyFont="1" applyBorder="1" applyAlignment="1">
      <alignment horizontal="left" vertical="top" indent="1"/>
    </xf>
    <xf numFmtId="6" fontId="2" fillId="0" borderId="58" xfId="0" applyNumberFormat="1" applyFont="1" applyBorder="1" applyAlignment="1">
      <alignment horizontal="right" vertical="top" wrapText="1"/>
    </xf>
    <xf numFmtId="0" fontId="6" fillId="0" borderId="59" xfId="0" applyFont="1" applyBorder="1" applyAlignment="1">
      <alignment horizontal="center" vertical="top" wrapText="1"/>
    </xf>
    <xf numFmtId="0" fontId="6" fillId="0" borderId="56" xfId="0" applyFont="1" applyBorder="1" applyAlignment="1">
      <alignment horizontal="center" vertical="top" wrapText="1"/>
    </xf>
    <xf numFmtId="10" fontId="6" fillId="0" borderId="54" xfId="4" applyNumberFormat="1" applyFont="1" applyFill="1" applyBorder="1" applyAlignment="1">
      <alignment vertical="center"/>
    </xf>
    <xf numFmtId="6" fontId="6" fillId="3" borderId="61" xfId="0" applyNumberFormat="1" applyFont="1" applyFill="1" applyBorder="1" applyAlignment="1">
      <alignment vertical="center"/>
    </xf>
    <xf numFmtId="6" fontId="6" fillId="3" borderId="61" xfId="0" applyNumberFormat="1" applyFont="1" applyFill="1" applyBorder="1" applyAlignment="1">
      <alignment horizontal="right" vertical="top" wrapText="1"/>
    </xf>
    <xf numFmtId="6" fontId="6" fillId="3" borderId="58" xfId="0" applyNumberFormat="1" applyFont="1" applyFill="1" applyBorder="1" applyAlignment="1">
      <alignment vertical="center"/>
    </xf>
    <xf numFmtId="0" fontId="6" fillId="0" borderId="62" xfId="0" applyFont="1" applyBorder="1" applyAlignment="1">
      <alignment horizontal="left" vertical="top" indent="1"/>
    </xf>
    <xf numFmtId="0" fontId="2" fillId="0" borderId="62" xfId="0" applyFont="1" applyFill="1" applyBorder="1" applyAlignment="1">
      <alignment horizontal="left" vertical="center" indent="1"/>
    </xf>
    <xf numFmtId="6" fontId="2" fillId="0" borderId="62" xfId="0" applyNumberFormat="1" applyFont="1" applyBorder="1" applyAlignment="1">
      <alignment horizontal="right" vertical="top" wrapText="1"/>
    </xf>
    <xf numFmtId="6" fontId="13" fillId="0" borderId="18" xfId="0" applyNumberFormat="1" applyFont="1" applyBorder="1" applyAlignment="1">
      <alignment horizontal="right" vertical="top" wrapText="1"/>
    </xf>
    <xf numFmtId="38" fontId="13" fillId="0" borderId="20" xfId="0" applyNumberFormat="1" applyFont="1" applyBorder="1" applyAlignment="1">
      <alignment horizontal="right" vertical="top" wrapText="1"/>
    </xf>
    <xf numFmtId="6" fontId="13" fillId="3" borderId="36" xfId="0" applyNumberFormat="1" applyFont="1" applyFill="1" applyBorder="1" applyAlignment="1">
      <alignment horizontal="right" vertical="top" wrapText="1"/>
    </xf>
    <xf numFmtId="41" fontId="6" fillId="0" borderId="39" xfId="1" applyNumberFormat="1" applyFont="1" applyFill="1" applyBorder="1" applyAlignment="1">
      <alignment horizontal="left" vertical="center" indent="1"/>
    </xf>
    <xf numFmtId="41" fontId="6" fillId="0" borderId="41" xfId="1" applyNumberFormat="1" applyFont="1" applyFill="1" applyBorder="1" applyAlignment="1">
      <alignment horizontal="left" vertical="center" indent="1"/>
    </xf>
    <xf numFmtId="0" fontId="6" fillId="0" borderId="59" xfId="0" applyFont="1" applyFill="1" applyBorder="1" applyAlignment="1">
      <alignment vertical="center"/>
    </xf>
    <xf numFmtId="41" fontId="6" fillId="0" borderId="64" xfId="1" applyNumberFormat="1" applyFont="1" applyFill="1" applyBorder="1" applyAlignment="1">
      <alignment horizontal="left" vertical="center" indent="1"/>
    </xf>
    <xf numFmtId="0" fontId="13" fillId="0" borderId="65" xfId="0" applyFont="1" applyBorder="1" applyAlignment="1">
      <alignment horizontal="center" vertical="top" wrapText="1"/>
    </xf>
    <xf numFmtId="41" fontId="6" fillId="0" borderId="57" xfId="1" applyNumberFormat="1" applyFont="1" applyFill="1" applyBorder="1" applyAlignment="1">
      <alignment horizontal="left" vertical="center" indent="1"/>
    </xf>
    <xf numFmtId="0" fontId="2" fillId="0" borderId="25" xfId="0" applyFont="1" applyFill="1" applyBorder="1" applyAlignment="1">
      <alignment vertical="center"/>
    </xf>
    <xf numFmtId="41" fontId="6" fillId="0" borderId="19" xfId="1" applyNumberFormat="1" applyFont="1" applyFill="1" applyBorder="1" applyAlignment="1">
      <alignment horizontal="left" vertical="center" indent="1"/>
    </xf>
    <xf numFmtId="0" fontId="2" fillId="0" borderId="20" xfId="0" applyFont="1" applyFill="1" applyBorder="1" applyAlignment="1">
      <alignment vertical="center"/>
    </xf>
    <xf numFmtId="6" fontId="13" fillId="0" borderId="20" xfId="0" applyNumberFormat="1" applyFont="1" applyBorder="1" applyAlignment="1">
      <alignment horizontal="right" vertical="top" wrapText="1"/>
    </xf>
    <xf numFmtId="6" fontId="13" fillId="0" borderId="54" xfId="0" applyNumberFormat="1" applyFont="1" applyBorder="1" applyAlignment="1">
      <alignment horizontal="right" vertical="top" wrapText="1"/>
    </xf>
    <xf numFmtId="41" fontId="6" fillId="0" borderId="21" xfId="1" applyNumberFormat="1" applyFont="1" applyFill="1" applyBorder="1" applyAlignment="1">
      <alignment horizontal="left" vertical="center" indent="1"/>
    </xf>
    <xf numFmtId="41" fontId="6" fillId="0" borderId="23" xfId="1" applyNumberFormat="1" applyFont="1" applyFill="1" applyBorder="1" applyAlignment="1">
      <alignment horizontal="left" vertical="center" indent="1"/>
    </xf>
    <xf numFmtId="0" fontId="5" fillId="0" borderId="34" xfId="0" applyFont="1" applyFill="1" applyBorder="1" applyAlignment="1">
      <alignment vertical="center"/>
    </xf>
    <xf numFmtId="6" fontId="13" fillId="0" borderId="61" xfId="0" applyNumberFormat="1" applyFont="1" applyBorder="1" applyAlignment="1">
      <alignment horizontal="right" vertical="top" wrapText="1"/>
    </xf>
    <xf numFmtId="6" fontId="13" fillId="0" borderId="58" xfId="0" applyNumberFormat="1" applyFont="1" applyBorder="1" applyAlignment="1">
      <alignment horizontal="right" vertical="top" wrapText="1"/>
    </xf>
    <xf numFmtId="6" fontId="13" fillId="3" borderId="61" xfId="0" applyNumberFormat="1" applyFont="1" applyFill="1" applyBorder="1" applyAlignment="1">
      <alignment horizontal="right" vertical="top" wrapText="1"/>
    </xf>
    <xf numFmtId="41" fontId="6" fillId="0" borderId="15" xfId="1" applyNumberFormat="1" applyFont="1" applyFill="1" applyBorder="1" applyAlignment="1">
      <alignment horizontal="left" vertical="center" indent="1"/>
    </xf>
    <xf numFmtId="0" fontId="6" fillId="0" borderId="17" xfId="0" applyFont="1" applyFill="1" applyBorder="1" applyAlignment="1">
      <alignment vertical="center"/>
    </xf>
    <xf numFmtId="38" fontId="13" fillId="0" borderId="54" xfId="0" applyNumberFormat="1" applyFont="1" applyBorder="1" applyAlignment="1">
      <alignment horizontal="right" vertical="top" wrapText="1"/>
    </xf>
    <xf numFmtId="38" fontId="13" fillId="0" borderId="25" xfId="0" applyNumberFormat="1" applyFont="1" applyBorder="1" applyAlignment="1">
      <alignment horizontal="right" vertical="top" wrapText="1"/>
    </xf>
    <xf numFmtId="9" fontId="13" fillId="0" borderId="24" xfId="4" applyFont="1" applyBorder="1" applyAlignment="1">
      <alignment horizontal="right" vertical="top" wrapText="1"/>
    </xf>
    <xf numFmtId="38" fontId="13" fillId="0" borderId="65" xfId="0" applyNumberFormat="1" applyFont="1" applyBorder="1" applyAlignment="1">
      <alignment horizontal="right" vertical="top" wrapText="1"/>
    </xf>
    <xf numFmtId="41" fontId="6" fillId="0" borderId="22" xfId="1" applyNumberFormat="1" applyFont="1" applyFill="1" applyBorder="1" applyAlignment="1">
      <alignment horizontal="left" vertical="center" indent="1"/>
    </xf>
    <xf numFmtId="0" fontId="6" fillId="0" borderId="23" xfId="0" applyFont="1" applyFill="1" applyBorder="1" applyAlignment="1">
      <alignment vertical="center"/>
    </xf>
    <xf numFmtId="6" fontId="13" fillId="3" borderId="58" xfId="0" applyNumberFormat="1" applyFont="1" applyFill="1" applyBorder="1" applyAlignment="1">
      <alignment horizontal="right" vertical="top" wrapText="1"/>
    </xf>
    <xf numFmtId="41" fontId="6" fillId="0" borderId="18" xfId="2" applyFont="1" applyFill="1" applyBorder="1" applyAlignment="1">
      <alignment vertical="center"/>
    </xf>
    <xf numFmtId="41" fontId="6" fillId="0" borderId="24" xfId="2" applyFont="1" applyFill="1" applyBorder="1" applyAlignment="1">
      <alignment vertical="center"/>
    </xf>
    <xf numFmtId="41" fontId="6" fillId="3" borderId="66" xfId="2" applyFont="1" applyFill="1" applyBorder="1" applyAlignment="1">
      <alignment vertical="center"/>
    </xf>
    <xf numFmtId="41" fontId="6" fillId="3" borderId="63" xfId="2" applyFont="1" applyFill="1" applyBorder="1" applyAlignment="1">
      <alignment vertical="center"/>
    </xf>
    <xf numFmtId="41" fontId="6" fillId="0" borderId="54" xfId="2" applyFont="1" applyFill="1" applyBorder="1" applyAlignment="1">
      <alignment vertical="center"/>
    </xf>
    <xf numFmtId="41" fontId="6" fillId="3" borderId="58" xfId="2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41" fontId="15" fillId="0" borderId="0" xfId="1" applyNumberFormat="1" applyFont="1" applyFill="1" applyBorder="1" applyAlignment="1">
      <alignment horizontal="left" vertical="center"/>
    </xf>
    <xf numFmtId="5" fontId="4" fillId="0" borderId="25" xfId="0" applyNumberFormat="1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/>
    </xf>
    <xf numFmtId="41" fontId="11" fillId="0" borderId="0" xfId="1" applyNumberFormat="1" applyFont="1" applyFill="1" applyAlignment="1">
      <alignment horizontal="left" vertical="center" indent="1"/>
    </xf>
    <xf numFmtId="0" fontId="11" fillId="0" borderId="0" xfId="0" applyFont="1" applyFill="1" applyAlignment="1">
      <alignment vertical="center"/>
    </xf>
    <xf numFmtId="41" fontId="17" fillId="0" borderId="0" xfId="2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1" fillId="3" borderId="0" xfId="2" applyNumberFormat="1" applyFont="1" applyFill="1" applyAlignment="1">
      <alignment horizontal="center" vertical="center"/>
    </xf>
    <xf numFmtId="0" fontId="16" fillId="0" borderId="67" xfId="0" applyFont="1" applyFill="1" applyBorder="1" applyAlignment="1">
      <alignment horizontal="center" vertical="center"/>
    </xf>
    <xf numFmtId="0" fontId="11" fillId="0" borderId="55" xfId="5" applyFont="1" applyFill="1" applyBorder="1" applyAlignment="1">
      <alignment horizontal="left" vertical="center"/>
    </xf>
    <xf numFmtId="166" fontId="11" fillId="0" borderId="40" xfId="6" applyNumberFormat="1" applyFont="1" applyFill="1" applyBorder="1" applyAlignment="1">
      <alignment horizontal="center" vertical="center"/>
    </xf>
    <xf numFmtId="166" fontId="11" fillId="0" borderId="52" xfId="6" applyNumberFormat="1" applyFont="1" applyFill="1" applyBorder="1" applyAlignment="1">
      <alignment horizontal="center" vertical="center"/>
    </xf>
    <xf numFmtId="0" fontId="16" fillId="0" borderId="69" xfId="0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166" fontId="11" fillId="0" borderId="0" xfId="6" applyNumberFormat="1" applyFont="1" applyFill="1" applyBorder="1" applyAlignment="1">
      <alignment horizontal="center" vertical="center"/>
    </xf>
    <xf numFmtId="166" fontId="11" fillId="0" borderId="70" xfId="6" applyNumberFormat="1" applyFont="1" applyFill="1" applyBorder="1" applyAlignment="1">
      <alignment horizontal="center" vertical="center"/>
    </xf>
    <xf numFmtId="6" fontId="11" fillId="0" borderId="0" xfId="7" applyNumberFormat="1" applyFont="1" applyFill="1" applyBorder="1" applyAlignment="1">
      <alignment vertical="center"/>
    </xf>
    <xf numFmtId="166" fontId="11" fillId="0" borderId="70" xfId="6" applyNumberFormat="1" applyFont="1" applyFill="1" applyBorder="1" applyAlignment="1">
      <alignment vertical="center"/>
    </xf>
    <xf numFmtId="38" fontId="11" fillId="0" borderId="0" xfId="6" applyNumberFormat="1" applyFont="1" applyFill="1" applyBorder="1" applyAlignment="1">
      <alignment vertical="center"/>
    </xf>
    <xf numFmtId="38" fontId="11" fillId="0" borderId="26" xfId="6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horizontal="center" vertical="center"/>
    </xf>
    <xf numFmtId="0" fontId="11" fillId="0" borderId="48" xfId="5" applyFont="1" applyFill="1" applyBorder="1" applyAlignment="1">
      <alignment horizontal="left" vertical="center"/>
    </xf>
    <xf numFmtId="0" fontId="17" fillId="0" borderId="48" xfId="0" applyFont="1" applyFill="1" applyBorder="1" applyAlignment="1">
      <alignment vertical="center"/>
    </xf>
    <xf numFmtId="6" fontId="11" fillId="0" borderId="48" xfId="7" applyNumberFormat="1" applyFont="1" applyFill="1" applyBorder="1" applyAlignment="1">
      <alignment vertical="center"/>
    </xf>
    <xf numFmtId="6" fontId="11" fillId="3" borderId="35" xfId="6" applyNumberFormat="1" applyFont="1" applyFill="1" applyBorder="1" applyAlignment="1">
      <alignment vertical="center"/>
    </xf>
    <xf numFmtId="0" fontId="16" fillId="0" borderId="68" xfId="0" applyFont="1" applyFill="1" applyBorder="1" applyAlignment="1">
      <alignment horizontal="center" vertical="center"/>
    </xf>
    <xf numFmtId="0" fontId="11" fillId="0" borderId="62" xfId="5" applyFont="1" applyFill="1" applyBorder="1" applyAlignment="1">
      <alignment horizontal="left" vertical="center"/>
    </xf>
    <xf numFmtId="0" fontId="17" fillId="0" borderId="62" xfId="0" applyFont="1" applyFill="1" applyBorder="1" applyAlignment="1">
      <alignment vertical="center"/>
    </xf>
    <xf numFmtId="6" fontId="11" fillId="0" borderId="62" xfId="7" applyNumberFormat="1" applyFont="1" applyFill="1" applyBorder="1" applyAlignment="1">
      <alignment vertical="center"/>
    </xf>
    <xf numFmtId="0" fontId="18" fillId="0" borderId="71" xfId="0" applyFont="1" applyBorder="1" applyAlignment="1">
      <alignment horizontal="left" indent="1"/>
    </xf>
    <xf numFmtId="0" fontId="18" fillId="0" borderId="72" xfId="0" applyFont="1" applyBorder="1" applyAlignment="1">
      <alignment horizontal="center"/>
    </xf>
    <xf numFmtId="0" fontId="19" fillId="0" borderId="72" xfId="0" applyFont="1" applyBorder="1" applyAlignment="1">
      <alignment horizontal="center"/>
    </xf>
    <xf numFmtId="0" fontId="18" fillId="0" borderId="73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19" fillId="0" borderId="74" xfId="0" applyFont="1" applyBorder="1" applyAlignment="1">
      <alignment horizontal="left" indent="1"/>
    </xf>
    <xf numFmtId="169" fontId="18" fillId="0" borderId="30" xfId="0" applyNumberFormat="1" applyFont="1" applyBorder="1"/>
    <xf numFmtId="0" fontId="18" fillId="0" borderId="30" xfId="0" applyFont="1" applyBorder="1" applyAlignment="1">
      <alignment horizontal="center"/>
    </xf>
    <xf numFmtId="0" fontId="5" fillId="0" borderId="75" xfId="0" applyFont="1" applyFill="1" applyBorder="1" applyAlignment="1">
      <alignment vertical="center"/>
    </xf>
    <xf numFmtId="169" fontId="18" fillId="0" borderId="14" xfId="0" applyNumberFormat="1" applyFont="1" applyBorder="1"/>
    <xf numFmtId="0" fontId="19" fillId="0" borderId="77" xfId="0" applyFont="1" applyBorder="1" applyAlignment="1">
      <alignment horizontal="left" indent="1"/>
    </xf>
    <xf numFmtId="169" fontId="18" fillId="0" borderId="33" xfId="0" applyNumberFormat="1" applyFont="1" applyBorder="1"/>
    <xf numFmtId="0" fontId="18" fillId="0" borderId="33" xfId="0" applyFont="1" applyBorder="1" applyAlignment="1">
      <alignment horizontal="center"/>
    </xf>
    <xf numFmtId="169" fontId="18" fillId="0" borderId="78" xfId="0" applyNumberFormat="1" applyFont="1" applyBorder="1"/>
    <xf numFmtId="169" fontId="18" fillId="0" borderId="3" xfId="0" applyNumberFormat="1" applyFont="1" applyBorder="1"/>
    <xf numFmtId="10" fontId="18" fillId="0" borderId="33" xfId="0" applyNumberFormat="1" applyFont="1" applyBorder="1"/>
    <xf numFmtId="169" fontId="18" fillId="0" borderId="80" xfId="0" applyNumberFormat="1" applyFont="1" applyBorder="1"/>
    <xf numFmtId="169" fontId="18" fillId="0" borderId="81" xfId="0" applyNumberFormat="1" applyFont="1" applyBorder="1"/>
    <xf numFmtId="169" fontId="18" fillId="3" borderId="79" xfId="0" applyNumberFormat="1" applyFont="1" applyFill="1" applyBorder="1"/>
    <xf numFmtId="169" fontId="18" fillId="0" borderId="6" xfId="0" applyNumberFormat="1" applyFont="1" applyBorder="1"/>
    <xf numFmtId="169" fontId="18" fillId="0" borderId="79" xfId="0" applyNumberFormat="1" applyFont="1" applyFill="1" applyBorder="1"/>
    <xf numFmtId="0" fontId="19" fillId="0" borderId="77" xfId="0" applyFont="1" applyBorder="1" applyAlignment="1">
      <alignment horizontal="left" indent="3"/>
    </xf>
    <xf numFmtId="169" fontId="4" fillId="0" borderId="0" xfId="0" applyNumberFormat="1" applyFont="1" applyFill="1" applyAlignment="1">
      <alignment vertical="center"/>
    </xf>
    <xf numFmtId="10" fontId="18" fillId="0" borderId="30" xfId="0" applyNumberFormat="1" applyFont="1" applyBorder="1" applyAlignment="1">
      <alignment horizontal="center"/>
    </xf>
    <xf numFmtId="10" fontId="18" fillId="0" borderId="33" xfId="0" applyNumberFormat="1" applyFont="1" applyBorder="1" applyAlignment="1">
      <alignment horizontal="center"/>
    </xf>
    <xf numFmtId="0" fontId="19" fillId="0" borderId="82" xfId="0" applyFont="1" applyBorder="1" applyAlignment="1">
      <alignment horizontal="left" indent="1"/>
    </xf>
    <xf numFmtId="169" fontId="18" fillId="0" borderId="83" xfId="0" applyNumberFormat="1" applyFont="1" applyBorder="1"/>
    <xf numFmtId="0" fontId="18" fillId="0" borderId="83" xfId="0" applyFont="1" applyBorder="1"/>
    <xf numFmtId="169" fontId="18" fillId="0" borderId="84" xfId="0" applyNumberFormat="1" applyFont="1" applyBorder="1"/>
    <xf numFmtId="169" fontId="18" fillId="3" borderId="85" xfId="0" applyNumberFormat="1" applyFont="1" applyFill="1" applyBorder="1"/>
    <xf numFmtId="0" fontId="18" fillId="0" borderId="0" xfId="0" applyFont="1" applyBorder="1"/>
    <xf numFmtId="169" fontId="18" fillId="0" borderId="0" xfId="0" applyNumberFormat="1" applyFont="1" applyBorder="1"/>
    <xf numFmtId="0" fontId="11" fillId="0" borderId="0" xfId="0" applyFont="1" applyFill="1" applyAlignment="1">
      <alignment horizontal="left" vertical="center" indent="1"/>
    </xf>
    <xf numFmtId="0" fontId="11" fillId="3" borderId="0" xfId="0" applyFont="1" applyFill="1" applyAlignment="1">
      <alignment horizontal="center" vertical="center"/>
    </xf>
    <xf numFmtId="0" fontId="18" fillId="0" borderId="86" xfId="0" applyFont="1" applyBorder="1" applyAlignment="1">
      <alignment vertical="center"/>
    </xf>
    <xf numFmtId="0" fontId="18" fillId="0" borderId="87" xfId="0" applyFont="1" applyBorder="1" applyAlignment="1">
      <alignment horizontal="center" vertical="center"/>
    </xf>
    <xf numFmtId="0" fontId="18" fillId="3" borderId="87" xfId="0" applyFont="1" applyFill="1" applyBorder="1" applyAlignment="1">
      <alignment horizontal="center" vertical="center"/>
    </xf>
    <xf numFmtId="0" fontId="18" fillId="0" borderId="88" xfId="0" applyFont="1" applyBorder="1" applyAlignment="1">
      <alignment horizontal="center" vertical="center"/>
    </xf>
    <xf numFmtId="0" fontId="18" fillId="0" borderId="82" xfId="0" applyFont="1" applyBorder="1" applyAlignment="1">
      <alignment vertical="center"/>
    </xf>
    <xf numFmtId="0" fontId="18" fillId="0" borderId="83" xfId="0" applyFont="1" applyBorder="1" applyAlignment="1">
      <alignment horizontal="center" vertical="center"/>
    </xf>
    <xf numFmtId="0" fontId="18" fillId="3" borderId="83" xfId="0" applyFont="1" applyFill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89" xfId="0" applyFont="1" applyBorder="1" applyAlignment="1">
      <alignment vertical="center"/>
    </xf>
    <xf numFmtId="169" fontId="18" fillId="0" borderId="31" xfId="0" applyNumberFormat="1" applyFont="1" applyBorder="1" applyAlignment="1">
      <alignment vertical="center"/>
    </xf>
    <xf numFmtId="0" fontId="18" fillId="0" borderId="31" xfId="0" applyFont="1" applyBorder="1" applyAlignment="1">
      <alignment horizontal="center" vertical="center"/>
    </xf>
    <xf numFmtId="10" fontId="18" fillId="3" borderId="31" xfId="0" applyNumberFormat="1" applyFont="1" applyFill="1" applyBorder="1" applyAlignment="1">
      <alignment vertical="center"/>
    </xf>
    <xf numFmtId="169" fontId="18" fillId="0" borderId="90" xfId="0" applyNumberFormat="1" applyFont="1" applyBorder="1" applyAlignment="1">
      <alignment vertical="center"/>
    </xf>
    <xf numFmtId="0" fontId="18" fillId="0" borderId="91" xfId="0" applyFont="1" applyBorder="1" applyAlignment="1">
      <alignment vertical="center"/>
    </xf>
    <xf numFmtId="169" fontId="18" fillId="0" borderId="12" xfId="0" applyNumberFormat="1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10" fontId="18" fillId="3" borderId="12" xfId="0" applyNumberFormat="1" applyFont="1" applyFill="1" applyBorder="1" applyAlignment="1">
      <alignment vertical="center"/>
    </xf>
    <xf numFmtId="169" fontId="18" fillId="0" borderId="28" xfId="0" applyNumberFormat="1" applyFont="1" applyBorder="1" applyAlignment="1">
      <alignment vertical="center"/>
    </xf>
    <xf numFmtId="169" fontId="18" fillId="0" borderId="45" xfId="0" applyNumberFormat="1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169" fontId="18" fillId="0" borderId="72" xfId="0" applyNumberFormat="1" applyFont="1" applyBorder="1" applyAlignment="1">
      <alignment vertical="center"/>
    </xf>
    <xf numFmtId="169" fontId="18" fillId="0" borderId="92" xfId="0" applyNumberFormat="1" applyFont="1" applyBorder="1" applyAlignment="1">
      <alignment vertical="center"/>
    </xf>
    <xf numFmtId="172" fontId="18" fillId="0" borderId="12" xfId="0" applyNumberFormat="1" applyFont="1" applyBorder="1" applyAlignment="1">
      <alignment vertical="center"/>
    </xf>
    <xf numFmtId="169" fontId="18" fillId="0" borderId="93" xfId="0" applyNumberFormat="1" applyFont="1" applyBorder="1" applyAlignment="1">
      <alignment vertical="center"/>
    </xf>
    <xf numFmtId="0" fontId="18" fillId="0" borderId="94" xfId="0" applyFont="1" applyBorder="1" applyAlignment="1">
      <alignment vertical="center"/>
    </xf>
    <xf numFmtId="169" fontId="18" fillId="0" borderId="95" xfId="0" applyNumberFormat="1" applyFont="1" applyBorder="1" applyAlignment="1">
      <alignment vertical="center"/>
    </xf>
    <xf numFmtId="0" fontId="18" fillId="0" borderId="95" xfId="0" applyFont="1" applyBorder="1" applyAlignment="1">
      <alignment vertical="center"/>
    </xf>
    <xf numFmtId="169" fontId="18" fillId="0" borderId="51" xfId="0" applyNumberFormat="1" applyFont="1" applyBorder="1" applyAlignment="1">
      <alignment vertical="center"/>
    </xf>
    <xf numFmtId="169" fontId="17" fillId="0" borderId="0" xfId="0" applyNumberFormat="1" applyFont="1" applyFill="1" applyAlignment="1">
      <alignment vertical="center"/>
    </xf>
    <xf numFmtId="0" fontId="16" fillId="0" borderId="0" xfId="0" applyFont="1" applyAlignment="1">
      <alignment horizontal="center"/>
    </xf>
    <xf numFmtId="41" fontId="17" fillId="0" borderId="0" xfId="1" applyNumberFormat="1" applyFont="1" applyAlignment="1">
      <alignment horizontal="left" indent="1"/>
    </xf>
    <xf numFmtId="0" fontId="17" fillId="0" borderId="0" xfId="0" applyFont="1"/>
    <xf numFmtId="41" fontId="17" fillId="0" borderId="0" xfId="2" applyFont="1"/>
    <xf numFmtId="41" fontId="10" fillId="0" borderId="0" xfId="1" applyNumberFormat="1" applyFont="1" applyAlignment="1">
      <alignment horizontal="left"/>
    </xf>
    <xf numFmtId="0" fontId="6" fillId="0" borderId="0" xfId="8" applyFont="1" applyAlignment="1">
      <alignment horizontal="center" vertical="center"/>
    </xf>
    <xf numFmtId="0" fontId="20" fillId="0" borderId="0" xfId="5" applyFont="1" applyFill="1" applyAlignment="1">
      <alignment horizontal="left" vertical="center"/>
    </xf>
    <xf numFmtId="166" fontId="6" fillId="0" borderId="48" xfId="6" applyNumberFormat="1" applyFont="1" applyFill="1" applyBorder="1" applyAlignment="1">
      <alignment horizontal="center" vertical="center"/>
    </xf>
    <xf numFmtId="0" fontId="6" fillId="0" borderId="0" xfId="5" applyFont="1" applyFill="1" applyAlignment="1">
      <alignment horizontal="left" vertical="center"/>
    </xf>
    <xf numFmtId="6" fontId="6" fillId="0" borderId="0" xfId="7" applyNumberFormat="1" applyFont="1" applyFill="1" applyAlignment="1">
      <alignment vertical="center"/>
    </xf>
    <xf numFmtId="166" fontId="6" fillId="0" borderId="0" xfId="6" applyNumberFormat="1" applyFont="1" applyFill="1" applyAlignment="1">
      <alignment vertical="center"/>
    </xf>
    <xf numFmtId="38" fontId="6" fillId="0" borderId="48" xfId="6" applyNumberFormat="1" applyFont="1" applyFill="1" applyBorder="1" applyAlignment="1">
      <alignment vertical="center"/>
    </xf>
    <xf numFmtId="38" fontId="6" fillId="0" borderId="0" xfId="6" applyNumberFormat="1" applyFont="1" applyFill="1" applyAlignment="1">
      <alignment vertical="center"/>
    </xf>
    <xf numFmtId="0" fontId="6" fillId="3" borderId="0" xfId="5" applyFont="1" applyFill="1" applyAlignment="1">
      <alignment horizontal="left" vertical="center"/>
    </xf>
    <xf numFmtId="38" fontId="6" fillId="3" borderId="62" xfId="6" applyNumberFormat="1" applyFont="1" applyFill="1" applyBorder="1" applyAlignment="1">
      <alignment vertical="center"/>
    </xf>
    <xf numFmtId="6" fontId="6" fillId="3" borderId="0" xfId="6" applyNumberFormat="1" applyFont="1" applyFill="1" applyAlignment="1">
      <alignment vertical="center"/>
    </xf>
    <xf numFmtId="6" fontId="6" fillId="0" borderId="48" xfId="7" applyNumberFormat="1" applyFont="1" applyFill="1" applyBorder="1" applyAlignment="1">
      <alignment vertical="center"/>
    </xf>
    <xf numFmtId="9" fontId="6" fillId="0" borderId="48" xfId="9" applyNumberFormat="1" applyFont="1" applyFill="1" applyBorder="1" applyAlignment="1">
      <alignment vertical="center"/>
    </xf>
    <xf numFmtId="166" fontId="6" fillId="3" borderId="0" xfId="6" applyNumberFormat="1" applyFont="1" applyFill="1" applyAlignment="1">
      <alignment vertical="center"/>
    </xf>
    <xf numFmtId="10" fontId="6" fillId="0" borderId="48" xfId="9" applyNumberFormat="1" applyFont="1" applyFill="1" applyBorder="1" applyAlignment="1">
      <alignment vertical="center"/>
    </xf>
    <xf numFmtId="6" fontId="6" fillId="3" borderId="48" xfId="7" applyNumberFormat="1" applyFont="1" applyFill="1" applyBorder="1" applyAlignment="1">
      <alignment vertical="center"/>
    </xf>
    <xf numFmtId="166" fontId="6" fillId="3" borderId="48" xfId="6" applyNumberFormat="1" applyFont="1" applyFill="1" applyBorder="1" applyAlignment="1">
      <alignment vertical="center"/>
    </xf>
    <xf numFmtId="0" fontId="2" fillId="0" borderId="0" xfId="5" applyFont="1" applyAlignment="1">
      <alignment vertical="center"/>
    </xf>
    <xf numFmtId="6" fontId="6" fillId="0" borderId="62" xfId="7" applyNumberFormat="1" applyFont="1" applyFill="1" applyBorder="1" applyAlignment="1">
      <alignment vertical="center"/>
    </xf>
    <xf numFmtId="0" fontId="21" fillId="0" borderId="0" xfId="10" applyFont="1"/>
    <xf numFmtId="0" fontId="12" fillId="0" borderId="0" xfId="10"/>
    <xf numFmtId="0" fontId="21" fillId="0" borderId="96" xfId="10" applyFont="1" applyBorder="1" applyAlignment="1">
      <alignment horizontal="center"/>
    </xf>
    <xf numFmtId="0" fontId="21" fillId="0" borderId="97" xfId="10" applyFont="1" applyBorder="1" applyAlignment="1">
      <alignment horizontal="center"/>
    </xf>
    <xf numFmtId="0" fontId="21" fillId="3" borderId="98" xfId="10" applyFont="1" applyFill="1" applyBorder="1" applyAlignment="1">
      <alignment horizontal="center"/>
    </xf>
    <xf numFmtId="0" fontId="21" fillId="0" borderId="99" xfId="10" applyFont="1" applyBorder="1" applyAlignment="1">
      <alignment horizontal="center"/>
    </xf>
    <xf numFmtId="0" fontId="21" fillId="0" borderId="100" xfId="10" applyFont="1" applyBorder="1" applyAlignment="1">
      <alignment horizontal="center"/>
    </xf>
    <xf numFmtId="0" fontId="21" fillId="3" borderId="101" xfId="10" applyFont="1" applyFill="1" applyBorder="1" applyAlignment="1">
      <alignment horizontal="center"/>
    </xf>
    <xf numFmtId="6" fontId="21" fillId="0" borderId="102" xfId="10" applyNumberFormat="1" applyFont="1" applyBorder="1"/>
    <xf numFmtId="166" fontId="21" fillId="0" borderId="31" xfId="11" applyNumberFormat="1" applyFont="1" applyBorder="1"/>
    <xf numFmtId="9" fontId="21" fillId="0" borderId="31" xfId="12" applyNumberFormat="1" applyFont="1" applyBorder="1"/>
    <xf numFmtId="6" fontId="21" fillId="0" borderId="31" xfId="10" applyNumberFormat="1" applyFont="1" applyBorder="1"/>
    <xf numFmtId="171" fontId="21" fillId="3" borderId="103" xfId="10" applyNumberFormat="1" applyFont="1" applyFill="1" applyBorder="1"/>
    <xf numFmtId="6" fontId="21" fillId="0" borderId="104" xfId="10" applyNumberFormat="1" applyFont="1" applyBorder="1"/>
    <xf numFmtId="171" fontId="21" fillId="0" borderId="12" xfId="10" applyNumberFormat="1" applyFont="1" applyBorder="1"/>
    <xf numFmtId="9" fontId="21" fillId="0" borderId="12" xfId="10" applyNumberFormat="1" applyFont="1" applyBorder="1"/>
    <xf numFmtId="171" fontId="21" fillId="3" borderId="105" xfId="10" applyNumberFormat="1" applyFont="1" applyFill="1" applyBorder="1"/>
    <xf numFmtId="6" fontId="21" fillId="0" borderId="106" xfId="10" applyNumberFormat="1" applyFont="1" applyBorder="1"/>
    <xf numFmtId="171" fontId="21" fillId="0" borderId="107" xfId="10" applyNumberFormat="1" applyFont="1" applyBorder="1"/>
    <xf numFmtId="9" fontId="21" fillId="0" borderId="107" xfId="10" applyNumberFormat="1" applyFont="1" applyBorder="1"/>
    <xf numFmtId="6" fontId="21" fillId="0" borderId="100" xfId="10" applyNumberFormat="1" applyFont="1" applyBorder="1"/>
    <xf numFmtId="171" fontId="21" fillId="3" borderId="108" xfId="10" applyNumberFormat="1" applyFont="1" applyFill="1" applyBorder="1"/>
    <xf numFmtId="0" fontId="6" fillId="0" borderId="109" xfId="0" applyFont="1" applyFill="1" applyBorder="1" applyAlignment="1">
      <alignment horizontal="left" vertical="center" indent="1"/>
    </xf>
    <xf numFmtId="0" fontId="2" fillId="0" borderId="110" xfId="0" applyFont="1" applyFill="1" applyBorder="1" applyAlignment="1">
      <alignment horizontal="left" indent="1"/>
    </xf>
    <xf numFmtId="0" fontId="6" fillId="3" borderId="112" xfId="0" applyFont="1" applyFill="1" applyBorder="1" applyAlignment="1">
      <alignment horizontal="left" indent="1"/>
    </xf>
    <xf numFmtId="0" fontId="2" fillId="0" borderId="3" xfId="0" applyFont="1" applyFill="1" applyBorder="1" applyAlignment="1">
      <alignment horizontal="left" vertical="center" indent="1"/>
    </xf>
    <xf numFmtId="0" fontId="2" fillId="0" borderId="9" xfId="0" applyFont="1" applyFill="1" applyBorder="1" applyAlignment="1">
      <alignment horizontal="left" indent="1"/>
    </xf>
    <xf numFmtId="0" fontId="2" fillId="0" borderId="1" xfId="0" applyFont="1" applyFill="1" applyBorder="1" applyAlignment="1">
      <alignment horizontal="right" indent="1"/>
    </xf>
    <xf numFmtId="6" fontId="2" fillId="0" borderId="1" xfId="3" applyNumberFormat="1" applyFont="1" applyFill="1" applyBorder="1" applyAlignment="1">
      <alignment vertical="center"/>
    </xf>
    <xf numFmtId="0" fontId="2" fillId="0" borderId="113" xfId="0" applyFont="1" applyFill="1" applyBorder="1" applyAlignment="1">
      <alignment horizontal="right" indent="1"/>
    </xf>
    <xf numFmtId="6" fontId="2" fillId="0" borderId="2" xfId="0" applyNumberFormat="1" applyFont="1" applyFill="1" applyBorder="1" applyAlignment="1"/>
    <xf numFmtId="0" fontId="2" fillId="0" borderId="5" xfId="0" applyFont="1" applyFill="1" applyBorder="1" applyAlignment="1"/>
    <xf numFmtId="6" fontId="2" fillId="0" borderId="2" xfId="3" applyNumberFormat="1" applyFont="1" applyFill="1" applyBorder="1" applyAlignment="1">
      <alignment vertical="center"/>
    </xf>
    <xf numFmtId="6" fontId="2" fillId="0" borderId="113" xfId="0" applyNumberFormat="1" applyFont="1" applyFill="1" applyBorder="1" applyAlignment="1"/>
    <xf numFmtId="0" fontId="2" fillId="0" borderId="1" xfId="0" applyFont="1" applyFill="1" applyBorder="1" applyAlignment="1"/>
    <xf numFmtId="6" fontId="2" fillId="0" borderId="5" xfId="3" applyNumberFormat="1" applyFont="1" applyFill="1" applyBorder="1" applyAlignment="1">
      <alignment vertical="center"/>
    </xf>
    <xf numFmtId="0" fontId="2" fillId="0" borderId="113" xfId="0" applyFont="1" applyFill="1" applyBorder="1" applyAlignment="1"/>
    <xf numFmtId="0" fontId="0" fillId="0" borderId="0" xfId="0" applyFill="1" applyAlignment="1">
      <alignment horizontal="left" indent="1"/>
    </xf>
    <xf numFmtId="0" fontId="2" fillId="0" borderId="114" xfId="0" applyFont="1" applyFill="1" applyBorder="1" applyAlignment="1">
      <alignment horizontal="right" indent="1"/>
    </xf>
    <xf numFmtId="6" fontId="2" fillId="0" borderId="111" xfId="3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right" indent="1"/>
    </xf>
    <xf numFmtId="6" fontId="2" fillId="0" borderId="115" xfId="0" applyNumberFormat="1" applyFont="1" applyFill="1" applyBorder="1" applyAlignment="1"/>
    <xf numFmtId="0" fontId="6" fillId="3" borderId="116" xfId="0" applyFont="1" applyFill="1" applyBorder="1" applyAlignment="1">
      <alignment horizontal="left" vertical="center" indent="1"/>
    </xf>
    <xf numFmtId="0" fontId="2" fillId="3" borderId="117" xfId="0" applyFont="1" applyFill="1" applyBorder="1" applyAlignment="1">
      <alignment horizontal="left" indent="1"/>
    </xf>
    <xf numFmtId="0" fontId="2" fillId="3" borderId="2" xfId="0" applyFont="1" applyFill="1" applyBorder="1" applyAlignment="1">
      <alignment horizontal="right" indent="1"/>
    </xf>
    <xf numFmtId="6" fontId="6" fillId="3" borderId="118" xfId="0" applyNumberFormat="1" applyFont="1" applyFill="1" applyBorder="1" applyAlignment="1"/>
    <xf numFmtId="0" fontId="17" fillId="0" borderId="18" xfId="0" applyFont="1" applyFill="1" applyBorder="1" applyAlignment="1">
      <alignment vertical="center"/>
    </xf>
    <xf numFmtId="0" fontId="17" fillId="0" borderId="20" xfId="0" applyFont="1" applyFill="1" applyBorder="1" applyAlignment="1">
      <alignment vertical="center"/>
    </xf>
    <xf numFmtId="0" fontId="11" fillId="3" borderId="36" xfId="0" applyFont="1" applyFill="1" applyBorder="1" applyAlignment="1">
      <alignment horizontal="left" vertical="center" indent="1"/>
    </xf>
    <xf numFmtId="0" fontId="10" fillId="3" borderId="20" xfId="0" applyFont="1" applyFill="1" applyBorder="1" applyAlignment="1">
      <alignment horizontal="center" vertical="center"/>
    </xf>
    <xf numFmtId="170" fontId="11" fillId="0" borderId="18" xfId="1" quotePrefix="1" applyNumberFormat="1" applyFont="1" applyFill="1" applyBorder="1" applyAlignment="1">
      <alignment horizontal="center" vertical="center"/>
    </xf>
    <xf numFmtId="166" fontId="11" fillId="0" borderId="20" xfId="1" applyNumberFormat="1" applyFont="1" applyFill="1" applyBorder="1" applyAlignment="1">
      <alignment horizontal="center" vertical="center"/>
    </xf>
    <xf numFmtId="165" fontId="11" fillId="0" borderId="20" xfId="1" applyNumberFormat="1" applyFont="1" applyFill="1" applyBorder="1" applyAlignment="1">
      <alignment horizontal="center" vertical="center"/>
    </xf>
    <xf numFmtId="170" fontId="11" fillId="0" borderId="20" xfId="1" quotePrefix="1" applyNumberFormat="1" applyFont="1" applyFill="1" applyBorder="1" applyAlignment="1">
      <alignment horizontal="center" vertical="center"/>
    </xf>
    <xf numFmtId="164" fontId="17" fillId="0" borderId="20" xfId="3" applyNumberFormat="1" applyFont="1" applyFill="1" applyBorder="1" applyAlignment="1">
      <alignment vertical="center"/>
    </xf>
    <xf numFmtId="167" fontId="17" fillId="0" borderId="20" xfId="4" applyNumberFormat="1" applyFont="1" applyFill="1" applyBorder="1" applyAlignment="1">
      <alignment vertical="center"/>
    </xf>
    <xf numFmtId="6" fontId="11" fillId="3" borderId="20" xfId="3" applyNumberFormat="1" applyFont="1" applyFill="1" applyBorder="1" applyAlignment="1">
      <alignment vertical="center"/>
    </xf>
    <xf numFmtId="10" fontId="17" fillId="0" borderId="20" xfId="4" applyNumberFormat="1" applyFont="1" applyFill="1" applyBorder="1" applyAlignment="1">
      <alignment vertical="center"/>
    </xf>
    <xf numFmtId="6" fontId="11" fillId="3" borderId="36" xfId="3" applyNumberFormat="1" applyFont="1" applyFill="1" applyBorder="1" applyAlignment="1">
      <alignment vertical="center"/>
    </xf>
    <xf numFmtId="0" fontId="17" fillId="0" borderId="15" xfId="0" applyFont="1" applyFill="1" applyBorder="1" applyAlignment="1">
      <alignment horizontal="left" vertical="center" indent="1"/>
    </xf>
    <xf numFmtId="0" fontId="17" fillId="0" borderId="19" xfId="0" applyFont="1" applyFill="1" applyBorder="1" applyAlignment="1">
      <alignment horizontal="left" vertical="center" indent="1"/>
    </xf>
    <xf numFmtId="0" fontId="11" fillId="0" borderId="21" xfId="0" applyFont="1" applyFill="1" applyBorder="1" applyAlignment="1">
      <alignment horizontal="left" vertical="center" indent="1"/>
    </xf>
    <xf numFmtId="0" fontId="11" fillId="0" borderId="15" xfId="0" applyFont="1" applyFill="1" applyBorder="1" applyAlignment="1">
      <alignment horizontal="left" vertical="center" indent="1"/>
    </xf>
    <xf numFmtId="0" fontId="11" fillId="0" borderId="19" xfId="0" applyFont="1" applyFill="1" applyBorder="1" applyAlignment="1">
      <alignment horizontal="left" vertical="center" indent="1"/>
    </xf>
    <xf numFmtId="41" fontId="11" fillId="0" borderId="19" xfId="1" applyNumberFormat="1" applyFont="1" applyFill="1" applyBorder="1" applyAlignment="1">
      <alignment horizontal="left" vertical="center" indent="1"/>
    </xf>
    <xf numFmtId="41" fontId="11" fillId="0" borderId="21" xfId="1" applyNumberFormat="1" applyFont="1" applyFill="1" applyBorder="1" applyAlignment="1">
      <alignment horizontal="left" vertical="center" indent="1"/>
    </xf>
    <xf numFmtId="170" fontId="11" fillId="0" borderId="17" xfId="1" quotePrefix="1" applyNumberFormat="1" applyFont="1" applyFill="1" applyBorder="1" applyAlignment="1">
      <alignment horizontal="center" vertical="center"/>
    </xf>
    <xf numFmtId="166" fontId="11" fillId="0" borderId="9" xfId="1" applyNumberFormat="1" applyFont="1" applyFill="1" applyBorder="1" applyAlignment="1">
      <alignment horizontal="center" vertical="center"/>
    </xf>
    <xf numFmtId="165" fontId="11" fillId="0" borderId="9" xfId="1" applyNumberFormat="1" applyFont="1" applyFill="1" applyBorder="1" applyAlignment="1">
      <alignment horizontal="center" vertical="center"/>
    </xf>
    <xf numFmtId="6" fontId="17" fillId="0" borderId="9" xfId="3" applyNumberFormat="1" applyFont="1" applyFill="1" applyBorder="1" applyAlignment="1">
      <alignment vertical="center"/>
    </xf>
    <xf numFmtId="167" fontId="17" fillId="0" borderId="9" xfId="4" applyNumberFormat="1" applyFont="1" applyFill="1" applyBorder="1" applyAlignment="1">
      <alignment vertical="center"/>
    </xf>
    <xf numFmtId="6" fontId="11" fillId="2" borderId="23" xfId="3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17" fillId="0" borderId="16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0" fontId="17" fillId="0" borderId="22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9" fontId="17" fillId="0" borderId="18" xfId="4" applyFont="1" applyFill="1" applyBorder="1" applyAlignment="1">
      <alignment vertical="center"/>
    </xf>
    <xf numFmtId="9" fontId="17" fillId="0" borderId="20" xfId="4" applyFont="1" applyFill="1" applyBorder="1" applyAlignment="1">
      <alignment vertical="center"/>
    </xf>
    <xf numFmtId="43" fontId="17" fillId="0" borderId="20" xfId="1" applyFont="1" applyFill="1" applyBorder="1" applyAlignment="1">
      <alignment vertical="center"/>
    </xf>
    <xf numFmtId="168" fontId="17" fillId="3" borderId="36" xfId="4" applyNumberFormat="1" applyFont="1" applyFill="1" applyBorder="1" applyAlignment="1">
      <alignment vertical="center"/>
    </xf>
    <xf numFmtId="41" fontId="11" fillId="0" borderId="15" xfId="1" applyNumberFormat="1" applyFont="1" applyFill="1" applyBorder="1" applyAlignment="1">
      <alignment horizontal="left" vertical="center" indent="1"/>
    </xf>
    <xf numFmtId="41" fontId="11" fillId="0" borderId="19" xfId="1" applyNumberFormat="1" applyFont="1" applyFill="1" applyBorder="1" applyAlignment="1">
      <alignment horizontal="left" vertical="center" indent="2"/>
    </xf>
    <xf numFmtId="41" fontId="11" fillId="0" borderId="21" xfId="1" applyNumberFormat="1" applyFont="1" applyFill="1" applyBorder="1" applyAlignment="1">
      <alignment horizontal="left" vertical="center" indent="2"/>
    </xf>
    <xf numFmtId="0" fontId="17" fillId="0" borderId="17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23" xfId="0" applyFont="1" applyFill="1" applyBorder="1" applyAlignment="1">
      <alignment vertical="center"/>
    </xf>
    <xf numFmtId="6" fontId="17" fillId="0" borderId="20" xfId="3" applyNumberFormat="1" applyFont="1" applyFill="1" applyBorder="1" applyAlignment="1">
      <alignment vertical="center"/>
    </xf>
    <xf numFmtId="9" fontId="17" fillId="0" borderId="20" xfId="4" applyNumberFormat="1" applyFont="1" applyFill="1" applyBorder="1" applyAlignment="1">
      <alignment vertical="center"/>
    </xf>
    <xf numFmtId="6" fontId="17" fillId="3" borderId="20" xfId="4" applyNumberFormat="1" applyFont="1" applyFill="1" applyBorder="1" applyAlignment="1">
      <alignment vertical="center"/>
    </xf>
    <xf numFmtId="6" fontId="11" fillId="2" borderId="36" xfId="3" applyNumberFormat="1" applyFont="1" applyFill="1" applyBorder="1" applyAlignment="1">
      <alignment vertical="center"/>
    </xf>
    <xf numFmtId="0" fontId="17" fillId="3" borderId="9" xfId="0" applyFont="1" applyFill="1" applyBorder="1" applyAlignment="1">
      <alignment vertical="center"/>
    </xf>
    <xf numFmtId="0" fontId="17" fillId="3" borderId="23" xfId="0" applyFont="1" applyFill="1" applyBorder="1" applyAlignment="1">
      <alignment vertical="center"/>
    </xf>
    <xf numFmtId="0" fontId="17" fillId="3" borderId="19" xfId="0" applyFont="1" applyFill="1" applyBorder="1" applyAlignment="1">
      <alignment horizontal="left" vertical="center" indent="1"/>
    </xf>
    <xf numFmtId="0" fontId="11" fillId="3" borderId="21" xfId="0" applyFont="1" applyFill="1" applyBorder="1" applyAlignment="1">
      <alignment horizontal="left" vertical="center" indent="1"/>
    </xf>
    <xf numFmtId="6" fontId="11" fillId="0" borderId="20" xfId="4" applyNumberFormat="1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left" vertical="center" indent="1"/>
    </xf>
    <xf numFmtId="6" fontId="17" fillId="0" borderId="18" xfId="3" applyNumberFormat="1" applyFont="1" applyBorder="1" applyAlignment="1">
      <alignment vertical="center"/>
    </xf>
    <xf numFmtId="41" fontId="17" fillId="0" borderId="15" xfId="1" applyNumberFormat="1" applyFont="1" applyBorder="1" applyAlignment="1">
      <alignment horizontal="left" vertical="center" indent="1"/>
    </xf>
    <xf numFmtId="41" fontId="17" fillId="0" borderId="19" xfId="1" applyNumberFormat="1" applyFont="1" applyBorder="1" applyAlignment="1">
      <alignment horizontal="left" vertical="center" indent="1"/>
    </xf>
    <xf numFmtId="41" fontId="11" fillId="0" borderId="21" xfId="1" applyNumberFormat="1" applyFont="1" applyBorder="1" applyAlignment="1">
      <alignment horizontal="left" vertical="center" indent="1"/>
    </xf>
    <xf numFmtId="169" fontId="17" fillId="0" borderId="18" xfId="1" applyNumberFormat="1" applyFont="1" applyBorder="1" applyAlignment="1">
      <alignment vertical="center"/>
    </xf>
    <xf numFmtId="0" fontId="17" fillId="0" borderId="9" xfId="0" applyFont="1" applyBorder="1"/>
    <xf numFmtId="0" fontId="17" fillId="0" borderId="23" xfId="0" applyFont="1" applyBorder="1"/>
    <xf numFmtId="0" fontId="17" fillId="0" borderId="15" xfId="0" applyFont="1" applyBorder="1" applyAlignment="1">
      <alignment horizontal="left" vertical="center" indent="1"/>
    </xf>
    <xf numFmtId="41" fontId="17" fillId="0" borderId="19" xfId="1" applyNumberFormat="1" applyFont="1" applyBorder="1" applyAlignment="1">
      <alignment horizontal="left" indent="1"/>
    </xf>
    <xf numFmtId="41" fontId="11" fillId="0" borderId="19" xfId="1" applyNumberFormat="1" applyFont="1" applyBorder="1" applyAlignment="1">
      <alignment horizontal="left" indent="1"/>
    </xf>
    <xf numFmtId="41" fontId="17" fillId="0" borderId="21" xfId="1" applyNumberFormat="1" applyFont="1" applyBorder="1" applyAlignment="1">
      <alignment horizontal="left" indent="1"/>
    </xf>
    <xf numFmtId="0" fontId="17" fillId="0" borderId="24" xfId="0" applyFont="1" applyBorder="1"/>
    <xf numFmtId="169" fontId="11" fillId="0" borderId="18" xfId="1" applyNumberFormat="1" applyFont="1" applyBorder="1" applyAlignment="1">
      <alignment vertical="center"/>
    </xf>
    <xf numFmtId="0" fontId="17" fillId="0" borderId="36" xfId="0" applyFont="1" applyBorder="1"/>
    <xf numFmtId="8" fontId="11" fillId="2" borderId="58" xfId="3" applyNumberFormat="1" applyFont="1" applyFill="1" applyBorder="1" applyAlignment="1">
      <alignment vertical="center"/>
    </xf>
    <xf numFmtId="0" fontId="17" fillId="0" borderId="18" xfId="0" applyFont="1" applyBorder="1"/>
    <xf numFmtId="6" fontId="17" fillId="0" borderId="24" xfId="3" applyNumberFormat="1" applyFont="1" applyBorder="1" applyAlignment="1">
      <alignment vertical="center"/>
    </xf>
    <xf numFmtId="6" fontId="17" fillId="0" borderId="119" xfId="3" applyNumberFormat="1" applyFont="1" applyBorder="1" applyAlignment="1">
      <alignment vertical="center"/>
    </xf>
    <xf numFmtId="8" fontId="17" fillId="0" borderId="25" xfId="3" applyNumberFormat="1" applyFont="1" applyBorder="1" applyAlignment="1">
      <alignment vertical="center"/>
    </xf>
    <xf numFmtId="41" fontId="17" fillId="0" borderId="36" xfId="2" applyFont="1" applyBorder="1" applyAlignment="1">
      <alignment vertical="center"/>
    </xf>
    <xf numFmtId="6" fontId="11" fillId="2" borderId="58" xfId="3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left" vertical="center"/>
    </xf>
    <xf numFmtId="0" fontId="17" fillId="3" borderId="21" xfId="0" applyFont="1" applyFill="1" applyBorder="1" applyAlignment="1">
      <alignment horizontal="left" vertical="center" indent="1"/>
    </xf>
    <xf numFmtId="6" fontId="17" fillId="3" borderId="36" xfId="4" applyNumberFormat="1" applyFont="1" applyFill="1" applyBorder="1" applyAlignment="1">
      <alignment vertical="center"/>
    </xf>
    <xf numFmtId="41" fontId="6" fillId="0" borderId="0" xfId="1" applyNumberFormat="1" applyFont="1" applyFill="1" applyAlignment="1">
      <alignment horizontal="left" vertical="center"/>
    </xf>
    <xf numFmtId="0" fontId="10" fillId="0" borderId="55" xfId="0" applyFont="1" applyFill="1" applyBorder="1" applyAlignment="1">
      <alignment vertical="center"/>
    </xf>
    <xf numFmtId="41" fontId="6" fillId="0" borderId="17" xfId="1" applyNumberFormat="1" applyFont="1" applyFill="1" applyBorder="1" applyAlignment="1">
      <alignment horizontal="left" vertical="center" indent="1"/>
    </xf>
    <xf numFmtId="6" fontId="13" fillId="3" borderId="1" xfId="0" applyNumberFormat="1" applyFont="1" applyFill="1" applyBorder="1" applyAlignment="1">
      <alignment horizontal="right" vertical="top" wrapText="1"/>
    </xf>
    <xf numFmtId="0" fontId="13" fillId="3" borderId="8" xfId="0" applyFont="1" applyFill="1" applyBorder="1" applyAlignment="1">
      <alignment horizontal="center" vertical="top" wrapText="1"/>
    </xf>
    <xf numFmtId="0" fontId="13" fillId="3" borderId="65" xfId="0" applyFont="1" applyFill="1" applyBorder="1" applyAlignment="1">
      <alignment horizontal="center" vertical="top" wrapText="1"/>
    </xf>
    <xf numFmtId="6" fontId="13" fillId="3" borderId="54" xfId="0" applyNumberFormat="1" applyFont="1" applyFill="1" applyBorder="1" applyAlignment="1">
      <alignment horizontal="right" vertical="top" wrapText="1"/>
    </xf>
    <xf numFmtId="6" fontId="6" fillId="0" borderId="20" xfId="0" applyNumberFormat="1" applyFont="1" applyFill="1" applyBorder="1" applyAlignment="1">
      <alignment horizontal="right" vertical="top" wrapText="1"/>
    </xf>
    <xf numFmtId="0" fontId="19" fillId="3" borderId="77" xfId="0" applyFont="1" applyFill="1" applyBorder="1" applyAlignment="1">
      <alignment horizontal="left" indent="1"/>
    </xf>
    <xf numFmtId="169" fontId="18" fillId="4" borderId="76" xfId="0" applyNumberFormat="1" applyFont="1" applyFill="1" applyBorder="1"/>
    <xf numFmtId="169" fontId="18" fillId="4" borderId="79" xfId="0" applyNumberFormat="1" applyFont="1" applyFill="1" applyBorder="1"/>
    <xf numFmtId="41" fontId="10" fillId="0" borderId="0" xfId="1" applyNumberFormat="1" applyFont="1" applyFill="1" applyAlignment="1">
      <alignment horizontal="left" vertical="center"/>
    </xf>
    <xf numFmtId="0" fontId="22" fillId="0" borderId="0" xfId="0" applyFont="1" applyAlignment="1">
      <alignment horizontal="left" indent="1"/>
    </xf>
    <xf numFmtId="0" fontId="19" fillId="3" borderId="77" xfId="0" applyFont="1" applyFill="1" applyBorder="1" applyAlignment="1">
      <alignment horizontal="left" indent="2"/>
    </xf>
    <xf numFmtId="169" fontId="18" fillId="3" borderId="33" xfId="0" applyNumberFormat="1" applyFont="1" applyFill="1" applyBorder="1"/>
    <xf numFmtId="0" fontId="18" fillId="3" borderId="33" xfId="0" applyFont="1" applyFill="1" applyBorder="1"/>
    <xf numFmtId="0" fontId="1" fillId="0" borderId="0" xfId="0" applyFont="1" applyFill="1" applyAlignment="1">
      <alignment horizontal="left" vertical="center" indent="1"/>
    </xf>
    <xf numFmtId="0" fontId="14" fillId="0" borderId="0" xfId="0" applyFont="1" applyFill="1" applyAlignment="1">
      <alignment horizontal="left" vertical="center" indent="1"/>
    </xf>
    <xf numFmtId="41" fontId="1" fillId="0" borderId="0" xfId="2" applyFont="1" applyFill="1" applyAlignment="1">
      <alignment horizontal="left" vertical="center" indent="1"/>
    </xf>
    <xf numFmtId="6" fontId="11" fillId="0" borderId="120" xfId="6" applyNumberFormat="1" applyFont="1" applyFill="1" applyBorder="1" applyAlignment="1">
      <alignment vertical="center"/>
    </xf>
    <xf numFmtId="38" fontId="9" fillId="0" borderId="36" xfId="3" applyNumberFormat="1" applyFont="1" applyBorder="1" applyAlignment="1">
      <alignment vertical="center"/>
    </xf>
    <xf numFmtId="38" fontId="2" fillId="0" borderId="36" xfId="0" applyNumberFormat="1" applyFont="1" applyBorder="1" applyAlignment="1">
      <alignment horizontal="right" vertical="top" wrapText="1"/>
    </xf>
    <xf numFmtId="0" fontId="2" fillId="0" borderId="41" xfId="0" applyFont="1" applyFill="1" applyBorder="1" applyAlignment="1">
      <alignment horizontal="left" vertical="center" indent="1"/>
    </xf>
    <xf numFmtId="0" fontId="2" fillId="0" borderId="10" xfId="0" applyFont="1" applyFill="1" applyBorder="1" applyAlignment="1">
      <alignment horizontal="left" vertical="center" indent="1"/>
    </xf>
    <xf numFmtId="0" fontId="2" fillId="0" borderId="9" xfId="0" applyFont="1" applyFill="1" applyBorder="1" applyAlignment="1">
      <alignment horizontal="left" vertical="center" indent="1"/>
    </xf>
    <xf numFmtId="0" fontId="2" fillId="0" borderId="23" xfId="0" applyFont="1" applyFill="1" applyBorder="1" applyAlignment="1">
      <alignment horizontal="left" vertical="center" indent="1"/>
    </xf>
    <xf numFmtId="0" fontId="6" fillId="0" borderId="7" xfId="0" applyFont="1" applyBorder="1" applyAlignment="1">
      <alignment horizontal="left" vertical="top" indent="1"/>
    </xf>
    <xf numFmtId="0" fontId="13" fillId="0" borderId="59" xfId="0" applyFont="1" applyBorder="1" applyAlignment="1">
      <alignment horizontal="center" vertical="top"/>
    </xf>
    <xf numFmtId="0" fontId="13" fillId="0" borderId="56" xfId="0" applyFont="1" applyBorder="1" applyAlignment="1">
      <alignment horizontal="center" vertical="top"/>
    </xf>
    <xf numFmtId="0" fontId="6" fillId="0" borderId="60" xfId="0" applyFont="1" applyBorder="1" applyAlignment="1">
      <alignment horizontal="left" vertical="top" indent="1"/>
    </xf>
    <xf numFmtId="0" fontId="6" fillId="0" borderId="59" xfId="0" applyFont="1" applyBorder="1" applyAlignment="1">
      <alignment horizontal="left" vertical="top" indent="1"/>
    </xf>
    <xf numFmtId="0" fontId="6" fillId="0" borderId="111" xfId="0" applyFont="1" applyFill="1" applyBorder="1" applyAlignment="1">
      <alignment horizontal="center"/>
    </xf>
    <xf numFmtId="9" fontId="17" fillId="3" borderId="20" xfId="4" applyFont="1" applyFill="1" applyBorder="1" applyAlignment="1">
      <alignment vertical="center"/>
    </xf>
    <xf numFmtId="168" fontId="17" fillId="3" borderId="20" xfId="4" applyNumberFormat="1" applyFont="1" applyFill="1" applyBorder="1" applyAlignment="1">
      <alignment vertical="center"/>
    </xf>
    <xf numFmtId="169" fontId="11" fillId="0" borderId="0" xfId="0" applyNumberFormat="1" applyFont="1" applyFill="1" applyAlignment="1">
      <alignment vertical="center"/>
    </xf>
    <xf numFmtId="6" fontId="11" fillId="0" borderId="29" xfId="7" applyNumberFormat="1" applyFont="1" applyFill="1" applyBorder="1" applyAlignment="1">
      <alignment vertical="center"/>
    </xf>
    <xf numFmtId="38" fontId="11" fillId="0" borderId="38" xfId="6" applyNumberFormat="1" applyFont="1" applyFill="1" applyBorder="1" applyAlignment="1">
      <alignment vertical="center"/>
    </xf>
    <xf numFmtId="0" fontId="23" fillId="0" borderId="0" xfId="0" applyFont="1" applyFill="1" applyAlignment="1">
      <alignment vertical="center"/>
    </xf>
  </cellXfs>
  <cellStyles count="13">
    <cellStyle name="Comma" xfId="1" builtinId="3"/>
    <cellStyle name="Comma [0]" xfId="2" builtinId="6"/>
    <cellStyle name="Comma 2" xfId="11"/>
    <cellStyle name="Comma_Sheet1" xfId="6"/>
    <cellStyle name="Currency" xfId="3" builtinId="4"/>
    <cellStyle name="Currency_Sheet1" xfId="7"/>
    <cellStyle name="Normal" xfId="0" builtinId="0"/>
    <cellStyle name="Normal 2" xfId="8"/>
    <cellStyle name="Normal 3" xfId="10"/>
    <cellStyle name="Normal_Sheet1" xfId="5"/>
    <cellStyle name="Percent" xfId="4" builtinId="5"/>
    <cellStyle name="Percent 2" xfId="9"/>
    <cellStyle name="Percent 3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showGridLines="0" topLeftCell="A55" zoomScale="180" zoomScaleNormal="180" workbookViewId="0">
      <selection activeCell="E48" sqref="E48"/>
    </sheetView>
  </sheetViews>
  <sheetFormatPr defaultRowHeight="15.75" x14ac:dyDescent="0.25"/>
  <cols>
    <col min="1" max="1" width="3.7109375" style="10" customWidth="1"/>
    <col min="2" max="2" width="4" style="10" customWidth="1"/>
    <col min="3" max="3" width="2" style="10" customWidth="1"/>
    <col min="4" max="4" width="15.7109375" style="11" customWidth="1"/>
    <col min="5" max="5" width="11.5703125" style="11" customWidth="1"/>
    <col min="6" max="6" width="13" style="1" customWidth="1"/>
    <col min="7" max="7" width="12.42578125" style="12" customWidth="1"/>
    <col min="8" max="8" width="12.85546875" style="1" customWidth="1"/>
    <col min="9" max="9" width="8.7109375" style="1" customWidth="1"/>
    <col min="10" max="10" width="9.140625" style="5" customWidth="1"/>
  </cols>
  <sheetData>
    <row r="1" spans="1:10" s="4" customFormat="1" ht="17.25" customHeight="1" x14ac:dyDescent="0.2">
      <c r="A1" s="7"/>
      <c r="B1" s="7"/>
      <c r="C1" s="7"/>
      <c r="D1" s="385" t="s">
        <v>207</v>
      </c>
      <c r="E1" s="8"/>
      <c r="F1" s="6"/>
      <c r="G1" s="9"/>
      <c r="H1" s="2"/>
      <c r="I1" s="2"/>
      <c r="J1" s="3"/>
    </row>
    <row r="2" spans="1:10" s="4" customFormat="1" ht="3" customHeight="1" thickBot="1" x14ac:dyDescent="0.25">
      <c r="A2" s="7"/>
      <c r="B2" s="7"/>
      <c r="C2" s="7"/>
      <c r="D2" s="8"/>
      <c r="E2" s="8"/>
      <c r="F2" s="6"/>
      <c r="G2" s="9"/>
      <c r="H2" s="2"/>
      <c r="I2" s="2"/>
      <c r="J2" s="3"/>
    </row>
    <row r="3" spans="1:10" s="4" customFormat="1" ht="15.95" customHeight="1" x14ac:dyDescent="0.2">
      <c r="A3" s="7">
        <v>1</v>
      </c>
      <c r="B3" s="7" t="s">
        <v>1</v>
      </c>
      <c r="C3" s="7"/>
      <c r="D3" s="78" t="s">
        <v>3</v>
      </c>
      <c r="E3" s="79"/>
      <c r="F3" s="80" t="s">
        <v>10</v>
      </c>
      <c r="G3" s="397"/>
      <c r="I3" s="2"/>
      <c r="J3" s="3"/>
    </row>
    <row r="4" spans="1:10" s="4" customFormat="1" ht="15.95" customHeight="1" x14ac:dyDescent="0.2">
      <c r="A4" s="7"/>
      <c r="B4" s="7"/>
      <c r="C4" s="7"/>
      <c r="D4" s="81" t="s">
        <v>18</v>
      </c>
      <c r="E4" s="18"/>
      <c r="F4" s="82">
        <v>100000</v>
      </c>
      <c r="G4" s="401"/>
      <c r="I4" s="2"/>
      <c r="J4" s="3"/>
    </row>
    <row r="5" spans="1:10" s="4" customFormat="1" ht="15.95" customHeight="1" x14ac:dyDescent="0.2">
      <c r="A5" s="7"/>
      <c r="B5" s="7"/>
      <c r="C5" s="7"/>
      <c r="D5" s="83" t="s">
        <v>19</v>
      </c>
      <c r="E5" s="17"/>
      <c r="F5" s="84">
        <v>5000</v>
      </c>
      <c r="G5" s="402"/>
      <c r="H5" s="2"/>
      <c r="I5" s="2"/>
      <c r="J5" s="3"/>
    </row>
    <row r="6" spans="1:10" s="4" customFormat="1" ht="15.95" customHeight="1" thickBot="1" x14ac:dyDescent="0.25">
      <c r="A6" s="7"/>
      <c r="B6" s="7"/>
      <c r="C6" s="7"/>
      <c r="D6" s="83" t="s">
        <v>20</v>
      </c>
      <c r="E6" s="17"/>
      <c r="F6" s="405">
        <v>400000</v>
      </c>
      <c r="G6" s="402"/>
      <c r="H6" s="2"/>
      <c r="I6" s="2"/>
      <c r="J6" s="3"/>
    </row>
    <row r="7" spans="1:10" s="4" customFormat="1" ht="15.95" customHeight="1" thickBot="1" x14ac:dyDescent="0.25">
      <c r="A7" s="7"/>
      <c r="B7" s="7"/>
      <c r="C7" s="7"/>
      <c r="D7" s="85" t="s">
        <v>11</v>
      </c>
      <c r="E7" s="86"/>
      <c r="F7" s="87">
        <f>SUM(F4:F6)</f>
        <v>505000</v>
      </c>
      <c r="G7" s="402"/>
      <c r="H7" s="2"/>
      <c r="I7" s="2"/>
      <c r="J7" s="3"/>
    </row>
    <row r="8" spans="1:10" s="4" customFormat="1" ht="15.95" customHeight="1" thickBot="1" x14ac:dyDescent="0.25">
      <c r="A8" s="7">
        <v>2</v>
      </c>
      <c r="B8" s="7" t="s">
        <v>0</v>
      </c>
      <c r="C8" s="7"/>
      <c r="D8" s="8"/>
      <c r="E8" s="8"/>
      <c r="F8" s="6"/>
      <c r="G8" s="403"/>
      <c r="H8" s="2"/>
      <c r="I8" s="2"/>
      <c r="J8" s="3"/>
    </row>
    <row r="9" spans="1:10" s="4" customFormat="1" ht="15.95" customHeight="1" x14ac:dyDescent="0.2">
      <c r="A9" s="7">
        <v>3</v>
      </c>
      <c r="B9" s="7" t="s">
        <v>8</v>
      </c>
      <c r="C9" s="7"/>
      <c r="D9" s="48" t="s">
        <v>3</v>
      </c>
      <c r="E9" s="49"/>
      <c r="F9" s="407"/>
      <c r="G9" s="88" t="s">
        <v>10</v>
      </c>
      <c r="H9" s="3"/>
      <c r="I9" s="2"/>
      <c r="J9" s="3"/>
    </row>
    <row r="10" spans="1:10" s="4" customFormat="1" ht="15.95" customHeight="1" x14ac:dyDescent="0.2">
      <c r="A10" s="7"/>
      <c r="B10" s="7"/>
      <c r="C10" s="7"/>
      <c r="D10" s="89" t="s">
        <v>18</v>
      </c>
      <c r="E10" s="411"/>
      <c r="F10" s="408"/>
      <c r="G10" s="90">
        <v>35000</v>
      </c>
      <c r="H10" s="3"/>
      <c r="I10" s="2"/>
      <c r="J10" s="3"/>
    </row>
    <row r="11" spans="1:10" s="4" customFormat="1" ht="15.95" customHeight="1" x14ac:dyDescent="0.2">
      <c r="A11" s="7"/>
      <c r="B11" s="7"/>
      <c r="C11" s="7"/>
      <c r="D11" s="68" t="s">
        <v>21</v>
      </c>
      <c r="E11" s="25"/>
      <c r="F11" s="409"/>
      <c r="G11" s="91">
        <v>82000</v>
      </c>
      <c r="H11" s="3"/>
      <c r="I11" s="2"/>
      <c r="J11" s="3"/>
    </row>
    <row r="12" spans="1:10" s="4" customFormat="1" ht="15.6" customHeight="1" thickBot="1" x14ac:dyDescent="0.25">
      <c r="A12" s="7"/>
      <c r="B12" s="7"/>
      <c r="C12" s="7"/>
      <c r="D12" s="68" t="s">
        <v>22</v>
      </c>
      <c r="E12" s="25"/>
      <c r="F12" s="409"/>
      <c r="G12" s="406">
        <v>3000</v>
      </c>
      <c r="H12" s="3"/>
      <c r="I12" s="2"/>
      <c r="J12" s="3"/>
    </row>
    <row r="13" spans="1:10" s="4" customFormat="1" ht="15.95" customHeight="1" thickBot="1" x14ac:dyDescent="0.25">
      <c r="A13" s="7"/>
      <c r="B13" s="7"/>
      <c r="C13" s="7"/>
      <c r="D13" s="70" t="s">
        <v>50</v>
      </c>
      <c r="E13" s="71"/>
      <c r="F13" s="410"/>
      <c r="G13" s="93">
        <f>SUM(G10:G12)</f>
        <v>120000</v>
      </c>
      <c r="H13" s="3"/>
      <c r="I13" s="2"/>
      <c r="J13" s="3"/>
    </row>
    <row r="14" spans="1:10" s="4" customFormat="1" ht="5.45" customHeight="1" thickBot="1" x14ac:dyDescent="0.25">
      <c r="A14" s="7"/>
      <c r="B14" s="7"/>
      <c r="C14" s="7"/>
      <c r="D14" s="100"/>
      <c r="E14" s="100"/>
      <c r="F14" s="101"/>
      <c r="G14" s="102"/>
      <c r="H14" s="3"/>
      <c r="I14" s="2"/>
      <c r="J14" s="3"/>
    </row>
    <row r="15" spans="1:10" s="4" customFormat="1" ht="15.95" customHeight="1" x14ac:dyDescent="0.2">
      <c r="A15" s="7"/>
      <c r="B15" s="7"/>
      <c r="C15" s="7"/>
      <c r="D15" s="414" t="s">
        <v>3</v>
      </c>
      <c r="E15" s="415"/>
      <c r="F15" s="94" t="s">
        <v>7</v>
      </c>
      <c r="G15" s="94" t="s">
        <v>6</v>
      </c>
      <c r="H15" s="95" t="s">
        <v>48</v>
      </c>
      <c r="J15" s="3"/>
    </row>
    <row r="16" spans="1:10" s="4" customFormat="1" ht="15.95" customHeight="1" x14ac:dyDescent="0.2">
      <c r="A16" s="7"/>
      <c r="B16" s="7"/>
      <c r="C16" s="7"/>
      <c r="D16" s="66" t="s">
        <v>51</v>
      </c>
      <c r="E16" s="21"/>
      <c r="F16" s="39">
        <v>68000</v>
      </c>
      <c r="G16" s="39">
        <v>34000</v>
      </c>
      <c r="H16" s="143">
        <f>SUM(F16:G16)</f>
        <v>102000</v>
      </c>
      <c r="I16" s="2"/>
      <c r="J16" s="3"/>
    </row>
    <row r="17" spans="1:10" s="4" customFormat="1" ht="15.95" customHeight="1" x14ac:dyDescent="0.2">
      <c r="A17" s="7"/>
      <c r="B17" s="7"/>
      <c r="C17" s="7"/>
      <c r="D17" s="55" t="s">
        <v>52</v>
      </c>
      <c r="E17" s="20"/>
      <c r="F17" s="38">
        <f>+F16/H16</f>
        <v>0.66666666666666663</v>
      </c>
      <c r="G17" s="38">
        <f>+G16/H16</f>
        <v>0.33333333333333331</v>
      </c>
      <c r="H17" s="96">
        <f>SUM(F17:G17)</f>
        <v>1</v>
      </c>
      <c r="I17" s="2"/>
      <c r="J17" s="3"/>
    </row>
    <row r="18" spans="1:10" s="4" customFormat="1" ht="15.95" customHeight="1" thickBot="1" x14ac:dyDescent="0.25">
      <c r="A18" s="7"/>
      <c r="B18" s="7"/>
      <c r="C18" s="7"/>
      <c r="D18" s="70" t="s">
        <v>9</v>
      </c>
      <c r="E18" s="92"/>
      <c r="F18" s="97">
        <f>+F17*G13</f>
        <v>80000</v>
      </c>
      <c r="G18" s="98">
        <f>+G17*G13</f>
        <v>40000</v>
      </c>
      <c r="H18" s="99">
        <f>SUM(F18:G18)</f>
        <v>120000</v>
      </c>
      <c r="I18" s="2"/>
      <c r="J18" s="3"/>
    </row>
    <row r="19" spans="1:10" s="4" customFormat="1" ht="4.1500000000000004" customHeight="1" x14ac:dyDescent="0.2">
      <c r="A19" s="7"/>
      <c r="B19" s="7"/>
      <c r="C19" s="7"/>
      <c r="D19" s="13"/>
      <c r="E19" s="13"/>
      <c r="F19" s="6"/>
      <c r="G19" s="15"/>
      <c r="H19" s="2"/>
      <c r="I19" s="2"/>
      <c r="J19" s="3"/>
    </row>
    <row r="20" spans="1:10" s="4" customFormat="1" ht="9" customHeight="1" thickBot="1" x14ac:dyDescent="0.25">
      <c r="A20" s="7"/>
      <c r="B20" s="7"/>
      <c r="C20" s="7"/>
      <c r="D20" s="8"/>
      <c r="E20" s="8"/>
      <c r="F20" s="6"/>
      <c r="G20" s="9"/>
      <c r="H20" s="2"/>
      <c r="I20" s="2"/>
      <c r="J20" s="3"/>
    </row>
    <row r="21" spans="1:10" s="4" customFormat="1" ht="15.95" customHeight="1" x14ac:dyDescent="0.2">
      <c r="A21" s="7">
        <v>4</v>
      </c>
      <c r="B21" s="7" t="s">
        <v>0</v>
      </c>
      <c r="C21" s="7"/>
      <c r="D21" s="48" t="s">
        <v>3</v>
      </c>
      <c r="E21" s="49"/>
      <c r="F21" s="50"/>
      <c r="G21" s="51" t="s">
        <v>10</v>
      </c>
      <c r="H21" s="52" t="s">
        <v>17</v>
      </c>
      <c r="I21" s="2"/>
      <c r="J21" s="3"/>
    </row>
    <row r="22" spans="1:10" s="4" customFormat="1" ht="15.95" customHeight="1" x14ac:dyDescent="0.2">
      <c r="A22" s="7"/>
      <c r="B22" s="7"/>
      <c r="C22" s="7"/>
      <c r="D22" s="53" t="s">
        <v>12</v>
      </c>
      <c r="E22" s="40"/>
      <c r="F22" s="46"/>
      <c r="G22" s="44">
        <v>600000</v>
      </c>
      <c r="H22" s="54">
        <f>+G22/G24</f>
        <v>0.8571428571428571</v>
      </c>
      <c r="I22" s="2"/>
      <c r="J22" s="3"/>
    </row>
    <row r="23" spans="1:10" s="4" customFormat="1" ht="15.95" customHeight="1" x14ac:dyDescent="0.2">
      <c r="A23" s="7"/>
      <c r="B23" s="7"/>
      <c r="C23" s="7"/>
      <c r="D23" s="55" t="s">
        <v>13</v>
      </c>
      <c r="E23" s="41"/>
      <c r="F23" s="47"/>
      <c r="G23" s="45">
        <v>100000</v>
      </c>
      <c r="H23" s="56">
        <f>+G23/G24</f>
        <v>0.14285714285714285</v>
      </c>
      <c r="I23" s="2"/>
      <c r="J23" s="3"/>
    </row>
    <row r="24" spans="1:10" s="4" customFormat="1" ht="15.95" customHeight="1" thickBot="1" x14ac:dyDescent="0.25">
      <c r="A24" s="7"/>
      <c r="B24" s="7"/>
      <c r="C24" s="7"/>
      <c r="D24" s="57" t="s">
        <v>14</v>
      </c>
      <c r="E24" s="58"/>
      <c r="F24" s="59"/>
      <c r="G24" s="60">
        <f>SUM(G22:G23)</f>
        <v>700000</v>
      </c>
      <c r="H24" s="61">
        <f>SUM(H22:H23)</f>
        <v>1</v>
      </c>
      <c r="I24" s="2"/>
      <c r="J24" s="3"/>
    </row>
    <row r="25" spans="1:10" s="4" customFormat="1" ht="6.6" customHeight="1" thickBot="1" x14ac:dyDescent="0.25">
      <c r="A25" s="7"/>
      <c r="B25" s="7"/>
      <c r="C25" s="7"/>
      <c r="D25" s="74"/>
      <c r="E25" s="74"/>
      <c r="F25" s="75"/>
      <c r="G25" s="76"/>
      <c r="H25" s="77"/>
      <c r="I25" s="2"/>
      <c r="J25" s="3"/>
    </row>
    <row r="26" spans="1:10" s="4" customFormat="1" ht="15.95" customHeight="1" x14ac:dyDescent="0.2">
      <c r="A26" s="7"/>
      <c r="B26" s="7"/>
      <c r="C26" s="7"/>
      <c r="D26" s="63" t="s">
        <v>11</v>
      </c>
      <c r="E26" s="64"/>
      <c r="F26" s="50"/>
      <c r="G26" s="65">
        <v>560000</v>
      </c>
      <c r="H26" s="62"/>
      <c r="I26" s="2"/>
      <c r="J26" s="3"/>
    </row>
    <row r="27" spans="1:10" s="4" customFormat="1" ht="15.95" customHeight="1" x14ac:dyDescent="0.2">
      <c r="A27" s="7"/>
      <c r="B27" s="7"/>
      <c r="C27" s="7"/>
      <c r="D27" s="66" t="s">
        <v>15</v>
      </c>
      <c r="E27" s="23"/>
      <c r="F27" s="24"/>
      <c r="G27" s="67">
        <f>+G23/G24</f>
        <v>0.14285714285714285</v>
      </c>
      <c r="H27" s="2"/>
      <c r="I27" s="2"/>
      <c r="J27" s="3"/>
    </row>
    <row r="28" spans="1:10" s="4" customFormat="1" ht="15.95" customHeight="1" x14ac:dyDescent="0.2">
      <c r="A28" s="7"/>
      <c r="B28" s="7"/>
      <c r="C28" s="7"/>
      <c r="D28" s="68" t="s">
        <v>16</v>
      </c>
      <c r="E28" s="25"/>
      <c r="F28" s="26"/>
      <c r="G28" s="69">
        <f>+G27*G26</f>
        <v>80000</v>
      </c>
      <c r="H28" s="2"/>
      <c r="I28" s="2"/>
      <c r="J28" s="3"/>
    </row>
    <row r="29" spans="1:10" s="4" customFormat="1" ht="15.95" customHeight="1" thickBot="1" x14ac:dyDescent="0.25">
      <c r="A29" s="7"/>
      <c r="B29" s="7"/>
      <c r="C29" s="7"/>
      <c r="D29" s="70" t="s">
        <v>23</v>
      </c>
      <c r="E29" s="71"/>
      <c r="F29" s="72"/>
      <c r="G29" s="73">
        <f>+G26*H22</f>
        <v>480000</v>
      </c>
      <c r="H29" s="2"/>
      <c r="I29" s="2"/>
      <c r="J29" s="3"/>
    </row>
    <row r="30" spans="1:10" s="4" customFormat="1" ht="4.5" customHeight="1" x14ac:dyDescent="0.2">
      <c r="A30" s="7"/>
      <c r="B30" s="7"/>
      <c r="C30" s="7"/>
      <c r="D30" s="14"/>
      <c r="E30" s="14"/>
      <c r="F30" s="6"/>
      <c r="G30" s="15"/>
      <c r="H30" s="2"/>
      <c r="I30" s="2"/>
      <c r="J30" s="3"/>
    </row>
    <row r="31" spans="1:10" s="4" customFormat="1" ht="15.95" customHeight="1" thickBot="1" x14ac:dyDescent="0.25">
      <c r="A31" s="7">
        <v>5</v>
      </c>
      <c r="B31" s="7" t="s">
        <v>1</v>
      </c>
      <c r="C31" s="7"/>
      <c r="D31" s="385" t="s">
        <v>42</v>
      </c>
      <c r="E31" s="8"/>
      <c r="F31" s="6"/>
      <c r="G31" s="9"/>
      <c r="H31" s="2"/>
      <c r="I31" s="2"/>
      <c r="J31" s="3"/>
    </row>
    <row r="32" spans="1:10" s="4" customFormat="1" ht="15.95" customHeight="1" x14ac:dyDescent="0.2">
      <c r="D32" s="123" t="s">
        <v>43</v>
      </c>
      <c r="E32" s="37"/>
      <c r="F32" s="124"/>
      <c r="G32" s="132">
        <v>40000</v>
      </c>
      <c r="H32" s="2"/>
      <c r="I32" s="2"/>
      <c r="J32" s="3"/>
    </row>
    <row r="33" spans="1:10" s="4" customFormat="1" ht="15.95" customHeight="1" x14ac:dyDescent="0.2">
      <c r="A33" s="7"/>
      <c r="B33" s="7"/>
      <c r="C33" s="7"/>
      <c r="D33" s="113" t="s">
        <v>44</v>
      </c>
      <c r="E33" s="36"/>
      <c r="F33" s="35"/>
      <c r="G33" s="133">
        <v>38000</v>
      </c>
      <c r="H33" s="2"/>
      <c r="I33" s="2"/>
      <c r="J33" s="3"/>
    </row>
    <row r="34" spans="1:10" s="4" customFormat="1" ht="15.95" customHeight="1" thickBot="1" x14ac:dyDescent="0.25">
      <c r="A34" s="7"/>
      <c r="B34" s="7"/>
      <c r="C34" s="7"/>
      <c r="D34" s="117" t="s">
        <v>41</v>
      </c>
      <c r="E34" s="129"/>
      <c r="F34" s="130"/>
      <c r="G34" s="134">
        <f>+G33</f>
        <v>38000</v>
      </c>
      <c r="H34" s="2"/>
      <c r="I34" s="2"/>
      <c r="J34" s="3"/>
    </row>
    <row r="35" spans="1:10" s="4" customFormat="1" ht="6.6" customHeight="1" x14ac:dyDescent="0.2">
      <c r="A35" s="7"/>
      <c r="B35" s="7"/>
      <c r="C35" s="7"/>
      <c r="D35" s="8"/>
      <c r="E35" s="8"/>
      <c r="F35" s="6"/>
      <c r="G35" s="9"/>
      <c r="H35" s="2"/>
      <c r="I35" s="2"/>
      <c r="J35" s="3"/>
    </row>
    <row r="36" spans="1:10" s="4" customFormat="1" ht="15.95" customHeight="1" thickBot="1" x14ac:dyDescent="0.25">
      <c r="A36" s="7">
        <v>6</v>
      </c>
      <c r="B36" s="7" t="s">
        <v>1</v>
      </c>
      <c r="C36" s="7"/>
      <c r="D36" s="385" t="s">
        <v>42</v>
      </c>
      <c r="E36" s="8"/>
      <c r="F36" s="6"/>
      <c r="G36" s="9"/>
      <c r="H36" s="2"/>
      <c r="I36" s="2"/>
      <c r="J36" s="3"/>
    </row>
    <row r="37" spans="1:10" s="4" customFormat="1" ht="15.95" customHeight="1" x14ac:dyDescent="0.2">
      <c r="A37" s="7"/>
      <c r="B37" s="7"/>
      <c r="C37" s="7"/>
      <c r="D37" s="123" t="s">
        <v>43</v>
      </c>
      <c r="E37" s="37"/>
      <c r="F37" s="124"/>
      <c r="G37" s="132">
        <v>40000</v>
      </c>
      <c r="H37" s="2"/>
      <c r="I37" s="2"/>
      <c r="J37" s="3"/>
    </row>
    <row r="38" spans="1:10" s="4" customFormat="1" ht="15.95" customHeight="1" x14ac:dyDescent="0.2">
      <c r="A38" s="7"/>
      <c r="B38" s="7"/>
      <c r="C38" s="7"/>
      <c r="D38" s="113" t="s">
        <v>44</v>
      </c>
      <c r="E38" s="36"/>
      <c r="F38" s="35"/>
      <c r="G38" s="133">
        <v>38000</v>
      </c>
      <c r="H38" s="2"/>
      <c r="I38" s="2"/>
      <c r="J38" s="3"/>
    </row>
    <row r="39" spans="1:10" s="4" customFormat="1" ht="15.95" customHeight="1" thickBot="1" x14ac:dyDescent="0.25">
      <c r="A39" s="7"/>
      <c r="B39" s="7"/>
      <c r="C39" s="7"/>
      <c r="D39" s="117" t="s">
        <v>41</v>
      </c>
      <c r="E39" s="129"/>
      <c r="F39" s="130"/>
      <c r="G39" s="134">
        <f>+G38</f>
        <v>38000</v>
      </c>
      <c r="H39" s="2"/>
      <c r="I39" s="2"/>
      <c r="J39" s="3"/>
    </row>
    <row r="40" spans="1:10" s="4" customFormat="1" ht="5.45" customHeight="1" thickBot="1" x14ac:dyDescent="0.25">
      <c r="A40" s="7"/>
      <c r="B40" s="7"/>
      <c r="C40" s="7"/>
      <c r="D40" s="8"/>
      <c r="E40" s="8"/>
      <c r="F40" s="6"/>
      <c r="G40" s="9"/>
      <c r="H40" s="2"/>
      <c r="I40" s="2"/>
      <c r="J40" s="3"/>
    </row>
    <row r="41" spans="1:10" s="4" customFormat="1" ht="15.95" customHeight="1" x14ac:dyDescent="0.2">
      <c r="A41" s="7"/>
      <c r="B41" s="7"/>
      <c r="C41" s="7"/>
      <c r="D41" s="123" t="s">
        <v>49</v>
      </c>
      <c r="E41" s="37"/>
      <c r="F41" s="124"/>
      <c r="G41" s="132">
        <v>40000</v>
      </c>
      <c r="H41" s="2"/>
      <c r="I41" s="2"/>
      <c r="J41" s="3"/>
    </row>
    <row r="42" spans="1:10" s="4" customFormat="1" ht="15.95" customHeight="1" x14ac:dyDescent="0.2">
      <c r="A42" s="7"/>
      <c r="B42" s="7"/>
      <c r="C42" s="7"/>
      <c r="D42" s="113" t="s">
        <v>45</v>
      </c>
      <c r="E42" s="36"/>
      <c r="F42" s="35"/>
      <c r="G42" s="133">
        <v>-5000</v>
      </c>
      <c r="H42" s="2"/>
      <c r="I42" s="2"/>
      <c r="J42" s="3"/>
    </row>
    <row r="43" spans="1:10" s="4" customFormat="1" ht="15.95" customHeight="1" x14ac:dyDescent="0.2">
      <c r="A43" s="7"/>
      <c r="B43" s="7"/>
      <c r="C43" s="7"/>
      <c r="D43" s="113" t="s">
        <v>46</v>
      </c>
      <c r="E43" s="36"/>
      <c r="F43" s="35"/>
      <c r="G43" s="135">
        <f>SUM(G41:G42)</f>
        <v>35000</v>
      </c>
      <c r="H43" s="2"/>
      <c r="I43" s="2"/>
      <c r="J43" s="3"/>
    </row>
    <row r="44" spans="1:10" s="4" customFormat="1" ht="15.95" customHeight="1" x14ac:dyDescent="0.2">
      <c r="A44" s="7"/>
      <c r="B44" s="7"/>
      <c r="C44" s="7"/>
      <c r="D44" s="113" t="s">
        <v>29</v>
      </c>
      <c r="E44" s="36"/>
      <c r="F44" s="35"/>
      <c r="G44" s="136">
        <v>42000</v>
      </c>
      <c r="H44" s="2"/>
      <c r="I44" s="2"/>
      <c r="J44" s="3"/>
    </row>
    <row r="45" spans="1:10" s="4" customFormat="1" ht="15.95" customHeight="1" thickBot="1" x14ac:dyDescent="0.25">
      <c r="A45" s="7"/>
      <c r="B45" s="7"/>
      <c r="C45" s="7"/>
      <c r="D45" s="117" t="s">
        <v>47</v>
      </c>
      <c r="E45" s="129"/>
      <c r="F45" s="130"/>
      <c r="G45" s="137">
        <f>+G44-G43</f>
        <v>7000</v>
      </c>
      <c r="H45" s="2"/>
      <c r="I45" s="2"/>
      <c r="J45" s="3"/>
    </row>
    <row r="46" spans="1:10" s="4" customFormat="1" ht="13.5" customHeight="1" x14ac:dyDescent="0.2">
      <c r="A46" s="7"/>
      <c r="B46" s="7"/>
      <c r="C46" s="7"/>
      <c r="D46" s="142" t="s">
        <v>55</v>
      </c>
      <c r="E46" s="138"/>
      <c r="F46" s="139"/>
      <c r="G46" s="139"/>
      <c r="H46" s="140"/>
      <c r="I46" s="140"/>
      <c r="J46" s="3"/>
    </row>
    <row r="47" spans="1:10" s="4" customFormat="1" ht="13.5" customHeight="1" x14ac:dyDescent="0.2">
      <c r="A47" s="7"/>
      <c r="B47" s="7"/>
      <c r="C47" s="7"/>
      <c r="D47" s="142" t="s">
        <v>53</v>
      </c>
      <c r="E47" s="138"/>
      <c r="F47" s="139"/>
      <c r="G47" s="139"/>
      <c r="H47" s="140"/>
      <c r="I47" s="140"/>
      <c r="J47" s="3"/>
    </row>
    <row r="48" spans="1:10" s="4" customFormat="1" ht="13.5" customHeight="1" x14ac:dyDescent="0.2">
      <c r="A48" s="7"/>
      <c r="B48" s="7"/>
      <c r="C48" s="7"/>
      <c r="D48" s="142" t="s">
        <v>56</v>
      </c>
      <c r="E48" s="138"/>
      <c r="F48" s="139"/>
      <c r="G48" s="139"/>
      <c r="H48" s="140"/>
      <c r="I48" s="140"/>
      <c r="J48" s="3"/>
    </row>
    <row r="49" spans="1:10" s="4" customFormat="1" ht="13.5" customHeight="1" x14ac:dyDescent="0.2">
      <c r="A49" s="7"/>
      <c r="B49" s="7"/>
      <c r="C49" s="7"/>
      <c r="D49" s="142" t="s">
        <v>54</v>
      </c>
      <c r="E49" s="138"/>
      <c r="F49" s="139"/>
      <c r="G49" s="139"/>
      <c r="H49" s="140"/>
      <c r="I49" s="140"/>
      <c r="J49" s="3"/>
    </row>
    <row r="50" spans="1:10" s="4" customFormat="1" ht="13.5" customHeight="1" x14ac:dyDescent="0.2">
      <c r="A50" s="7"/>
      <c r="B50" s="7"/>
      <c r="C50" s="7"/>
      <c r="D50" s="142" t="s">
        <v>208</v>
      </c>
      <c r="E50" s="141"/>
      <c r="F50" s="141"/>
      <c r="G50" s="141"/>
      <c r="H50" s="140"/>
      <c r="I50" s="140"/>
      <c r="J50" s="3"/>
    </row>
    <row r="51" spans="1:10" s="4" customFormat="1" ht="17.45" customHeight="1" x14ac:dyDescent="0.2">
      <c r="A51" s="7">
        <v>7</v>
      </c>
      <c r="B51" s="7" t="s">
        <v>2</v>
      </c>
      <c r="C51" s="7"/>
      <c r="D51" s="14"/>
      <c r="E51" s="14"/>
      <c r="F51" s="6"/>
      <c r="G51" s="15"/>
      <c r="H51" s="2"/>
      <c r="I51" s="2"/>
      <c r="J51" s="3"/>
    </row>
    <row r="52" spans="1:10" s="4" customFormat="1" ht="5.25" customHeight="1" x14ac:dyDescent="0.2">
      <c r="A52" s="7"/>
      <c r="B52" s="7"/>
      <c r="C52" s="7"/>
      <c r="D52" s="14"/>
      <c r="E52" s="14"/>
      <c r="F52" s="6"/>
      <c r="G52" s="15"/>
      <c r="H52" s="2"/>
      <c r="I52" s="2"/>
      <c r="J52" s="3"/>
    </row>
    <row r="53" spans="1:10" s="4" customFormat="1" ht="15.95" customHeight="1" thickBot="1" x14ac:dyDescent="0.25">
      <c r="A53" s="7">
        <v>8</v>
      </c>
      <c r="B53" s="7" t="s">
        <v>1</v>
      </c>
      <c r="C53" s="7"/>
      <c r="D53" s="385" t="s">
        <v>179</v>
      </c>
      <c r="E53" s="8"/>
      <c r="F53" s="6"/>
      <c r="G53" s="9"/>
      <c r="H53" s="2"/>
      <c r="I53" s="2"/>
      <c r="J53" s="3"/>
    </row>
    <row r="54" spans="1:10" s="4" customFormat="1" ht="15.95" customHeight="1" x14ac:dyDescent="0.2">
      <c r="A54" s="7"/>
      <c r="B54" s="7"/>
      <c r="C54" s="7"/>
      <c r="D54" s="123" t="s">
        <v>27</v>
      </c>
      <c r="E54" s="387"/>
      <c r="F54" s="103">
        <v>6000</v>
      </c>
      <c r="H54" s="2"/>
      <c r="I54" s="2"/>
      <c r="J54" s="3"/>
    </row>
    <row r="55" spans="1:10" s="4" customFormat="1" ht="15.95" customHeight="1" x14ac:dyDescent="0.2">
      <c r="A55" s="7"/>
      <c r="B55" s="7"/>
      <c r="C55" s="7"/>
      <c r="D55" s="113" t="s">
        <v>28</v>
      </c>
      <c r="E55" s="30"/>
      <c r="F55" s="104">
        <v>10000</v>
      </c>
      <c r="H55" s="2"/>
      <c r="I55" s="2"/>
      <c r="J55" s="3"/>
    </row>
    <row r="56" spans="1:10" s="4" customFormat="1" ht="15.95" customHeight="1" x14ac:dyDescent="0.2">
      <c r="A56" s="7"/>
      <c r="B56" s="7"/>
      <c r="C56" s="7"/>
      <c r="D56" s="113" t="s">
        <v>40</v>
      </c>
      <c r="E56" s="30"/>
      <c r="F56" s="104">
        <f>+F54</f>
        <v>6000</v>
      </c>
      <c r="H56" s="2"/>
      <c r="I56" s="2"/>
      <c r="J56" s="3"/>
    </row>
    <row r="57" spans="1:10" s="4" customFormat="1" ht="15.95" customHeight="1" x14ac:dyDescent="0.2">
      <c r="A57" s="7"/>
      <c r="B57" s="7"/>
      <c r="C57" s="7"/>
      <c r="D57" s="113" t="s">
        <v>29</v>
      </c>
      <c r="E57" s="30"/>
      <c r="F57" s="104">
        <v>9000</v>
      </c>
      <c r="H57" s="2"/>
      <c r="I57" s="2"/>
      <c r="J57" s="3"/>
    </row>
    <row r="58" spans="1:10" s="4" customFormat="1" ht="15.95" customHeight="1" thickBot="1" x14ac:dyDescent="0.25">
      <c r="A58" s="7"/>
      <c r="B58" s="7"/>
      <c r="C58" s="7"/>
      <c r="D58" s="117" t="s">
        <v>31</v>
      </c>
      <c r="E58" s="118"/>
      <c r="F58" s="105">
        <f>+F57-F56</f>
        <v>3000</v>
      </c>
      <c r="H58" s="2"/>
      <c r="I58" s="2"/>
      <c r="J58" s="3"/>
    </row>
    <row r="59" spans="1:10" s="4" customFormat="1" ht="9" customHeight="1" thickBot="1" x14ac:dyDescent="0.25">
      <c r="A59" s="7"/>
      <c r="B59" s="7"/>
      <c r="C59" s="7"/>
      <c r="D59" s="8"/>
      <c r="E59" s="8"/>
      <c r="F59" s="6"/>
      <c r="G59" s="16"/>
      <c r="H59" s="2"/>
      <c r="I59" s="2"/>
      <c r="J59" s="3"/>
    </row>
    <row r="60" spans="1:10" s="4" customFormat="1" ht="15.95" customHeight="1" x14ac:dyDescent="0.2">
      <c r="A60" s="7">
        <v>9</v>
      </c>
      <c r="B60" s="7" t="s">
        <v>2</v>
      </c>
      <c r="C60" s="7"/>
      <c r="D60" s="106"/>
      <c r="E60" s="107"/>
      <c r="F60" s="108"/>
      <c r="G60" s="412" t="s">
        <v>36</v>
      </c>
      <c r="H60" s="413"/>
      <c r="J60" s="3"/>
    </row>
    <row r="61" spans="1:10" s="4" customFormat="1" ht="15.95" customHeight="1" x14ac:dyDescent="0.2">
      <c r="A61" s="7"/>
      <c r="B61" s="7"/>
      <c r="C61" s="7"/>
      <c r="D61" s="109" t="s">
        <v>26</v>
      </c>
      <c r="E61" s="32"/>
      <c r="F61" s="27" t="s">
        <v>35</v>
      </c>
      <c r="G61" s="27" t="s">
        <v>33</v>
      </c>
      <c r="H61" s="110" t="s">
        <v>34</v>
      </c>
      <c r="J61" s="3"/>
    </row>
    <row r="62" spans="1:10" s="4" customFormat="1" ht="15.95" customHeight="1" x14ac:dyDescent="0.2">
      <c r="A62" s="7"/>
      <c r="B62" s="7"/>
      <c r="C62" s="7"/>
      <c r="D62" s="111" t="s">
        <v>27</v>
      </c>
      <c r="E62" s="31"/>
      <c r="F62" s="33">
        <v>11000</v>
      </c>
      <c r="G62" s="22"/>
      <c r="H62" s="112"/>
      <c r="J62" s="3"/>
    </row>
    <row r="63" spans="1:10" s="4" customFormat="1" ht="15.95" customHeight="1" x14ac:dyDescent="0.2">
      <c r="A63" s="7"/>
      <c r="B63" s="7"/>
      <c r="C63" s="7"/>
      <c r="D63" s="113" t="s">
        <v>28</v>
      </c>
      <c r="E63" s="30"/>
      <c r="F63" s="28">
        <v>7000</v>
      </c>
      <c r="G63" s="19"/>
      <c r="H63" s="114"/>
      <c r="J63" s="3"/>
    </row>
    <row r="64" spans="1:10" s="4" customFormat="1" ht="15.95" customHeight="1" x14ac:dyDescent="0.2">
      <c r="A64" s="7"/>
      <c r="B64" s="7"/>
      <c r="C64" s="7"/>
      <c r="D64" s="113" t="s">
        <v>29</v>
      </c>
      <c r="E64" s="30"/>
      <c r="F64" s="29"/>
      <c r="G64" s="28">
        <v>8000</v>
      </c>
      <c r="H64" s="115">
        <v>8000</v>
      </c>
      <c r="J64" s="3"/>
    </row>
    <row r="65" spans="1:10" s="4" customFormat="1" ht="15.95" customHeight="1" x14ac:dyDescent="0.2">
      <c r="A65" s="7"/>
      <c r="B65" s="7"/>
      <c r="C65" s="7"/>
      <c r="D65" s="113" t="s">
        <v>30</v>
      </c>
      <c r="E65" s="30"/>
      <c r="F65" s="29"/>
      <c r="G65" s="28">
        <f>+F62</f>
        <v>11000</v>
      </c>
      <c r="H65" s="114"/>
      <c r="J65" s="3"/>
    </row>
    <row r="66" spans="1:10" s="4" customFormat="1" ht="15.95" customHeight="1" x14ac:dyDescent="0.2">
      <c r="A66" s="7"/>
      <c r="B66" s="7"/>
      <c r="C66" s="7"/>
      <c r="D66" s="113" t="s">
        <v>32</v>
      </c>
      <c r="E66" s="30"/>
      <c r="F66" s="29"/>
      <c r="G66" s="34"/>
      <c r="H66" s="116">
        <f>+F63</f>
        <v>7000</v>
      </c>
      <c r="J66" s="3"/>
    </row>
    <row r="67" spans="1:10" s="4" customFormat="1" ht="15.95" customHeight="1" thickBot="1" x14ac:dyDescent="0.25">
      <c r="A67" s="7"/>
      <c r="B67" s="7"/>
      <c r="C67" s="7"/>
      <c r="D67" s="117" t="s">
        <v>37</v>
      </c>
      <c r="E67" s="118"/>
      <c r="F67" s="119"/>
      <c r="G67" s="120">
        <v>0</v>
      </c>
      <c r="H67" s="121">
        <v>0</v>
      </c>
      <c r="J67" s="3"/>
    </row>
    <row r="68" spans="1:10" s="4" customFormat="1" ht="11.25" customHeight="1" thickBot="1" x14ac:dyDescent="0.25">
      <c r="A68" s="7"/>
      <c r="B68" s="7"/>
      <c r="C68" s="7"/>
      <c r="D68" s="8"/>
      <c r="E68" s="8"/>
      <c r="G68" s="2"/>
      <c r="H68" s="16"/>
      <c r="J68" s="3"/>
    </row>
    <row r="69" spans="1:10" s="4" customFormat="1" ht="15.95" customHeight="1" x14ac:dyDescent="0.2">
      <c r="A69" s="7">
        <v>10</v>
      </c>
      <c r="B69" s="7" t="s">
        <v>1</v>
      </c>
      <c r="C69" s="7"/>
      <c r="D69" s="106"/>
      <c r="E69" s="107"/>
      <c r="F69" s="108"/>
      <c r="G69" s="412" t="s">
        <v>36</v>
      </c>
      <c r="H69" s="413"/>
      <c r="I69" s="2"/>
      <c r="J69" s="3"/>
    </row>
    <row r="70" spans="1:10" s="4" customFormat="1" ht="15.95" customHeight="1" x14ac:dyDescent="0.2">
      <c r="D70" s="109" t="s">
        <v>26</v>
      </c>
      <c r="E70" s="32"/>
      <c r="F70" s="27" t="s">
        <v>35</v>
      </c>
      <c r="G70" s="389" t="s">
        <v>181</v>
      </c>
      <c r="H70" s="390" t="s">
        <v>182</v>
      </c>
      <c r="I70" s="2"/>
      <c r="J70" s="3"/>
    </row>
    <row r="71" spans="1:10" s="4" customFormat="1" ht="15.95" customHeight="1" x14ac:dyDescent="0.2">
      <c r="A71" s="7"/>
      <c r="B71" s="7"/>
      <c r="C71" s="7"/>
      <c r="D71" s="111" t="s">
        <v>27</v>
      </c>
      <c r="E71" s="31"/>
      <c r="F71" s="33">
        <v>13000</v>
      </c>
      <c r="G71" s="22"/>
      <c r="H71" s="112"/>
      <c r="I71" s="2"/>
      <c r="J71" s="3"/>
    </row>
    <row r="72" spans="1:10" s="4" customFormat="1" ht="15.95" customHeight="1" x14ac:dyDescent="0.2">
      <c r="A72" s="7"/>
      <c r="B72" s="7"/>
      <c r="C72" s="7"/>
      <c r="D72" s="113" t="s">
        <v>28</v>
      </c>
      <c r="E72" s="30"/>
      <c r="F72" s="28">
        <v>12000</v>
      </c>
      <c r="G72" s="19"/>
      <c r="H72" s="114"/>
      <c r="I72" s="2"/>
      <c r="J72" s="3"/>
    </row>
    <row r="73" spans="1:10" s="4" customFormat="1" ht="15.95" customHeight="1" x14ac:dyDescent="0.2">
      <c r="A73" s="7"/>
      <c r="B73" s="7"/>
      <c r="C73" s="7"/>
      <c r="D73" s="113" t="s">
        <v>29</v>
      </c>
      <c r="E73" s="30"/>
      <c r="F73" s="29"/>
      <c r="G73" s="28">
        <v>14000</v>
      </c>
      <c r="H73" s="392">
        <v>14000</v>
      </c>
      <c r="I73" s="2"/>
      <c r="J73" s="3"/>
    </row>
    <row r="74" spans="1:10" s="4" customFormat="1" ht="15.95" customHeight="1" x14ac:dyDescent="0.2">
      <c r="A74" s="7"/>
      <c r="B74" s="7"/>
      <c r="C74" s="7"/>
      <c r="D74" s="113" t="s">
        <v>30</v>
      </c>
      <c r="E74" s="30"/>
      <c r="F74" s="29"/>
      <c r="G74" s="388">
        <f>+F71</f>
        <v>13000</v>
      </c>
      <c r="H74" s="114"/>
      <c r="I74" s="2"/>
      <c r="J74" s="3"/>
    </row>
    <row r="75" spans="1:10" s="4" customFormat="1" ht="15" customHeight="1" x14ac:dyDescent="0.2">
      <c r="A75" s="7"/>
      <c r="B75" s="7"/>
      <c r="C75" s="7"/>
      <c r="D75" s="113" t="s">
        <v>32</v>
      </c>
      <c r="E75" s="30"/>
      <c r="F75" s="29"/>
      <c r="G75" s="34"/>
      <c r="H75" s="391">
        <f>+F72</f>
        <v>12000</v>
      </c>
      <c r="I75" s="2"/>
      <c r="J75" s="3"/>
    </row>
    <row r="76" spans="1:10" s="4" customFormat="1" ht="15.95" customHeight="1" thickBot="1" x14ac:dyDescent="0.25">
      <c r="A76" s="7"/>
      <c r="B76" s="7"/>
      <c r="C76" s="7"/>
      <c r="D76" s="117" t="s">
        <v>37</v>
      </c>
      <c r="E76" s="118"/>
      <c r="F76" s="119"/>
      <c r="G76" s="122">
        <f>+G73-G74</f>
        <v>1000</v>
      </c>
      <c r="H76" s="121">
        <v>0</v>
      </c>
      <c r="I76" s="2"/>
      <c r="J76" s="3"/>
    </row>
    <row r="77" spans="1:10" s="4" customFormat="1" ht="15.95" customHeight="1" thickBot="1" x14ac:dyDescent="0.25">
      <c r="A77" s="7"/>
      <c r="B77" s="7"/>
      <c r="C77" s="7"/>
      <c r="D77" s="8"/>
      <c r="E77" s="8"/>
      <c r="F77" s="6"/>
      <c r="G77" s="9"/>
      <c r="H77" s="2"/>
      <c r="I77" s="2"/>
      <c r="J77" s="3"/>
    </row>
    <row r="78" spans="1:10" s="4" customFormat="1" ht="15.95" customHeight="1" x14ac:dyDescent="0.2">
      <c r="A78" s="7">
        <v>11</v>
      </c>
      <c r="B78" s="7" t="s">
        <v>0</v>
      </c>
      <c r="C78" s="7"/>
      <c r="D78" s="123" t="s">
        <v>28</v>
      </c>
      <c r="E78" s="37"/>
      <c r="F78" s="124"/>
      <c r="G78" s="103">
        <v>100000</v>
      </c>
      <c r="H78" s="2"/>
      <c r="I78" s="2"/>
      <c r="J78" s="3"/>
    </row>
    <row r="79" spans="1:10" s="4" customFormat="1" ht="15.95" customHeight="1" x14ac:dyDescent="0.2">
      <c r="A79" s="7"/>
      <c r="B79" s="7"/>
      <c r="C79" s="7"/>
      <c r="D79" s="113" t="s">
        <v>27</v>
      </c>
      <c r="E79" s="36"/>
      <c r="F79" s="35"/>
      <c r="G79" s="125">
        <v>60000</v>
      </c>
      <c r="H79" s="2"/>
      <c r="I79" s="2"/>
      <c r="J79" s="3"/>
    </row>
    <row r="80" spans="1:10" s="4" customFormat="1" ht="15.95" customHeight="1" x14ac:dyDescent="0.2">
      <c r="A80" s="7"/>
      <c r="B80" s="7"/>
      <c r="C80" s="7"/>
      <c r="D80" s="113" t="s">
        <v>4</v>
      </c>
      <c r="E80" s="36"/>
      <c r="F80" s="35"/>
      <c r="G80" s="126">
        <f>+G78-G79</f>
        <v>40000</v>
      </c>
      <c r="H80" s="2"/>
      <c r="I80" s="2"/>
      <c r="J80" s="3"/>
    </row>
    <row r="81" spans="1:10" s="4" customFormat="1" ht="15.95" customHeight="1" x14ac:dyDescent="0.2">
      <c r="A81" s="7"/>
      <c r="B81" s="7"/>
      <c r="C81" s="7"/>
      <c r="D81" s="113" t="s">
        <v>5</v>
      </c>
      <c r="E81" s="36"/>
      <c r="F81" s="35"/>
      <c r="G81" s="127">
        <f>+G80/G78</f>
        <v>0.4</v>
      </c>
      <c r="H81" s="2"/>
      <c r="I81" s="2"/>
      <c r="J81" s="3"/>
    </row>
    <row r="82" spans="1:10" s="4" customFormat="1" ht="15.95" customHeight="1" x14ac:dyDescent="0.2">
      <c r="A82" s="7"/>
      <c r="B82" s="7"/>
      <c r="C82" s="7"/>
      <c r="D82" s="113" t="s">
        <v>38</v>
      </c>
      <c r="E82" s="36"/>
      <c r="F82" s="35"/>
      <c r="G82" s="128">
        <v>20000</v>
      </c>
      <c r="H82" s="2"/>
      <c r="I82" s="2"/>
      <c r="J82" s="3"/>
    </row>
    <row r="83" spans="1:10" s="4" customFormat="1" ht="15.95" customHeight="1" x14ac:dyDescent="0.2">
      <c r="A83" s="7"/>
      <c r="B83" s="7"/>
      <c r="C83" s="7"/>
      <c r="D83" s="113" t="s">
        <v>183</v>
      </c>
      <c r="E83" s="36"/>
      <c r="F83" s="35"/>
      <c r="G83" s="128">
        <f>+G82*G81</f>
        <v>8000</v>
      </c>
      <c r="H83" s="2"/>
      <c r="I83" s="2"/>
      <c r="J83" s="3"/>
    </row>
    <row r="84" spans="1:10" s="4" customFormat="1" ht="15.95" customHeight="1" thickBot="1" x14ac:dyDescent="0.25">
      <c r="A84" s="7"/>
      <c r="B84" s="7"/>
      <c r="C84" s="7"/>
      <c r="D84" s="117" t="s">
        <v>39</v>
      </c>
      <c r="E84" s="129"/>
      <c r="F84" s="130"/>
      <c r="G84" s="131">
        <f>+G83+G79</f>
        <v>68000</v>
      </c>
      <c r="H84" s="2"/>
      <c r="I84" s="2"/>
      <c r="J84" s="3"/>
    </row>
    <row r="85" spans="1:10" s="4" customFormat="1" ht="9" customHeight="1" x14ac:dyDescent="0.2">
      <c r="A85" s="7"/>
      <c r="B85" s="7"/>
      <c r="C85" s="7"/>
      <c r="D85" s="8"/>
      <c r="E85" s="8"/>
      <c r="F85" s="6"/>
      <c r="G85" s="9"/>
      <c r="H85" s="2"/>
      <c r="I85" s="2"/>
      <c r="J85" s="3"/>
    </row>
    <row r="86" spans="1:10" s="4" customFormat="1" ht="15.95" customHeight="1" x14ac:dyDescent="0.2">
      <c r="A86" s="7">
        <v>12</v>
      </c>
      <c r="B86" s="7" t="s">
        <v>1</v>
      </c>
      <c r="C86" s="7"/>
      <c r="D86" s="8"/>
      <c r="E86" s="8"/>
      <c r="F86" s="6"/>
      <c r="G86" s="9"/>
      <c r="H86" s="2"/>
      <c r="I86" s="2"/>
      <c r="J86" s="3"/>
    </row>
  </sheetData>
  <mergeCells count="3">
    <mergeCell ref="G69:H69"/>
    <mergeCell ref="G60:H60"/>
    <mergeCell ref="D15:E15"/>
  </mergeCells>
  <phoneticPr fontId="3" type="noConversion"/>
  <pageMargins left="0.75" right="0.75" top="0.5" bottom="0.5" header="0.3" footer="0.3"/>
  <pageSetup scale="105" orientation="portrait" r:id="rId1"/>
  <headerFooter alignWithMargins="0">
    <oddFooter>&amp;L&amp;"Calibri,Bold"&amp;8&amp;F, &amp;A, 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9"/>
  <sheetViews>
    <sheetView showGridLines="0" tabSelected="1" topLeftCell="A124" zoomScale="150" zoomScaleNormal="150" workbookViewId="0">
      <selection activeCell="H127" sqref="H127"/>
    </sheetView>
  </sheetViews>
  <sheetFormatPr defaultRowHeight="15.75" x14ac:dyDescent="0.25"/>
  <cols>
    <col min="1" max="1" width="4.28515625" style="10" customWidth="1"/>
    <col min="2" max="2" width="4" style="10" customWidth="1"/>
    <col min="3" max="3" width="3.140625" style="10" customWidth="1"/>
    <col min="4" max="4" width="21.7109375" style="11" customWidth="1"/>
    <col min="5" max="5" width="12.5703125" style="11" customWidth="1"/>
    <col min="6" max="6" width="15.140625" style="1" customWidth="1"/>
    <col min="7" max="7" width="16.42578125" style="12" customWidth="1"/>
    <col min="8" max="8" width="16.140625" style="1" customWidth="1"/>
    <col min="9" max="9" width="14.7109375" style="1" customWidth="1"/>
    <col min="10" max="10" width="11.42578125" style="5" customWidth="1"/>
  </cols>
  <sheetData>
    <row r="1" spans="1:11" s="4" customFormat="1" ht="6" customHeight="1" x14ac:dyDescent="0.2">
      <c r="A1" s="7"/>
      <c r="B1" s="7"/>
      <c r="C1" s="7"/>
      <c r="D1" s="8"/>
      <c r="E1" s="8"/>
      <c r="F1" s="6"/>
      <c r="G1" s="9"/>
      <c r="H1" s="2"/>
      <c r="I1" s="2"/>
      <c r="J1" s="3"/>
    </row>
    <row r="2" spans="1:11" s="4" customFormat="1" ht="19.899999999999999" customHeight="1" x14ac:dyDescent="0.2">
      <c r="A2" s="144">
        <v>13</v>
      </c>
      <c r="B2" s="144" t="s">
        <v>2</v>
      </c>
      <c r="C2" s="144"/>
      <c r="D2" s="42" t="s">
        <v>169</v>
      </c>
      <c r="E2" s="146"/>
      <c r="F2" s="147"/>
      <c r="G2" s="148"/>
      <c r="H2" s="148"/>
      <c r="I2" s="148"/>
      <c r="J2" s="148"/>
      <c r="K2" s="3"/>
    </row>
    <row r="3" spans="1:11" s="4" customFormat="1" ht="19.899999999999999" customHeight="1" x14ac:dyDescent="0.2">
      <c r="A3" s="144">
        <v>14</v>
      </c>
      <c r="B3" s="144" t="s">
        <v>2</v>
      </c>
      <c r="C3" s="144"/>
      <c r="D3" s="145"/>
      <c r="E3" s="146"/>
      <c r="F3" s="147"/>
      <c r="G3" s="148"/>
      <c r="H3" s="148"/>
      <c r="I3" s="148"/>
      <c r="J3" s="148"/>
      <c r="K3" s="3"/>
    </row>
    <row r="4" spans="1:11" s="4" customFormat="1" ht="19.899999999999999" customHeight="1" x14ac:dyDescent="0.2">
      <c r="A4" s="144">
        <v>15</v>
      </c>
      <c r="B4" s="144" t="s">
        <v>8</v>
      </c>
      <c r="C4" s="42" t="s">
        <v>195</v>
      </c>
      <c r="D4" s="148"/>
      <c r="E4" s="148"/>
      <c r="F4" s="148"/>
      <c r="G4" s="148"/>
      <c r="H4" s="148"/>
      <c r="I4" s="148"/>
      <c r="J4" s="148"/>
      <c r="K4" s="3"/>
    </row>
    <row r="5" spans="1:11" s="4" customFormat="1" ht="19.899999999999999" customHeight="1" x14ac:dyDescent="0.2">
      <c r="A5" s="144">
        <v>16</v>
      </c>
      <c r="B5" s="144" t="s">
        <v>8</v>
      </c>
      <c r="C5" s="144"/>
      <c r="D5" s="148" t="s">
        <v>189</v>
      </c>
      <c r="E5" s="148"/>
      <c r="F5" s="148"/>
      <c r="G5" s="148"/>
      <c r="H5" s="148"/>
      <c r="I5" s="148"/>
      <c r="J5" s="148"/>
      <c r="K5" s="3"/>
    </row>
    <row r="6" spans="1:11" s="4" customFormat="1" ht="11.25" customHeight="1" thickBot="1" x14ac:dyDescent="0.25">
      <c r="A6" s="144"/>
      <c r="B6" s="144"/>
      <c r="C6" s="144"/>
      <c r="D6" s="148"/>
      <c r="E6" s="148"/>
      <c r="F6" s="148"/>
      <c r="G6" s="148"/>
      <c r="H6" s="148"/>
      <c r="I6" s="148"/>
      <c r="J6" s="148"/>
      <c r="K6" s="3"/>
    </row>
    <row r="7" spans="1:11" s="4" customFormat="1" ht="19.899999999999999" customHeight="1" x14ac:dyDescent="0.2">
      <c r="A7" s="144">
        <v>17</v>
      </c>
      <c r="B7" s="144" t="s">
        <v>2</v>
      </c>
      <c r="C7" s="144"/>
      <c r="D7" s="322" t="s">
        <v>120</v>
      </c>
      <c r="E7" s="347"/>
      <c r="F7" s="310" t="s">
        <v>174</v>
      </c>
      <c r="G7" s="148"/>
      <c r="H7" s="148"/>
      <c r="I7" s="148"/>
      <c r="J7" s="148"/>
      <c r="K7" s="3"/>
    </row>
    <row r="8" spans="1:11" s="4" customFormat="1" ht="19.899999999999999" customHeight="1" x14ac:dyDescent="0.2">
      <c r="A8" s="144"/>
      <c r="B8" s="144"/>
      <c r="C8" s="144"/>
      <c r="D8" s="323" t="s">
        <v>24</v>
      </c>
      <c r="E8" s="348"/>
      <c r="F8" s="311" t="s">
        <v>175</v>
      </c>
      <c r="G8" s="148"/>
      <c r="H8" s="148"/>
      <c r="I8" s="148"/>
      <c r="J8" s="148"/>
      <c r="K8" s="3"/>
    </row>
    <row r="9" spans="1:11" s="4" customFormat="1" ht="19.899999999999999" customHeight="1" x14ac:dyDescent="0.2">
      <c r="A9" s="144"/>
      <c r="B9" s="144"/>
      <c r="C9" s="144"/>
      <c r="D9" s="323" t="s">
        <v>82</v>
      </c>
      <c r="E9" s="348"/>
      <c r="F9" s="312">
        <v>7</v>
      </c>
      <c r="G9" s="148"/>
      <c r="H9" s="148"/>
      <c r="I9" s="148"/>
      <c r="J9" s="148"/>
      <c r="K9" s="3"/>
    </row>
    <row r="10" spans="1:11" s="4" customFormat="1" ht="19.899999999999999" customHeight="1" x14ac:dyDescent="0.2">
      <c r="A10" s="144"/>
      <c r="B10" s="144"/>
      <c r="C10" s="144"/>
      <c r="D10" s="323" t="s">
        <v>84</v>
      </c>
      <c r="E10" s="348"/>
      <c r="F10" s="311" t="s">
        <v>118</v>
      </c>
      <c r="G10" s="148"/>
      <c r="H10" s="148"/>
      <c r="I10" s="148"/>
      <c r="J10" s="148"/>
      <c r="K10" s="3"/>
    </row>
    <row r="11" spans="1:11" s="4" customFormat="1" ht="19.899999999999999" customHeight="1" x14ac:dyDescent="0.2">
      <c r="A11" s="144"/>
      <c r="B11" s="144"/>
      <c r="C11" s="144"/>
      <c r="D11" s="323" t="s">
        <v>122</v>
      </c>
      <c r="E11" s="348"/>
      <c r="F11" s="350">
        <v>510000</v>
      </c>
      <c r="G11" s="148"/>
      <c r="H11" s="148"/>
      <c r="I11" s="148"/>
      <c r="J11" s="148"/>
      <c r="K11" s="3"/>
    </row>
    <row r="12" spans="1:11" s="4" customFormat="1" ht="19.899999999999999" customHeight="1" x14ac:dyDescent="0.2">
      <c r="A12" s="144"/>
      <c r="B12" s="144"/>
      <c r="C12" s="144"/>
      <c r="D12" s="320" t="s">
        <v>125</v>
      </c>
      <c r="E12" s="348"/>
      <c r="F12" s="317">
        <v>0.1429</v>
      </c>
      <c r="G12" s="148"/>
      <c r="H12" s="148"/>
      <c r="I12" s="148"/>
      <c r="J12" s="148"/>
      <c r="K12" s="3"/>
    </row>
    <row r="13" spans="1:11" s="4" customFormat="1" ht="19.899999999999999" customHeight="1" thickBot="1" x14ac:dyDescent="0.25">
      <c r="A13" s="144"/>
      <c r="B13" s="144"/>
      <c r="C13" s="144"/>
      <c r="D13" s="383" t="s">
        <v>126</v>
      </c>
      <c r="E13" s="355"/>
      <c r="F13" s="384">
        <f>+F12*F11</f>
        <v>72879</v>
      </c>
      <c r="G13" s="148"/>
      <c r="H13" s="148"/>
      <c r="I13" s="148"/>
      <c r="J13" s="148"/>
      <c r="K13" s="3"/>
    </row>
    <row r="14" spans="1:11" s="4" customFormat="1" ht="11.25" customHeight="1" thickBot="1" x14ac:dyDescent="0.25">
      <c r="A14" s="144"/>
      <c r="B14" s="144"/>
      <c r="C14" s="144"/>
      <c r="D14" s="145"/>
      <c r="E14" s="146"/>
      <c r="F14" s="147"/>
      <c r="G14" s="148"/>
      <c r="H14" s="148"/>
      <c r="I14" s="148"/>
      <c r="J14" s="148"/>
      <c r="K14" s="3"/>
    </row>
    <row r="15" spans="1:11" s="4" customFormat="1" ht="19.899999999999999" customHeight="1" x14ac:dyDescent="0.2">
      <c r="A15" s="144">
        <v>18</v>
      </c>
      <c r="B15" s="144" t="s">
        <v>1</v>
      </c>
      <c r="C15" s="144"/>
      <c r="D15" s="322" t="s">
        <v>120</v>
      </c>
      <c r="E15" s="347"/>
      <c r="F15" s="310" t="s">
        <v>174</v>
      </c>
      <c r="G15" s="148"/>
      <c r="H15" s="148"/>
      <c r="I15" s="148"/>
      <c r="J15" s="148"/>
      <c r="K15" s="3"/>
    </row>
    <row r="16" spans="1:11" s="4" customFormat="1" ht="19.899999999999999" customHeight="1" x14ac:dyDescent="0.2">
      <c r="A16" s="144"/>
      <c r="B16" s="144"/>
      <c r="C16" s="144"/>
      <c r="D16" s="323" t="s">
        <v>24</v>
      </c>
      <c r="E16" s="348"/>
      <c r="F16" s="311" t="s">
        <v>176</v>
      </c>
      <c r="G16" s="148"/>
      <c r="H16" s="148"/>
      <c r="I16" s="148"/>
      <c r="J16" s="148"/>
      <c r="K16" s="3"/>
    </row>
    <row r="17" spans="1:11" s="4" customFormat="1" ht="19.899999999999999" customHeight="1" x14ac:dyDescent="0.2">
      <c r="A17" s="144"/>
      <c r="B17" s="144"/>
      <c r="C17" s="144"/>
      <c r="D17" s="323" t="s">
        <v>82</v>
      </c>
      <c r="E17" s="348"/>
      <c r="F17" s="312">
        <v>5</v>
      </c>
      <c r="G17" s="148"/>
      <c r="H17" s="148"/>
      <c r="I17" s="148"/>
      <c r="J17" s="148"/>
      <c r="K17" s="3"/>
    </row>
    <row r="18" spans="1:11" s="4" customFormat="1" ht="19.899999999999999" customHeight="1" x14ac:dyDescent="0.2">
      <c r="A18" s="144"/>
      <c r="B18" s="144"/>
      <c r="C18" s="144"/>
      <c r="D18" s="323" t="s">
        <v>84</v>
      </c>
      <c r="E18" s="348"/>
      <c r="F18" s="311" t="s">
        <v>118</v>
      </c>
      <c r="G18" s="148"/>
      <c r="H18" s="148"/>
      <c r="I18" s="148"/>
      <c r="J18" s="148"/>
      <c r="K18" s="3"/>
    </row>
    <row r="19" spans="1:11" s="4" customFormat="1" ht="19.899999999999999" customHeight="1" x14ac:dyDescent="0.2">
      <c r="A19" s="144"/>
      <c r="B19" s="144"/>
      <c r="C19" s="144"/>
      <c r="D19" s="323" t="s">
        <v>122</v>
      </c>
      <c r="E19" s="348"/>
      <c r="F19" s="350">
        <v>15000</v>
      </c>
      <c r="G19" s="148"/>
      <c r="H19" s="148"/>
      <c r="I19" s="148"/>
      <c r="J19" s="148"/>
      <c r="K19" s="3"/>
    </row>
    <row r="20" spans="1:11" s="4" customFormat="1" ht="19.899999999999999" customHeight="1" x14ac:dyDescent="0.2">
      <c r="A20" s="144"/>
      <c r="B20" s="144"/>
      <c r="C20" s="144"/>
      <c r="D20" s="320" t="s">
        <v>125</v>
      </c>
      <c r="E20" s="348"/>
      <c r="F20" s="317">
        <v>0.2</v>
      </c>
      <c r="G20" s="148"/>
      <c r="H20" s="148"/>
      <c r="I20" s="148"/>
      <c r="J20" s="148"/>
      <c r="K20" s="3"/>
    </row>
    <row r="21" spans="1:11" s="4" customFormat="1" ht="19.899999999999999" customHeight="1" thickBot="1" x14ac:dyDescent="0.25">
      <c r="A21" s="144"/>
      <c r="B21" s="144"/>
      <c r="C21" s="144"/>
      <c r="D21" s="383" t="s">
        <v>126</v>
      </c>
      <c r="E21" s="355"/>
      <c r="F21" s="384">
        <f>+F20*F19</f>
        <v>3000</v>
      </c>
      <c r="G21" s="148"/>
      <c r="H21" s="148"/>
      <c r="I21" s="148"/>
      <c r="J21" s="148"/>
      <c r="K21" s="3"/>
    </row>
    <row r="22" spans="1:11" s="4" customFormat="1" ht="8.25" customHeight="1" thickBot="1" x14ac:dyDescent="0.25">
      <c r="A22" s="144"/>
      <c r="B22" s="144"/>
      <c r="C22" s="144"/>
      <c r="D22" s="145"/>
      <c r="E22" s="146"/>
      <c r="F22" s="147"/>
      <c r="G22" s="148"/>
      <c r="H22" s="148"/>
      <c r="I22" s="148"/>
      <c r="J22" s="148"/>
      <c r="K22" s="3"/>
    </row>
    <row r="23" spans="1:11" s="4" customFormat="1" ht="19.899999999999999" customHeight="1" x14ac:dyDescent="0.2">
      <c r="A23" s="144">
        <v>19</v>
      </c>
      <c r="B23" s="144" t="s">
        <v>2</v>
      </c>
      <c r="C23" s="144"/>
      <c r="D23" s="322" t="s">
        <v>120</v>
      </c>
      <c r="E23" s="347"/>
      <c r="F23" s="310" t="s">
        <v>177</v>
      </c>
      <c r="G23" s="148"/>
      <c r="H23" s="148"/>
      <c r="I23" s="148"/>
      <c r="J23" s="148"/>
      <c r="K23" s="3"/>
    </row>
    <row r="24" spans="1:11" s="4" customFormat="1" ht="19.899999999999999" customHeight="1" x14ac:dyDescent="0.2">
      <c r="A24" s="144"/>
      <c r="B24" s="144"/>
      <c r="C24" s="144"/>
      <c r="D24" s="323" t="s">
        <v>24</v>
      </c>
      <c r="E24" s="348"/>
      <c r="F24" s="311" t="s">
        <v>176</v>
      </c>
      <c r="G24" s="148"/>
      <c r="H24" s="148"/>
      <c r="I24" s="148"/>
      <c r="J24" s="148"/>
      <c r="K24" s="3"/>
    </row>
    <row r="25" spans="1:11" s="4" customFormat="1" ht="19.899999999999999" customHeight="1" x14ac:dyDescent="0.2">
      <c r="A25" s="144"/>
      <c r="B25" s="144"/>
      <c r="C25" s="144"/>
      <c r="D25" s="323" t="s">
        <v>82</v>
      </c>
      <c r="E25" s="348"/>
      <c r="F25" s="312">
        <v>5</v>
      </c>
      <c r="G25" s="148"/>
      <c r="H25" s="148"/>
      <c r="I25" s="148"/>
      <c r="J25" s="148"/>
      <c r="K25" s="3"/>
    </row>
    <row r="26" spans="1:11" s="4" customFormat="1" ht="19.899999999999999" customHeight="1" x14ac:dyDescent="0.2">
      <c r="A26" s="144"/>
      <c r="B26" s="144"/>
      <c r="C26" s="144"/>
      <c r="D26" s="323" t="s">
        <v>84</v>
      </c>
      <c r="E26" s="348"/>
      <c r="F26" s="311" t="s">
        <v>178</v>
      </c>
      <c r="G26" s="148"/>
      <c r="H26" s="148"/>
      <c r="I26" s="148"/>
      <c r="J26" s="148"/>
      <c r="K26" s="3"/>
    </row>
    <row r="27" spans="1:11" s="4" customFormat="1" ht="19.899999999999999" customHeight="1" x14ac:dyDescent="0.2">
      <c r="A27" s="144"/>
      <c r="B27" s="144"/>
      <c r="C27" s="144"/>
      <c r="D27" s="323" t="s">
        <v>122</v>
      </c>
      <c r="E27" s="348"/>
      <c r="F27" s="350">
        <v>15000</v>
      </c>
      <c r="G27" s="148"/>
      <c r="H27" s="148"/>
      <c r="I27" s="148"/>
      <c r="J27" s="148"/>
      <c r="K27" s="3"/>
    </row>
    <row r="28" spans="1:11" s="4" customFormat="1" ht="19.899999999999999" customHeight="1" x14ac:dyDescent="0.2">
      <c r="A28" s="144"/>
      <c r="B28" s="144"/>
      <c r="C28" s="144"/>
      <c r="D28" s="320" t="s">
        <v>125</v>
      </c>
      <c r="E28" s="348"/>
      <c r="F28" s="317">
        <v>0.05</v>
      </c>
      <c r="G28" s="148" t="s">
        <v>190</v>
      </c>
      <c r="H28" s="148"/>
      <c r="I28" s="148"/>
      <c r="J28" s="148"/>
      <c r="K28" s="3"/>
    </row>
    <row r="29" spans="1:11" s="4" customFormat="1" ht="19.899999999999999" customHeight="1" thickBot="1" x14ac:dyDescent="0.25">
      <c r="A29" s="144"/>
      <c r="B29" s="144"/>
      <c r="C29" s="144"/>
      <c r="D29" s="383" t="s">
        <v>126</v>
      </c>
      <c r="E29" s="355"/>
      <c r="F29" s="384">
        <f>+F28*F27</f>
        <v>750</v>
      </c>
      <c r="G29" s="148"/>
      <c r="H29" s="148"/>
      <c r="I29" s="148"/>
      <c r="J29" s="148"/>
      <c r="K29" s="3"/>
    </row>
    <row r="30" spans="1:11" s="4" customFormat="1" ht="11.25" customHeight="1" x14ac:dyDescent="0.2">
      <c r="A30" s="144"/>
      <c r="B30" s="144"/>
      <c r="C30" s="144"/>
      <c r="D30" s="145"/>
      <c r="E30" s="146"/>
      <c r="F30" s="147"/>
      <c r="G30" s="148"/>
      <c r="H30" s="148"/>
      <c r="I30" s="148"/>
      <c r="J30" s="148"/>
      <c r="K30" s="3"/>
    </row>
    <row r="31" spans="1:11" s="4" customFormat="1" ht="19.899999999999999" customHeight="1" x14ac:dyDescent="0.2">
      <c r="A31" s="144">
        <v>20</v>
      </c>
      <c r="B31" s="144" t="s">
        <v>1</v>
      </c>
      <c r="C31" s="144"/>
      <c r="D31" s="145" t="s">
        <v>99</v>
      </c>
      <c r="E31" s="148"/>
      <c r="F31" s="146" t="s">
        <v>170</v>
      </c>
      <c r="G31" s="148"/>
      <c r="H31" s="148"/>
      <c r="I31" s="146" t="s">
        <v>191</v>
      </c>
      <c r="J31" s="146"/>
      <c r="K31" s="3"/>
    </row>
    <row r="32" spans="1:11" s="4" customFormat="1" ht="19.899999999999999" customHeight="1" thickBot="1" x14ac:dyDescent="0.25">
      <c r="A32" s="144"/>
      <c r="B32" s="144"/>
      <c r="C32" s="144"/>
      <c r="D32" s="145" t="s">
        <v>100</v>
      </c>
      <c r="E32" s="148"/>
      <c r="F32" s="146"/>
      <c r="G32" s="148"/>
      <c r="H32" s="148"/>
      <c r="I32" s="148"/>
      <c r="J32" s="148"/>
      <c r="K32" s="3"/>
    </row>
    <row r="33" spans="1:11" s="4" customFormat="1" ht="19.899999999999999" customHeight="1" x14ac:dyDescent="0.2">
      <c r="A33" s="148"/>
      <c r="B33" s="144"/>
      <c r="C33" s="144"/>
      <c r="D33" s="207"/>
      <c r="E33" s="208"/>
      <c r="F33" s="208"/>
      <c r="G33" s="209" t="s">
        <v>101</v>
      </c>
      <c r="H33" s="208" t="s">
        <v>102</v>
      </c>
      <c r="I33" s="208"/>
      <c r="J33" s="210"/>
      <c r="K33" s="3"/>
    </row>
    <row r="34" spans="1:11" s="4" customFormat="1" ht="19.899999999999999" customHeight="1" thickBot="1" x14ac:dyDescent="0.25">
      <c r="A34" s="144"/>
      <c r="B34" s="144"/>
      <c r="C34" s="144"/>
      <c r="D34" s="211" t="s">
        <v>24</v>
      </c>
      <c r="E34" s="212" t="s">
        <v>69</v>
      </c>
      <c r="F34" s="212" t="s">
        <v>70</v>
      </c>
      <c r="G34" s="213" t="s">
        <v>103</v>
      </c>
      <c r="H34" s="212">
        <v>179</v>
      </c>
      <c r="I34" s="212" t="s">
        <v>72</v>
      </c>
      <c r="J34" s="214" t="s">
        <v>101</v>
      </c>
      <c r="K34" s="3"/>
    </row>
    <row r="35" spans="1:11" s="4" customFormat="1" ht="19.899999999999999" customHeight="1" x14ac:dyDescent="0.2">
      <c r="A35" s="144"/>
      <c r="B35" s="144"/>
      <c r="C35" s="144"/>
      <c r="D35" s="215" t="s">
        <v>104</v>
      </c>
      <c r="E35" s="216">
        <v>18000</v>
      </c>
      <c r="F35" s="217">
        <v>5</v>
      </c>
      <c r="G35" s="218">
        <v>0.25</v>
      </c>
      <c r="H35" s="216">
        <v>0</v>
      </c>
      <c r="I35" s="216">
        <f>+E35-H35</f>
        <v>18000</v>
      </c>
      <c r="J35" s="219">
        <f>+I35*G35</f>
        <v>4500</v>
      </c>
      <c r="K35" s="3"/>
    </row>
    <row r="36" spans="1:11" s="4" customFormat="1" ht="19.899999999999999" customHeight="1" thickBot="1" x14ac:dyDescent="0.25">
      <c r="A36" s="144"/>
      <c r="B36" s="144"/>
      <c r="C36" s="144"/>
      <c r="D36" s="220" t="s">
        <v>105</v>
      </c>
      <c r="E36" s="221">
        <v>34000</v>
      </c>
      <c r="F36" s="222">
        <v>7</v>
      </c>
      <c r="G36" s="223">
        <v>3.5700000000000003E-2</v>
      </c>
      <c r="H36" s="224">
        <v>0</v>
      </c>
      <c r="I36" s="224">
        <f>+E36-H36</f>
        <v>34000</v>
      </c>
      <c r="J36" s="225">
        <f>+I36*G36</f>
        <v>1213.8000000000002</v>
      </c>
      <c r="K36" s="3"/>
    </row>
    <row r="37" spans="1:11" s="4" customFormat="1" ht="19.899999999999999" customHeight="1" thickBot="1" x14ac:dyDescent="0.25">
      <c r="A37" s="144"/>
      <c r="B37" s="144"/>
      <c r="C37" s="144"/>
      <c r="D37" s="220" t="s">
        <v>48</v>
      </c>
      <c r="E37" s="221">
        <f>SUM(E35:E36)</f>
        <v>52000</v>
      </c>
      <c r="F37" s="226"/>
      <c r="G37" s="226"/>
      <c r="H37" s="227">
        <f>SUM(H35:H36)</f>
        <v>0</v>
      </c>
      <c r="I37" s="227">
        <f>SUM(I35:I36)</f>
        <v>52000</v>
      </c>
      <c r="J37" s="228">
        <f>SUM(J35:J36)</f>
        <v>5713.8</v>
      </c>
      <c r="K37" s="3"/>
    </row>
    <row r="38" spans="1:11" s="4" customFormat="1" ht="19.899999999999999" customHeight="1" x14ac:dyDescent="0.2">
      <c r="A38" s="144"/>
      <c r="B38" s="144"/>
      <c r="C38" s="144"/>
      <c r="D38" s="220" t="s">
        <v>106</v>
      </c>
      <c r="E38" s="229"/>
      <c r="F38" s="226"/>
      <c r="G38" s="226"/>
      <c r="H38" s="216"/>
      <c r="I38" s="216"/>
      <c r="J38" s="219">
        <f>+H37</f>
        <v>0</v>
      </c>
      <c r="K38" s="3"/>
    </row>
    <row r="39" spans="1:11" s="4" customFormat="1" ht="19.899999999999999" customHeight="1" thickBot="1" x14ac:dyDescent="0.25">
      <c r="A39" s="144"/>
      <c r="B39" s="144"/>
      <c r="C39" s="144"/>
      <c r="D39" s="220" t="s">
        <v>107</v>
      </c>
      <c r="E39" s="221"/>
      <c r="F39" s="226"/>
      <c r="G39" s="226"/>
      <c r="H39" s="216"/>
      <c r="I39" s="216"/>
      <c r="J39" s="230">
        <v>0</v>
      </c>
      <c r="K39" s="3"/>
    </row>
    <row r="40" spans="1:11" s="4" customFormat="1" ht="19.899999999999999" customHeight="1" thickBot="1" x14ac:dyDescent="0.25">
      <c r="A40" s="144"/>
      <c r="B40" s="144"/>
      <c r="C40" s="144"/>
      <c r="D40" s="231" t="s">
        <v>108</v>
      </c>
      <c r="E40" s="232"/>
      <c r="F40" s="233"/>
      <c r="G40" s="233"/>
      <c r="H40" s="232"/>
      <c r="I40" s="232"/>
      <c r="J40" s="234">
        <f>SUM(J37:J38)</f>
        <v>5713.8</v>
      </c>
      <c r="K40" s="3"/>
    </row>
    <row r="41" spans="1:11" s="4" customFormat="1" ht="19.899999999999999" customHeight="1" x14ac:dyDescent="0.2">
      <c r="A41" s="144"/>
      <c r="B41" s="144"/>
      <c r="C41" s="144"/>
      <c r="D41" s="145" t="s">
        <v>109</v>
      </c>
      <c r="E41" s="146"/>
      <c r="F41" s="147"/>
      <c r="G41" s="148"/>
      <c r="H41" s="148"/>
      <c r="I41" s="148"/>
      <c r="J41" s="148"/>
      <c r="K41" s="3"/>
    </row>
    <row r="42" spans="1:11" s="4" customFormat="1" ht="19.899999999999999" customHeight="1" x14ac:dyDescent="0.2">
      <c r="A42" s="144"/>
      <c r="B42" s="144"/>
      <c r="C42" s="144"/>
      <c r="D42" s="145" t="s">
        <v>110</v>
      </c>
      <c r="E42" s="148"/>
      <c r="F42" s="148"/>
      <c r="G42" s="235"/>
      <c r="H42" s="235"/>
      <c r="I42" s="235"/>
      <c r="J42" s="148"/>
      <c r="K42" s="3"/>
    </row>
    <row r="43" spans="1:11" s="4" customFormat="1" ht="2.25" customHeight="1" x14ac:dyDescent="0.2">
      <c r="A43" s="144"/>
      <c r="B43" s="144"/>
      <c r="C43" s="144"/>
      <c r="D43" s="145"/>
      <c r="E43" s="148"/>
      <c r="F43" s="148"/>
      <c r="G43" s="235"/>
      <c r="H43" s="235"/>
      <c r="I43" s="235"/>
      <c r="J43" s="148"/>
      <c r="K43" s="3"/>
    </row>
    <row r="44" spans="1:11" s="4" customFormat="1" ht="19.899999999999999" customHeight="1" thickBot="1" x14ac:dyDescent="0.25">
      <c r="A44" s="144"/>
      <c r="B44" s="144"/>
      <c r="C44" s="144"/>
      <c r="D44" s="42" t="s">
        <v>209</v>
      </c>
      <c r="E44" s="148"/>
      <c r="F44" s="148"/>
      <c r="G44" s="235"/>
      <c r="H44" s="235"/>
      <c r="I44" s="235"/>
      <c r="J44" s="148"/>
      <c r="K44" s="3"/>
    </row>
    <row r="45" spans="1:11" s="4" customFormat="1" ht="19.899999999999999" customHeight="1" x14ac:dyDescent="0.2">
      <c r="A45" s="144"/>
      <c r="B45" s="144"/>
      <c r="C45" s="144"/>
      <c r="D45" s="344" t="s">
        <v>111</v>
      </c>
      <c r="E45" s="335"/>
      <c r="F45" s="347"/>
      <c r="G45" s="340">
        <v>0.2</v>
      </c>
      <c r="H45" s="235"/>
      <c r="I45" s="235"/>
      <c r="J45" s="148"/>
      <c r="K45" s="3"/>
    </row>
    <row r="46" spans="1:11" s="4" customFormat="1" ht="19.899999999999999" customHeight="1" x14ac:dyDescent="0.2">
      <c r="A46" s="144"/>
      <c r="B46" s="144"/>
      <c r="C46" s="144"/>
      <c r="D46" s="324" t="s">
        <v>112</v>
      </c>
      <c r="E46" s="336"/>
      <c r="F46" s="348"/>
      <c r="G46" s="417">
        <f>+G45*2</f>
        <v>0.4</v>
      </c>
      <c r="H46" s="235"/>
      <c r="I46" s="235"/>
      <c r="J46" s="148"/>
      <c r="K46" s="3"/>
    </row>
    <row r="47" spans="1:11" s="4" customFormat="1" ht="19.899999999999999" customHeight="1" x14ac:dyDescent="0.2">
      <c r="A47" s="144"/>
      <c r="B47" s="144"/>
      <c r="C47" s="144"/>
      <c r="D47" s="324" t="s">
        <v>113</v>
      </c>
      <c r="E47" s="336"/>
      <c r="F47" s="348"/>
      <c r="G47" s="341"/>
      <c r="H47" s="235"/>
      <c r="I47" s="235"/>
      <c r="J47" s="148"/>
      <c r="K47" s="3"/>
    </row>
    <row r="48" spans="1:11" s="4" customFormat="1" ht="19.899999999999999" customHeight="1" x14ac:dyDescent="0.2">
      <c r="A48" s="144"/>
      <c r="B48" s="144"/>
      <c r="C48" s="144"/>
      <c r="D48" s="345" t="s">
        <v>114</v>
      </c>
      <c r="E48" s="336"/>
      <c r="F48" s="348"/>
      <c r="G48" s="342">
        <v>7.5</v>
      </c>
      <c r="H48" s="235"/>
      <c r="I48" s="235"/>
      <c r="J48" s="148"/>
      <c r="K48" s="3"/>
    </row>
    <row r="49" spans="1:11" s="4" customFormat="1" ht="19.899999999999999" customHeight="1" x14ac:dyDescent="0.2">
      <c r="A49" s="144"/>
      <c r="B49" s="144"/>
      <c r="C49" s="144"/>
      <c r="D49" s="345" t="s">
        <v>115</v>
      </c>
      <c r="E49" s="336"/>
      <c r="F49" s="348"/>
      <c r="G49" s="342">
        <v>12</v>
      </c>
      <c r="H49" s="235"/>
      <c r="I49" s="235"/>
      <c r="J49" s="148"/>
      <c r="K49" s="3"/>
    </row>
    <row r="50" spans="1:11" s="4" customFormat="1" ht="19.899999999999999" customHeight="1" x14ac:dyDescent="0.2">
      <c r="A50" s="144"/>
      <c r="B50" s="144"/>
      <c r="C50" s="144"/>
      <c r="D50" s="345" t="s">
        <v>116</v>
      </c>
      <c r="E50" s="336"/>
      <c r="F50" s="348"/>
      <c r="G50" s="418">
        <f>+G48/G49</f>
        <v>0.625</v>
      </c>
      <c r="H50" s="235"/>
      <c r="I50" s="235"/>
      <c r="J50" s="148"/>
      <c r="K50" s="3"/>
    </row>
    <row r="51" spans="1:11" s="4" customFormat="1" ht="19.899999999999999" customHeight="1" thickBot="1" x14ac:dyDescent="0.25">
      <c r="A51" s="144"/>
      <c r="B51" s="144"/>
      <c r="C51" s="144"/>
      <c r="D51" s="346" t="s">
        <v>117</v>
      </c>
      <c r="E51" s="337"/>
      <c r="F51" s="349"/>
      <c r="G51" s="343">
        <f>+G50*G46</f>
        <v>0.25</v>
      </c>
      <c r="H51" s="419" t="s">
        <v>210</v>
      </c>
      <c r="I51" s="235"/>
      <c r="J51" s="148"/>
      <c r="K51" s="3"/>
    </row>
    <row r="52" spans="1:11" s="4" customFormat="1" ht="8.25" customHeight="1" x14ac:dyDescent="0.2">
      <c r="A52" s="144"/>
      <c r="B52" s="144"/>
      <c r="C52" s="144"/>
      <c r="D52" s="145"/>
      <c r="E52" s="146"/>
      <c r="F52" s="147"/>
      <c r="G52" s="148"/>
      <c r="H52" s="148"/>
      <c r="I52" s="148"/>
      <c r="J52" s="148"/>
      <c r="K52" s="3"/>
    </row>
    <row r="53" spans="1:11" s="4" customFormat="1" ht="19.899999999999999" customHeight="1" thickBot="1" x14ac:dyDescent="0.25">
      <c r="A53" s="144"/>
      <c r="B53" s="144"/>
      <c r="C53" s="144"/>
      <c r="D53" s="149" t="s">
        <v>57</v>
      </c>
      <c r="E53" s="150">
        <v>2016</v>
      </c>
      <c r="H53" s="145" t="s">
        <v>180</v>
      </c>
      <c r="I53" s="148"/>
      <c r="J53" s="148"/>
      <c r="K53" s="3"/>
    </row>
    <row r="54" spans="1:11" s="4" customFormat="1" ht="19.899999999999999" customHeight="1" x14ac:dyDescent="0.2">
      <c r="A54" s="144">
        <v>21</v>
      </c>
      <c r="B54" s="144" t="s">
        <v>0</v>
      </c>
      <c r="C54" s="151">
        <v>1</v>
      </c>
      <c r="D54" s="152" t="s">
        <v>58</v>
      </c>
      <c r="E54" s="152"/>
      <c r="F54" s="386"/>
      <c r="G54" s="386"/>
      <c r="H54" s="153" t="s">
        <v>59</v>
      </c>
      <c r="I54" s="154" t="s">
        <v>60</v>
      </c>
      <c r="J54" s="148"/>
      <c r="K54" s="3"/>
    </row>
    <row r="55" spans="1:11" s="4" customFormat="1" ht="19.899999999999999" customHeight="1" x14ac:dyDescent="0.2">
      <c r="A55" s="144"/>
      <c r="B55" s="144"/>
      <c r="C55" s="155">
        <v>2</v>
      </c>
      <c r="D55" s="156" t="s">
        <v>61</v>
      </c>
      <c r="E55" s="157"/>
      <c r="F55" s="157"/>
      <c r="G55" s="157"/>
      <c r="H55" s="158" t="s">
        <v>25</v>
      </c>
      <c r="I55" s="159"/>
      <c r="J55" s="148"/>
      <c r="K55" s="3"/>
    </row>
    <row r="56" spans="1:11" s="4" customFormat="1" ht="19.899999999999999" customHeight="1" x14ac:dyDescent="0.2">
      <c r="A56" s="144"/>
      <c r="B56" s="144"/>
      <c r="C56" s="155">
        <v>3</v>
      </c>
      <c r="D56" s="156" t="s">
        <v>62</v>
      </c>
      <c r="E56" s="157"/>
      <c r="F56" s="157"/>
      <c r="G56" s="157"/>
      <c r="H56" s="160">
        <v>2125000</v>
      </c>
      <c r="I56" s="161"/>
      <c r="J56" s="148"/>
      <c r="K56" s="3"/>
    </row>
    <row r="57" spans="1:11" s="4" customFormat="1" ht="19.899999999999999" customHeight="1" x14ac:dyDescent="0.2">
      <c r="A57" s="144"/>
      <c r="B57" s="144"/>
      <c r="C57" s="155">
        <v>4</v>
      </c>
      <c r="D57" s="156" t="s">
        <v>63</v>
      </c>
      <c r="E57" s="157"/>
      <c r="F57" s="157"/>
      <c r="G57" s="157"/>
      <c r="H57" s="162">
        <v>2010000</v>
      </c>
      <c r="I57" s="161"/>
      <c r="J57" s="148"/>
      <c r="K57" s="3"/>
    </row>
    <row r="58" spans="1:11" s="4" customFormat="1" ht="19.899999999999999" customHeight="1" x14ac:dyDescent="0.2">
      <c r="A58" s="144"/>
      <c r="B58" s="144"/>
      <c r="C58" s="155">
        <v>5</v>
      </c>
      <c r="D58" s="156" t="s">
        <v>64</v>
      </c>
      <c r="E58" s="157"/>
      <c r="F58" s="157"/>
      <c r="G58" s="157"/>
      <c r="H58" s="163">
        <f>MAX(0,(H56-H57))</f>
        <v>115000</v>
      </c>
      <c r="I58" s="161"/>
      <c r="J58" s="148"/>
      <c r="K58" s="3"/>
    </row>
    <row r="59" spans="1:11" s="4" customFormat="1" ht="19.899999999999999" customHeight="1" thickBot="1" x14ac:dyDescent="0.25">
      <c r="A59" s="144"/>
      <c r="B59" s="144"/>
      <c r="C59" s="155">
        <v>6</v>
      </c>
      <c r="D59" s="156" t="s">
        <v>65</v>
      </c>
      <c r="E59" s="157"/>
      <c r="F59" s="157"/>
      <c r="G59" s="157"/>
      <c r="H59" s="162">
        <v>500000</v>
      </c>
      <c r="I59" s="161"/>
      <c r="J59" s="148"/>
      <c r="K59" s="3"/>
    </row>
    <row r="60" spans="1:11" s="4" customFormat="1" ht="19.899999999999999" customHeight="1" thickBot="1" x14ac:dyDescent="0.25">
      <c r="A60" s="144"/>
      <c r="B60" s="144"/>
      <c r="C60" s="155">
        <v>7</v>
      </c>
      <c r="D60" s="156" t="s">
        <v>211</v>
      </c>
      <c r="E60" s="157"/>
      <c r="F60" s="157"/>
      <c r="G60" s="157"/>
      <c r="H60" s="421">
        <f>+MAX(0,(H59-H58))</f>
        <v>385000</v>
      </c>
      <c r="I60" s="161"/>
      <c r="J60" s="148"/>
      <c r="K60" s="3"/>
    </row>
    <row r="61" spans="1:11" s="4" customFormat="1" ht="19.899999999999999" customHeight="1" x14ac:dyDescent="0.2">
      <c r="A61" s="144"/>
      <c r="B61" s="144"/>
      <c r="C61" s="155">
        <v>8</v>
      </c>
      <c r="D61" s="156" t="s">
        <v>66</v>
      </c>
      <c r="E61" s="157"/>
      <c r="F61" s="157"/>
      <c r="G61" s="157"/>
      <c r="H61" s="420">
        <f>+H56</f>
        <v>2125000</v>
      </c>
      <c r="I61" s="161"/>
      <c r="J61" s="148"/>
      <c r="K61" s="3"/>
    </row>
    <row r="62" spans="1:11" s="4" customFormat="1" ht="19.899999999999999" customHeight="1" thickBot="1" x14ac:dyDescent="0.25">
      <c r="A62" s="144"/>
      <c r="B62" s="144"/>
      <c r="C62" s="164">
        <v>9</v>
      </c>
      <c r="D62" s="165" t="s">
        <v>192</v>
      </c>
      <c r="E62" s="166"/>
      <c r="F62" s="166"/>
      <c r="G62" s="166"/>
      <c r="H62" s="167">
        <f>MIN(H60,H61)</f>
        <v>385000</v>
      </c>
      <c r="I62" s="168">
        <f>+H62</f>
        <v>385000</v>
      </c>
      <c r="J62" s="148"/>
      <c r="K62" s="3"/>
    </row>
    <row r="63" spans="1:11" s="4" customFormat="1" ht="19.899999999999999" customHeight="1" thickBot="1" x14ac:dyDescent="0.25">
      <c r="A63" s="144"/>
      <c r="B63" s="144"/>
      <c r="C63" s="169"/>
      <c r="D63" s="170" t="s">
        <v>67</v>
      </c>
      <c r="E63" s="171"/>
      <c r="F63" s="171"/>
      <c r="G63" s="171"/>
      <c r="H63" s="172">
        <f>+H61-H62</f>
        <v>1740000</v>
      </c>
      <c r="I63" s="404"/>
      <c r="J63" s="148"/>
      <c r="K63" s="3"/>
    </row>
    <row r="64" spans="1:11" s="4" customFormat="1" ht="19.899999999999999" customHeight="1" x14ac:dyDescent="0.2">
      <c r="A64" s="144"/>
      <c r="B64" s="144"/>
      <c r="C64" s="382"/>
      <c r="D64" s="3"/>
      <c r="E64" s="157"/>
      <c r="F64" s="157"/>
      <c r="G64" s="160"/>
      <c r="H64" s="160"/>
      <c r="I64" s="160"/>
      <c r="J64" s="160"/>
      <c r="K64" s="3"/>
    </row>
    <row r="65" spans="1:11" s="4" customFormat="1" ht="19.899999999999999" customHeight="1" x14ac:dyDescent="0.2">
      <c r="A65" s="144">
        <v>22</v>
      </c>
      <c r="B65" s="144" t="s">
        <v>2</v>
      </c>
      <c r="C65" s="42" t="s">
        <v>68</v>
      </c>
      <c r="E65" s="146"/>
      <c r="F65" s="147"/>
      <c r="G65" s="148"/>
      <c r="H65" s="148"/>
      <c r="I65" s="148"/>
      <c r="J65" s="148"/>
      <c r="K65" s="3"/>
    </row>
    <row r="67" spans="1:11" s="4" customFormat="1" ht="19.899999999999999" customHeight="1" thickBot="1" x14ac:dyDescent="0.25">
      <c r="A67" s="144">
        <v>23</v>
      </c>
      <c r="B67" s="144" t="s">
        <v>2</v>
      </c>
      <c r="C67" s="144"/>
      <c r="D67" s="148" t="s">
        <v>206</v>
      </c>
      <c r="E67" s="148"/>
      <c r="F67" s="148"/>
      <c r="G67" s="148"/>
      <c r="H67" s="148"/>
      <c r="I67" s="148"/>
      <c r="J67" s="148"/>
      <c r="K67" s="3"/>
    </row>
    <row r="68" spans="1:11" s="4" customFormat="1" ht="19.899999999999999" customHeight="1" thickBot="1" x14ac:dyDescent="0.3">
      <c r="A68" s="148"/>
      <c r="B68" s="148"/>
      <c r="C68" s="148"/>
      <c r="D68" s="173" t="s">
        <v>24</v>
      </c>
      <c r="E68" s="174" t="s">
        <v>69</v>
      </c>
      <c r="F68" s="174" t="s">
        <v>70</v>
      </c>
      <c r="G68" s="175" t="s">
        <v>71</v>
      </c>
      <c r="H68" s="174" t="s">
        <v>58</v>
      </c>
      <c r="I68" s="176" t="s">
        <v>72</v>
      </c>
      <c r="J68" s="177" t="s">
        <v>73</v>
      </c>
      <c r="K68" s="3"/>
    </row>
    <row r="69" spans="1:11" s="4" customFormat="1" ht="19.899999999999999" customHeight="1" x14ac:dyDescent="0.25">
      <c r="A69" s="144"/>
      <c r="B69" s="144"/>
      <c r="C69" s="144"/>
      <c r="D69" s="178" t="s">
        <v>74</v>
      </c>
      <c r="E69" s="179">
        <v>300000</v>
      </c>
      <c r="F69" s="180">
        <v>5</v>
      </c>
      <c r="G69" s="181"/>
      <c r="H69" s="179">
        <v>100000</v>
      </c>
      <c r="I69" s="182">
        <f>+E69-H69</f>
        <v>200000</v>
      </c>
      <c r="J69" s="394"/>
      <c r="K69" s="3"/>
    </row>
    <row r="70" spans="1:11" s="4" customFormat="1" ht="19.899999999999999" customHeight="1" thickBot="1" x14ac:dyDescent="0.3">
      <c r="A70" s="144"/>
      <c r="B70" s="144"/>
      <c r="C70" s="144"/>
      <c r="D70" s="183" t="s">
        <v>75</v>
      </c>
      <c r="E70" s="184">
        <v>400000</v>
      </c>
      <c r="F70" s="185">
        <v>7</v>
      </c>
      <c r="H70" s="186">
        <v>400000</v>
      </c>
      <c r="I70" s="187">
        <f>+E70-H70</f>
        <v>0</v>
      </c>
      <c r="J70" s="395"/>
      <c r="K70" s="3"/>
    </row>
    <row r="71" spans="1:11" s="4" customFormat="1" ht="19.899999999999999" customHeight="1" thickBot="1" x14ac:dyDescent="0.3">
      <c r="A71" s="144"/>
      <c r="B71" s="144"/>
      <c r="C71" s="144"/>
      <c r="D71" s="393" t="s">
        <v>76</v>
      </c>
      <c r="E71" s="184"/>
      <c r="F71" s="185"/>
      <c r="G71" s="188"/>
      <c r="H71" s="189">
        <f>SUM(H69:H70)</f>
        <v>500000</v>
      </c>
      <c r="I71" s="190"/>
      <c r="J71" s="191">
        <f>+H71</f>
        <v>500000</v>
      </c>
      <c r="K71" s="3"/>
    </row>
    <row r="72" spans="1:11" s="4" customFormat="1" ht="19.899999999999999" customHeight="1" x14ac:dyDescent="0.25">
      <c r="A72" s="144"/>
      <c r="B72" s="144"/>
      <c r="C72" s="144"/>
      <c r="D72" s="183" t="s">
        <v>188</v>
      </c>
      <c r="E72" s="184"/>
      <c r="F72" s="185"/>
      <c r="G72" s="188"/>
      <c r="H72" s="184"/>
      <c r="I72" s="192">
        <f>SUM(I69:I70)</f>
        <v>200000</v>
      </c>
      <c r="J72" s="193"/>
      <c r="K72" s="3"/>
    </row>
    <row r="73" spans="1:11" s="4" customFormat="1" ht="19.899999999999999" customHeight="1" x14ac:dyDescent="0.25">
      <c r="A73" s="144"/>
      <c r="B73" s="144"/>
      <c r="C73" s="144"/>
      <c r="D73" s="194" t="s">
        <v>74</v>
      </c>
      <c r="E73" s="184"/>
      <c r="F73" s="185"/>
      <c r="G73" s="188"/>
      <c r="H73" s="184"/>
      <c r="I73" s="187">
        <f>+I72</f>
        <v>200000</v>
      </c>
      <c r="J73" s="193"/>
      <c r="K73" s="3"/>
    </row>
    <row r="74" spans="1:11" s="4" customFormat="1" ht="19.899999999999999" customHeight="1" x14ac:dyDescent="0.25">
      <c r="A74" s="144"/>
      <c r="B74" s="144"/>
      <c r="C74" s="144"/>
      <c r="D74" s="194" t="s">
        <v>75</v>
      </c>
      <c r="E74" s="184"/>
      <c r="F74" s="185"/>
      <c r="G74" s="188"/>
      <c r="H74" s="184"/>
      <c r="I74" s="187">
        <f>+I70</f>
        <v>0</v>
      </c>
      <c r="J74" s="193"/>
      <c r="K74" s="195"/>
    </row>
    <row r="75" spans="1:11" s="4" customFormat="1" ht="19.899999999999999" customHeight="1" x14ac:dyDescent="0.25">
      <c r="A75" s="144"/>
      <c r="B75" s="144"/>
      <c r="C75" s="144"/>
      <c r="D75" s="393" t="s">
        <v>77</v>
      </c>
      <c r="E75" s="184"/>
      <c r="F75" s="185"/>
      <c r="G75" s="188"/>
      <c r="H75" s="184"/>
      <c r="I75" s="187"/>
      <c r="J75" s="193"/>
      <c r="K75" s="3"/>
    </row>
    <row r="76" spans="1:11" s="4" customFormat="1" ht="19.899999999999999" customHeight="1" x14ac:dyDescent="0.25">
      <c r="A76" s="144"/>
      <c r="B76" s="144"/>
      <c r="C76" s="144"/>
      <c r="D76" s="398" t="s">
        <v>197</v>
      </c>
      <c r="E76" s="399"/>
      <c r="F76" s="400"/>
      <c r="G76" s="196">
        <v>0.2</v>
      </c>
      <c r="H76" s="184"/>
      <c r="I76" s="187"/>
      <c r="J76" s="191">
        <f>+G76*I73</f>
        <v>40000</v>
      </c>
      <c r="K76" s="3"/>
    </row>
    <row r="77" spans="1:11" s="4" customFormat="1" ht="19.899999999999999" customHeight="1" x14ac:dyDescent="0.25">
      <c r="A77" s="144"/>
      <c r="B77" s="144"/>
      <c r="C77" s="144"/>
      <c r="D77" s="398" t="s">
        <v>198</v>
      </c>
      <c r="E77" s="399"/>
      <c r="F77" s="400"/>
      <c r="G77" s="197">
        <v>0.1429</v>
      </c>
      <c r="H77" s="184"/>
      <c r="I77" s="187"/>
      <c r="J77" s="191">
        <f>+G77*I74</f>
        <v>0</v>
      </c>
      <c r="K77" s="3"/>
    </row>
    <row r="78" spans="1:11" s="4" customFormat="1" ht="19.899999999999999" customHeight="1" thickBot="1" x14ac:dyDescent="0.3">
      <c r="A78" s="144"/>
      <c r="B78" s="144"/>
      <c r="C78" s="144"/>
      <c r="D78" s="198" t="s">
        <v>78</v>
      </c>
      <c r="E78" s="199"/>
      <c r="F78" s="200"/>
      <c r="G78" s="200"/>
      <c r="H78" s="199"/>
      <c r="I78" s="201"/>
      <c r="J78" s="202">
        <f>SUM(J71:J77)</f>
        <v>540000</v>
      </c>
      <c r="K78" s="3"/>
    </row>
    <row r="79" spans="1:11" s="4" customFormat="1" ht="19.899999999999999" customHeight="1" x14ac:dyDescent="0.25">
      <c r="A79" s="144"/>
      <c r="B79" s="144"/>
      <c r="C79" s="144"/>
      <c r="D79" s="203" t="s">
        <v>184</v>
      </c>
      <c r="E79" s="204"/>
      <c r="F79" s="203"/>
      <c r="G79" s="203"/>
      <c r="H79" s="204"/>
      <c r="I79" s="204"/>
      <c r="J79" s="204"/>
      <c r="K79" s="3"/>
    </row>
    <row r="80" spans="1:11" s="4" customFormat="1" ht="19.899999999999999" customHeight="1" x14ac:dyDescent="0.25">
      <c r="A80" s="144"/>
      <c r="B80" s="144"/>
      <c r="C80" s="144"/>
      <c r="D80" s="203" t="s">
        <v>185</v>
      </c>
      <c r="E80" s="204"/>
      <c r="F80" s="203"/>
      <c r="G80" s="203"/>
      <c r="H80" s="204"/>
      <c r="I80" s="204"/>
      <c r="J80" s="204"/>
      <c r="K80" s="3"/>
    </row>
    <row r="81" spans="1:11" s="4" customFormat="1" ht="19.899999999999999" customHeight="1" x14ac:dyDescent="0.25">
      <c r="A81" s="144"/>
      <c r="B81" s="144"/>
      <c r="C81" s="144"/>
      <c r="D81" s="396"/>
      <c r="E81" s="204"/>
      <c r="F81" s="203"/>
      <c r="G81" s="203"/>
      <c r="H81" s="204"/>
      <c r="I81" s="204"/>
      <c r="J81" s="204"/>
      <c r="K81" s="3"/>
    </row>
    <row r="82" spans="1:11" s="4" customFormat="1" ht="19.899999999999999" customHeight="1" x14ac:dyDescent="0.2">
      <c r="A82" s="144">
        <v>24</v>
      </c>
      <c r="B82" s="144" t="s">
        <v>8</v>
      </c>
      <c r="C82" s="144"/>
      <c r="D82" s="148" t="s">
        <v>212</v>
      </c>
      <c r="E82" s="148" t="s">
        <v>98</v>
      </c>
      <c r="F82" s="148"/>
      <c r="G82" s="148"/>
      <c r="H82" s="148"/>
      <c r="I82" s="148"/>
      <c r="J82" s="148"/>
      <c r="K82" s="3"/>
    </row>
    <row r="83" spans="1:11" s="4" customFormat="1" ht="19.899999999999999" customHeight="1" x14ac:dyDescent="0.25">
      <c r="A83" s="144">
        <v>25</v>
      </c>
      <c r="B83" s="144" t="s">
        <v>8</v>
      </c>
      <c r="C83" s="144"/>
      <c r="D83" s="148" t="s">
        <v>213</v>
      </c>
      <c r="E83" s="204"/>
      <c r="F83" s="203"/>
      <c r="G83" s="203"/>
      <c r="H83" s="204"/>
      <c r="I83" s="204"/>
      <c r="J83" s="204"/>
      <c r="K83" s="3"/>
    </row>
    <row r="84" spans="1:11" s="4" customFormat="1" ht="19.899999999999999" customHeight="1" thickBot="1" x14ac:dyDescent="0.3">
      <c r="A84" s="144"/>
      <c r="B84" s="144"/>
      <c r="C84" s="144"/>
      <c r="D84" s="203"/>
      <c r="E84" s="204"/>
      <c r="F84" s="203"/>
      <c r="G84" s="203"/>
      <c r="H84" s="204"/>
      <c r="I84" s="204"/>
      <c r="J84" s="204"/>
      <c r="K84" s="3"/>
    </row>
    <row r="85" spans="1:11" s="4" customFormat="1" ht="19.899999999999999" customHeight="1" x14ac:dyDescent="0.2">
      <c r="A85" s="144">
        <v>26</v>
      </c>
      <c r="B85" s="144" t="s">
        <v>8</v>
      </c>
      <c r="C85" s="144"/>
      <c r="D85" s="319" t="s">
        <v>79</v>
      </c>
      <c r="E85" s="335"/>
      <c r="F85" s="326" t="s">
        <v>80</v>
      </c>
      <c r="G85" s="306"/>
      <c r="H85" s="148"/>
      <c r="I85" s="148"/>
      <c r="J85" s="148"/>
      <c r="K85" s="3"/>
    </row>
    <row r="86" spans="1:11" s="4" customFormat="1" ht="19.899999999999999" customHeight="1" x14ac:dyDescent="0.2">
      <c r="A86" s="144"/>
      <c r="B86" s="144"/>
      <c r="C86" s="144"/>
      <c r="D86" s="320" t="s">
        <v>24</v>
      </c>
      <c r="E86" s="336"/>
      <c r="F86" s="327" t="s">
        <v>7</v>
      </c>
      <c r="G86" s="307"/>
      <c r="H86" s="148"/>
      <c r="I86" s="148"/>
      <c r="J86" s="148"/>
      <c r="K86" s="3"/>
    </row>
    <row r="87" spans="1:11" s="4" customFormat="1" ht="19.899999999999999" customHeight="1" x14ac:dyDescent="0.2">
      <c r="A87" s="144"/>
      <c r="B87" s="144"/>
      <c r="C87" s="144"/>
      <c r="D87" s="320" t="s">
        <v>61</v>
      </c>
      <c r="E87" s="336"/>
      <c r="F87" s="327" t="s">
        <v>81</v>
      </c>
      <c r="G87" s="307"/>
      <c r="H87" s="148"/>
      <c r="I87" s="148"/>
      <c r="J87" s="148"/>
      <c r="K87" s="3"/>
    </row>
    <row r="88" spans="1:11" s="4" customFormat="1" ht="19.899999999999999" customHeight="1" x14ac:dyDescent="0.2">
      <c r="A88" s="144"/>
      <c r="B88" s="144"/>
      <c r="C88" s="144"/>
      <c r="D88" s="320" t="s">
        <v>82</v>
      </c>
      <c r="E88" s="336"/>
      <c r="F88" s="328">
        <v>39</v>
      </c>
      <c r="G88" s="307"/>
      <c r="H88" s="148"/>
      <c r="I88" s="422" t="s">
        <v>83</v>
      </c>
      <c r="J88" s="148"/>
      <c r="K88" s="3"/>
    </row>
    <row r="89" spans="1:11" s="4" customFormat="1" ht="19.899999999999999" customHeight="1" x14ac:dyDescent="0.2">
      <c r="A89" s="144"/>
      <c r="B89" s="144"/>
      <c r="C89" s="144"/>
      <c r="D89" s="320" t="s">
        <v>84</v>
      </c>
      <c r="E89" s="336"/>
      <c r="F89" s="327" t="s">
        <v>85</v>
      </c>
      <c r="G89" s="307"/>
      <c r="H89" s="148"/>
      <c r="I89" s="422">
        <v>100000</v>
      </c>
      <c r="J89" s="148"/>
      <c r="K89" s="3"/>
    </row>
    <row r="90" spans="1:11" s="4" customFormat="1" ht="19.899999999999999" customHeight="1" x14ac:dyDescent="0.2">
      <c r="A90" s="144"/>
      <c r="B90" s="144"/>
      <c r="C90" s="144"/>
      <c r="D90" s="320" t="s">
        <v>86</v>
      </c>
      <c r="E90" s="336"/>
      <c r="F90" s="329">
        <v>170000</v>
      </c>
      <c r="G90" s="307"/>
      <c r="H90" s="148"/>
      <c r="I90" s="422">
        <v>39</v>
      </c>
      <c r="J90" s="148"/>
      <c r="K90" s="3"/>
    </row>
    <row r="91" spans="1:11" s="4" customFormat="1" ht="19.899999999999999" customHeight="1" x14ac:dyDescent="0.2">
      <c r="A91" s="144"/>
      <c r="B91" s="144"/>
      <c r="C91" s="144"/>
      <c r="D91" s="320" t="s">
        <v>87</v>
      </c>
      <c r="E91" s="336"/>
      <c r="F91" s="329">
        <v>-20000</v>
      </c>
      <c r="G91" s="307"/>
      <c r="H91" s="148"/>
      <c r="I91" s="422">
        <f>+I89/I90</f>
        <v>2564.102564102564</v>
      </c>
      <c r="J91" s="2">
        <f>+I91/I89</f>
        <v>2.564102564102564E-2</v>
      </c>
      <c r="K91" s="3"/>
    </row>
    <row r="92" spans="1:11" s="4" customFormat="1" ht="19.899999999999999" customHeight="1" x14ac:dyDescent="0.2">
      <c r="A92" s="144"/>
      <c r="B92" s="144"/>
      <c r="C92" s="144"/>
      <c r="D92" s="320" t="s">
        <v>88</v>
      </c>
      <c r="E92" s="336"/>
      <c r="F92" s="329">
        <f>SUM(F90:F91)</f>
        <v>150000</v>
      </c>
      <c r="G92" s="307"/>
      <c r="H92" s="148"/>
      <c r="I92" s="422">
        <v>4.5</v>
      </c>
      <c r="J92" s="148"/>
      <c r="K92" s="3"/>
    </row>
    <row r="93" spans="1:11" s="4" customFormat="1" ht="19.899999999999999" customHeight="1" x14ac:dyDescent="0.2">
      <c r="A93" s="144"/>
      <c r="B93" s="144"/>
      <c r="C93" s="144"/>
      <c r="D93" s="320" t="s">
        <v>89</v>
      </c>
      <c r="E93" s="336"/>
      <c r="F93" s="330">
        <v>2.564E-2</v>
      </c>
      <c r="G93" s="309" t="s">
        <v>202</v>
      </c>
      <c r="H93" s="148"/>
      <c r="I93" s="422">
        <v>12</v>
      </c>
      <c r="J93" s="148"/>
      <c r="K93" s="3"/>
    </row>
    <row r="94" spans="1:11" s="4" customFormat="1" ht="19.899999999999999" customHeight="1" thickBot="1" x14ac:dyDescent="0.25">
      <c r="A94" s="144"/>
      <c r="B94" s="144"/>
      <c r="C94" s="144"/>
      <c r="D94" s="321" t="s">
        <v>90</v>
      </c>
      <c r="E94" s="337"/>
      <c r="F94" s="331">
        <f>+F93*F92</f>
        <v>3846</v>
      </c>
      <c r="G94" s="308" t="s">
        <v>91</v>
      </c>
      <c r="H94" s="148"/>
      <c r="I94" s="422">
        <f>+I92/I93</f>
        <v>0.375</v>
      </c>
      <c r="J94" s="148"/>
      <c r="K94" s="3"/>
    </row>
    <row r="95" spans="1:11" s="4" customFormat="1" ht="19.899999999999999" customHeight="1" thickBot="1" x14ac:dyDescent="0.25">
      <c r="A95" s="144"/>
      <c r="B95" s="144"/>
      <c r="C95" s="144"/>
      <c r="D95" s="205"/>
      <c r="E95" s="157"/>
      <c r="F95" s="148"/>
      <c r="G95" s="148"/>
      <c r="H95" s="148"/>
      <c r="I95" s="422">
        <f>+I94*I91</f>
        <v>961.53846153846143</v>
      </c>
      <c r="J95" s="148"/>
      <c r="K95" s="3"/>
    </row>
    <row r="96" spans="1:11" s="4" customFormat="1" ht="17.25" customHeight="1" x14ac:dyDescent="0.2">
      <c r="A96" s="144">
        <v>27</v>
      </c>
      <c r="B96" s="148" t="s">
        <v>1</v>
      </c>
      <c r="C96" s="148"/>
      <c r="D96" s="322" t="s">
        <v>79</v>
      </c>
      <c r="E96" s="335"/>
      <c r="F96" s="332"/>
      <c r="G96" s="310">
        <v>37707</v>
      </c>
      <c r="H96" s="148"/>
      <c r="I96" s="148"/>
      <c r="J96" s="148"/>
      <c r="K96" s="3"/>
    </row>
    <row r="97" spans="1:11" s="4" customFormat="1" ht="17.25" customHeight="1" x14ac:dyDescent="0.2">
      <c r="A97" s="144"/>
      <c r="B97" s="148"/>
      <c r="C97" s="148"/>
      <c r="D97" s="320" t="s">
        <v>24</v>
      </c>
      <c r="E97" s="336"/>
      <c r="F97" s="333"/>
      <c r="G97" s="311" t="s">
        <v>7</v>
      </c>
      <c r="H97" s="148"/>
      <c r="I97" s="148"/>
      <c r="J97" s="148"/>
      <c r="K97" s="3"/>
    </row>
    <row r="98" spans="1:11" s="4" customFormat="1" ht="17.25" customHeight="1" x14ac:dyDescent="0.2">
      <c r="A98" s="144"/>
      <c r="B98" s="148"/>
      <c r="C98" s="148"/>
      <c r="D98" s="320" t="s">
        <v>61</v>
      </c>
      <c r="E98" s="336"/>
      <c r="F98" s="333"/>
      <c r="G98" s="311" t="s">
        <v>92</v>
      </c>
      <c r="H98" s="148"/>
      <c r="I98" s="148"/>
      <c r="J98" s="148"/>
      <c r="K98" s="3"/>
    </row>
    <row r="99" spans="1:11" s="4" customFormat="1" ht="17.25" customHeight="1" x14ac:dyDescent="0.2">
      <c r="A99" s="144"/>
      <c r="B99" s="148"/>
      <c r="C99" s="148"/>
      <c r="D99" s="320" t="s">
        <v>82</v>
      </c>
      <c r="E99" s="336"/>
      <c r="F99" s="333"/>
      <c r="G99" s="312">
        <v>27.5</v>
      </c>
      <c r="H99" s="148"/>
      <c r="I99" s="148"/>
      <c r="J99" s="148"/>
      <c r="K99" s="3"/>
    </row>
    <row r="100" spans="1:11" s="4" customFormat="1" ht="17.25" customHeight="1" x14ac:dyDescent="0.2">
      <c r="A100" s="144"/>
      <c r="B100" s="148"/>
      <c r="C100" s="148"/>
      <c r="D100" s="323" t="s">
        <v>93</v>
      </c>
      <c r="E100" s="336"/>
      <c r="F100" s="333"/>
      <c r="G100" s="313">
        <v>42677</v>
      </c>
      <c r="H100" s="148"/>
      <c r="I100" s="148"/>
      <c r="J100" s="148"/>
      <c r="K100" s="3"/>
    </row>
    <row r="101" spans="1:11" s="4" customFormat="1" ht="17.25" customHeight="1" x14ac:dyDescent="0.2">
      <c r="A101" s="144"/>
      <c r="B101" s="148"/>
      <c r="C101" s="148"/>
      <c r="D101" s="320" t="s">
        <v>84</v>
      </c>
      <c r="E101" s="336"/>
      <c r="F101" s="333"/>
      <c r="G101" s="311" t="s">
        <v>85</v>
      </c>
      <c r="H101" s="148"/>
      <c r="I101" s="148"/>
      <c r="J101" s="148"/>
      <c r="K101" s="3"/>
    </row>
    <row r="102" spans="1:11" s="4" customFormat="1" ht="17.25" customHeight="1" x14ac:dyDescent="0.2">
      <c r="A102" s="144"/>
      <c r="B102" s="148"/>
      <c r="C102" s="148"/>
      <c r="D102" s="320" t="s">
        <v>86</v>
      </c>
      <c r="E102" s="336"/>
      <c r="F102" s="333"/>
      <c r="G102" s="314">
        <v>2000000</v>
      </c>
      <c r="H102" s="148"/>
      <c r="I102" s="148"/>
      <c r="J102" s="148"/>
      <c r="K102" s="3"/>
    </row>
    <row r="103" spans="1:11" s="4" customFormat="1" ht="17.25" customHeight="1" x14ac:dyDescent="0.2">
      <c r="A103" s="144"/>
      <c r="B103" s="148"/>
      <c r="C103" s="148"/>
      <c r="D103" s="320" t="s">
        <v>94</v>
      </c>
      <c r="E103" s="336"/>
      <c r="F103" s="333"/>
      <c r="G103" s="315">
        <v>3.6360000000000003E-2</v>
      </c>
      <c r="I103" s="206" t="s">
        <v>201</v>
      </c>
      <c r="J103" s="148"/>
      <c r="K103" s="3"/>
    </row>
    <row r="104" spans="1:11" s="4" customFormat="1" ht="17.25" customHeight="1" x14ac:dyDescent="0.2">
      <c r="A104" s="144"/>
      <c r="B104" s="148"/>
      <c r="C104" s="148"/>
      <c r="D104" s="323" t="s">
        <v>95</v>
      </c>
      <c r="E104" s="336"/>
      <c r="F104" s="333"/>
      <c r="G104" s="316">
        <f>+G103*G102</f>
        <v>72720</v>
      </c>
      <c r="H104" s="148"/>
      <c r="I104" s="148"/>
      <c r="J104" s="148"/>
      <c r="K104" s="3"/>
    </row>
    <row r="105" spans="1:11" s="4" customFormat="1" ht="17.25" customHeight="1" x14ac:dyDescent="0.2">
      <c r="A105" s="144"/>
      <c r="B105" s="148"/>
      <c r="C105" s="148"/>
      <c r="D105" s="324" t="s">
        <v>96</v>
      </c>
      <c r="E105" s="338"/>
      <c r="F105" s="333"/>
      <c r="G105" s="317">
        <f>10.5/12</f>
        <v>0.875</v>
      </c>
      <c r="H105" s="148"/>
      <c r="I105" s="148"/>
      <c r="J105" s="148"/>
      <c r="K105" s="3"/>
    </row>
    <row r="106" spans="1:11" s="4" customFormat="1" ht="17.25" customHeight="1" thickBot="1" x14ac:dyDescent="0.25">
      <c r="A106" s="144"/>
      <c r="B106" s="148"/>
      <c r="C106" s="148"/>
      <c r="D106" s="325" t="s">
        <v>97</v>
      </c>
      <c r="E106" s="339"/>
      <c r="F106" s="334"/>
      <c r="G106" s="318">
        <f>+G105*G104</f>
        <v>63630</v>
      </c>
      <c r="H106" s="148"/>
      <c r="I106" s="148"/>
      <c r="J106" s="148"/>
      <c r="K106" s="3"/>
    </row>
    <row r="107" spans="1:11" s="4" customFormat="1" ht="7.5" customHeight="1" thickBot="1" x14ac:dyDescent="0.25">
      <c r="A107" s="144"/>
      <c r="B107" s="148"/>
      <c r="C107" s="148"/>
      <c r="D107" s="205"/>
      <c r="E107" s="148"/>
      <c r="F107" s="148"/>
      <c r="G107" s="235"/>
      <c r="H107" s="235"/>
      <c r="I107" s="235"/>
      <c r="J107" s="148"/>
      <c r="K107" s="3"/>
    </row>
    <row r="108" spans="1:11" s="4" customFormat="1" ht="19.899999999999999" customHeight="1" x14ac:dyDescent="0.2">
      <c r="A108" s="144">
        <v>28</v>
      </c>
      <c r="B108" s="144" t="s">
        <v>0</v>
      </c>
      <c r="C108" s="144"/>
      <c r="D108" s="319" t="s">
        <v>120</v>
      </c>
      <c r="E108" s="347"/>
      <c r="F108" s="310" t="s">
        <v>203</v>
      </c>
      <c r="G108" s="148"/>
      <c r="H108" s="148"/>
      <c r="I108" s="148"/>
      <c r="J108" s="148"/>
      <c r="K108" s="3"/>
    </row>
    <row r="109" spans="1:11" s="4" customFormat="1" ht="19.899999999999999" customHeight="1" x14ac:dyDescent="0.2">
      <c r="A109" s="144"/>
      <c r="B109" s="144"/>
      <c r="C109" s="144"/>
      <c r="D109" s="320" t="s">
        <v>24</v>
      </c>
      <c r="E109" s="348"/>
      <c r="F109" s="311" t="s">
        <v>121</v>
      </c>
      <c r="G109" s="148"/>
      <c r="H109" s="148"/>
      <c r="I109" s="148"/>
      <c r="J109" s="148"/>
      <c r="K109" s="3"/>
    </row>
    <row r="110" spans="1:11" s="4" customFormat="1" ht="19.899999999999999" customHeight="1" x14ac:dyDescent="0.2">
      <c r="A110" s="144"/>
      <c r="B110" s="144"/>
      <c r="C110" s="144"/>
      <c r="D110" s="320" t="s">
        <v>82</v>
      </c>
      <c r="E110" s="348"/>
      <c r="F110" s="312">
        <v>5</v>
      </c>
      <c r="G110" s="148"/>
      <c r="H110" s="148"/>
      <c r="I110" s="148"/>
      <c r="J110" s="148"/>
      <c r="K110" s="3"/>
    </row>
    <row r="111" spans="1:11" s="4" customFormat="1" ht="19.899999999999999" customHeight="1" x14ac:dyDescent="0.2">
      <c r="A111" s="144"/>
      <c r="B111" s="144"/>
      <c r="C111" s="144"/>
      <c r="D111" s="320" t="s">
        <v>84</v>
      </c>
      <c r="E111" s="348"/>
      <c r="F111" s="311" t="s">
        <v>118</v>
      </c>
      <c r="G111" s="148"/>
      <c r="H111" s="148"/>
      <c r="I111" s="148"/>
      <c r="J111" s="148"/>
      <c r="K111" s="3"/>
    </row>
    <row r="112" spans="1:11" s="4" customFormat="1" ht="19.899999999999999" customHeight="1" x14ac:dyDescent="0.2">
      <c r="A112" s="144"/>
      <c r="B112" s="144"/>
      <c r="C112" s="144"/>
      <c r="D112" s="320" t="s">
        <v>122</v>
      </c>
      <c r="E112" s="348"/>
      <c r="F112" s="350">
        <v>60000</v>
      </c>
      <c r="G112" s="148"/>
      <c r="H112" s="148"/>
      <c r="I112" s="148"/>
      <c r="J112" s="148"/>
      <c r="K112" s="3"/>
    </row>
    <row r="113" spans="1:11" s="4" customFormat="1" ht="19.899999999999999" customHeight="1" x14ac:dyDescent="0.2">
      <c r="A113" s="144"/>
      <c r="B113" s="144"/>
      <c r="C113" s="144"/>
      <c r="D113" s="320" t="s">
        <v>123</v>
      </c>
      <c r="E113" s="348"/>
      <c r="F113" s="351">
        <v>1</v>
      </c>
      <c r="G113" s="148"/>
      <c r="H113" s="148"/>
      <c r="I113" s="148"/>
      <c r="J113" s="148"/>
      <c r="K113" s="3"/>
    </row>
    <row r="114" spans="1:11" s="4" customFormat="1" ht="19.899999999999999" customHeight="1" x14ac:dyDescent="0.2">
      <c r="A114" s="144"/>
      <c r="B114" s="144"/>
      <c r="C114" s="144"/>
      <c r="D114" s="320" t="s">
        <v>124</v>
      </c>
      <c r="E114" s="348"/>
      <c r="F114" s="350">
        <f>+F113*F112</f>
        <v>60000</v>
      </c>
      <c r="G114" s="148"/>
      <c r="H114" s="148"/>
      <c r="I114" s="148"/>
      <c r="J114" s="148"/>
      <c r="K114" s="3"/>
    </row>
    <row r="115" spans="1:11" s="4" customFormat="1" ht="19.899999999999999" customHeight="1" x14ac:dyDescent="0.2">
      <c r="A115" s="148"/>
      <c r="B115" s="148"/>
      <c r="C115" s="148"/>
      <c r="D115" s="320" t="s">
        <v>125</v>
      </c>
      <c r="E115" s="348"/>
      <c r="F115" s="351">
        <v>0.2</v>
      </c>
      <c r="G115" s="148"/>
      <c r="H115" s="148"/>
      <c r="I115" s="148"/>
      <c r="J115" s="148"/>
      <c r="K115" s="3"/>
    </row>
    <row r="116" spans="1:11" s="4" customFormat="1" ht="19.899999999999999" customHeight="1" x14ac:dyDescent="0.2">
      <c r="A116" s="148"/>
      <c r="B116" s="148"/>
      <c r="C116" s="148"/>
      <c r="D116" s="356" t="s">
        <v>126</v>
      </c>
      <c r="E116" s="354"/>
      <c r="F116" s="352">
        <f>+F115*F114</f>
        <v>12000</v>
      </c>
      <c r="G116" s="148"/>
      <c r="H116" s="148"/>
      <c r="I116" s="148"/>
      <c r="J116" s="148"/>
      <c r="K116" s="3"/>
    </row>
    <row r="117" spans="1:11" s="4" customFormat="1" ht="19.899999999999999" customHeight="1" x14ac:dyDescent="0.2">
      <c r="A117" s="148"/>
      <c r="B117" s="148"/>
      <c r="C117" s="148"/>
      <c r="D117" s="320" t="s">
        <v>127</v>
      </c>
      <c r="E117" s="348"/>
      <c r="F117" s="350">
        <v>3160</v>
      </c>
      <c r="G117" s="145" t="s">
        <v>193</v>
      </c>
      <c r="H117" s="148"/>
      <c r="I117" s="148"/>
      <c r="J117" s="148"/>
      <c r="K117" s="3"/>
    </row>
    <row r="118" spans="1:11" s="4" customFormat="1" ht="19.899999999999999" customHeight="1" x14ac:dyDescent="0.2">
      <c r="A118" s="148"/>
      <c r="B118" s="148"/>
      <c r="C118" s="148"/>
      <c r="D118" s="320" t="s">
        <v>123</v>
      </c>
      <c r="E118" s="348"/>
      <c r="F118" s="341">
        <v>1</v>
      </c>
      <c r="G118" s="148"/>
      <c r="H118" s="148"/>
      <c r="I118" s="148"/>
      <c r="J118" s="148"/>
      <c r="K118" s="3"/>
    </row>
    <row r="119" spans="1:11" s="4" customFormat="1" ht="19.899999999999999" customHeight="1" thickBot="1" x14ac:dyDescent="0.25">
      <c r="A119" s="148"/>
      <c r="B119" s="148"/>
      <c r="C119" s="148"/>
      <c r="D119" s="357" t="s">
        <v>90</v>
      </c>
      <c r="E119" s="355"/>
      <c r="F119" s="353">
        <f>+F118*F117</f>
        <v>3160</v>
      </c>
      <c r="G119" s="148"/>
      <c r="H119" s="148"/>
      <c r="I119" s="148"/>
      <c r="J119" s="148"/>
      <c r="K119" s="3"/>
    </row>
    <row r="120" spans="1:11" s="4" customFormat="1" ht="19.899999999999999" customHeight="1" x14ac:dyDescent="0.2">
      <c r="A120" s="148"/>
      <c r="B120" s="148"/>
      <c r="C120" s="148"/>
      <c r="D120" s="42" t="s">
        <v>186</v>
      </c>
      <c r="E120" s="146"/>
      <c r="F120" s="147"/>
      <c r="G120" s="148"/>
      <c r="H120" s="148"/>
      <c r="I120" s="148"/>
      <c r="J120" s="148"/>
      <c r="K120" s="3"/>
    </row>
    <row r="121" spans="1:11" s="4" customFormat="1" ht="19.899999999999999" customHeight="1" thickBot="1" x14ac:dyDescent="0.25">
      <c r="A121" s="148"/>
      <c r="B121" s="148"/>
      <c r="C121" s="148"/>
      <c r="D121" s="145" t="s">
        <v>187</v>
      </c>
      <c r="E121" s="146"/>
      <c r="F121" s="147"/>
      <c r="G121" s="148"/>
      <c r="H121" s="148"/>
      <c r="I121" s="148"/>
      <c r="J121" s="148"/>
      <c r="K121" s="3"/>
    </row>
    <row r="122" spans="1:11" s="4" customFormat="1" ht="19.899999999999999" customHeight="1" x14ac:dyDescent="0.2">
      <c r="A122" s="144">
        <v>29</v>
      </c>
      <c r="B122" s="148" t="s">
        <v>8</v>
      </c>
      <c r="C122" s="148"/>
      <c r="D122" s="319" t="s">
        <v>120</v>
      </c>
      <c r="E122" s="347"/>
      <c r="F122" s="310" t="s">
        <v>204</v>
      </c>
      <c r="G122" s="148"/>
      <c r="H122" s="148"/>
      <c r="I122" s="148"/>
      <c r="J122" s="148"/>
      <c r="K122" s="3"/>
    </row>
    <row r="123" spans="1:11" s="4" customFormat="1" ht="19.899999999999999" customHeight="1" x14ac:dyDescent="0.2">
      <c r="A123" s="144"/>
      <c r="B123" s="148"/>
      <c r="C123" s="148"/>
      <c r="D123" s="320" t="s">
        <v>24</v>
      </c>
      <c r="E123" s="348"/>
      <c r="F123" s="311" t="s">
        <v>121</v>
      </c>
      <c r="G123" s="148"/>
      <c r="H123" s="148"/>
      <c r="I123" s="148"/>
      <c r="J123" s="148"/>
      <c r="K123" s="3"/>
    </row>
    <row r="124" spans="1:11" s="4" customFormat="1" ht="19.899999999999999" customHeight="1" x14ac:dyDescent="0.2">
      <c r="A124" s="144"/>
      <c r="B124" s="148"/>
      <c r="C124" s="148"/>
      <c r="D124" s="320" t="s">
        <v>82</v>
      </c>
      <c r="E124" s="348"/>
      <c r="F124" s="312">
        <v>5</v>
      </c>
      <c r="G124" s="148"/>
      <c r="H124" s="148"/>
      <c r="I124" s="148"/>
      <c r="J124" s="148"/>
      <c r="K124" s="3"/>
    </row>
    <row r="125" spans="1:11" s="4" customFormat="1" ht="19.899999999999999" customHeight="1" x14ac:dyDescent="0.2">
      <c r="A125" s="144"/>
      <c r="B125" s="148"/>
      <c r="C125" s="148"/>
      <c r="D125" s="320" t="s">
        <v>84</v>
      </c>
      <c r="E125" s="348"/>
      <c r="F125" s="311" t="s">
        <v>118</v>
      </c>
      <c r="G125" s="148"/>
      <c r="H125" s="148"/>
      <c r="I125" s="148"/>
      <c r="J125" s="148"/>
      <c r="K125" s="3"/>
    </row>
    <row r="126" spans="1:11" s="4" customFormat="1" ht="19.899999999999999" customHeight="1" x14ac:dyDescent="0.2">
      <c r="A126" s="144"/>
      <c r="B126" s="148"/>
      <c r="C126" s="148"/>
      <c r="D126" s="320" t="s">
        <v>122</v>
      </c>
      <c r="E126" s="348"/>
      <c r="F126" s="350">
        <v>28000</v>
      </c>
      <c r="G126" s="148"/>
      <c r="H126" s="148"/>
      <c r="I126" s="148"/>
      <c r="J126" s="148"/>
      <c r="K126" s="3"/>
    </row>
    <row r="127" spans="1:11" s="4" customFormat="1" ht="19.899999999999999" customHeight="1" x14ac:dyDescent="0.2">
      <c r="A127" s="144"/>
      <c r="B127" s="148"/>
      <c r="C127" s="148"/>
      <c r="D127" s="320" t="s">
        <v>123</v>
      </c>
      <c r="E127" s="348"/>
      <c r="F127" s="341">
        <v>0.75</v>
      </c>
      <c r="G127" s="148"/>
      <c r="H127" s="148"/>
      <c r="I127" s="148"/>
      <c r="J127" s="148"/>
      <c r="K127" s="3"/>
    </row>
    <row r="128" spans="1:11" s="4" customFormat="1" ht="19.899999999999999" customHeight="1" x14ac:dyDescent="0.2">
      <c r="A128" s="144"/>
      <c r="B128" s="148"/>
      <c r="C128" s="148"/>
      <c r="D128" s="320" t="s">
        <v>124</v>
      </c>
      <c r="E128" s="348"/>
      <c r="F128" s="350">
        <f>+F127*F126</f>
        <v>21000</v>
      </c>
      <c r="G128" s="148"/>
      <c r="H128" s="148"/>
      <c r="I128" s="148"/>
      <c r="J128" s="148"/>
      <c r="K128" s="3"/>
    </row>
    <row r="129" spans="1:11" s="4" customFormat="1" ht="19.899999999999999" customHeight="1" x14ac:dyDescent="0.2">
      <c r="A129" s="144"/>
      <c r="B129" s="148"/>
      <c r="C129" s="148"/>
      <c r="D129" s="320" t="s">
        <v>125</v>
      </c>
      <c r="E129" s="348"/>
      <c r="F129" s="317">
        <v>0.2</v>
      </c>
      <c r="G129" s="148"/>
      <c r="H129" s="148"/>
      <c r="I129" s="148"/>
      <c r="J129" s="148"/>
      <c r="K129" s="3"/>
    </row>
    <row r="130" spans="1:11" s="4" customFormat="1" ht="19.899999999999999" customHeight="1" x14ac:dyDescent="0.2">
      <c r="A130" s="144"/>
      <c r="B130" s="148"/>
      <c r="C130" s="148"/>
      <c r="D130" s="323" t="s">
        <v>126</v>
      </c>
      <c r="E130" s="359"/>
      <c r="F130" s="358">
        <f>+F129*F128</f>
        <v>4200</v>
      </c>
      <c r="G130" s="148"/>
      <c r="H130" s="148"/>
      <c r="I130" s="148"/>
      <c r="J130" s="148"/>
      <c r="K130" s="3"/>
    </row>
    <row r="131" spans="1:11" s="4" customFormat="1" ht="19.899999999999999" customHeight="1" x14ac:dyDescent="0.2">
      <c r="A131" s="144"/>
      <c r="B131" s="148"/>
      <c r="C131" s="148"/>
      <c r="D131" s="360" t="s">
        <v>127</v>
      </c>
      <c r="E131" s="348"/>
      <c r="F131" s="350">
        <v>3160</v>
      </c>
      <c r="G131" s="148"/>
      <c r="H131" s="148"/>
      <c r="I131" s="148"/>
      <c r="J131" s="148"/>
      <c r="K131" s="3"/>
    </row>
    <row r="132" spans="1:11" s="4" customFormat="1" ht="19.899999999999999" customHeight="1" x14ac:dyDescent="0.2">
      <c r="A132" s="144"/>
      <c r="B132" s="148"/>
      <c r="C132" s="148"/>
      <c r="D132" s="320" t="s">
        <v>123</v>
      </c>
      <c r="E132" s="348"/>
      <c r="F132" s="341">
        <v>0.75</v>
      </c>
      <c r="G132" s="148"/>
      <c r="H132" s="148"/>
      <c r="I132" s="148"/>
      <c r="J132" s="148"/>
      <c r="K132" s="3"/>
    </row>
    <row r="133" spans="1:11" s="4" customFormat="1" ht="19.899999999999999" customHeight="1" thickBot="1" x14ac:dyDescent="0.25">
      <c r="A133" s="144"/>
      <c r="B133" s="148"/>
      <c r="C133" s="148"/>
      <c r="D133" s="321" t="s">
        <v>128</v>
      </c>
      <c r="E133" s="349"/>
      <c r="F133" s="353">
        <f>+F132*F131</f>
        <v>2370</v>
      </c>
      <c r="G133" s="148" t="s">
        <v>214</v>
      </c>
      <c r="H133" s="148"/>
      <c r="I133" s="148"/>
      <c r="J133" s="148"/>
      <c r="K133" s="3"/>
    </row>
    <row r="134" spans="1:11" s="4" customFormat="1" ht="8.25" customHeight="1" x14ac:dyDescent="0.2">
      <c r="A134" s="144"/>
      <c r="B134" s="148"/>
      <c r="C134" s="148"/>
      <c r="D134" s="148"/>
      <c r="E134" s="148"/>
      <c r="F134" s="148"/>
      <c r="G134" s="148"/>
      <c r="H134" s="148"/>
      <c r="I134" s="148"/>
      <c r="J134" s="148"/>
      <c r="K134" s="3"/>
    </row>
    <row r="135" spans="1:11" ht="18" x14ac:dyDescent="0.25">
      <c r="A135" s="236">
        <v>30</v>
      </c>
      <c r="B135" s="236" t="s">
        <v>1</v>
      </c>
      <c r="C135" s="236"/>
      <c r="D135" s="282" t="s">
        <v>171</v>
      </c>
      <c r="E135" s="283"/>
      <c r="F135" s="416" t="s">
        <v>157</v>
      </c>
      <c r="G135" s="416"/>
      <c r="H135" s="284" t="s">
        <v>158</v>
      </c>
      <c r="I135" s="238"/>
      <c r="J135" s="238"/>
      <c r="K135" s="43"/>
    </row>
    <row r="136" spans="1:11" ht="18" x14ac:dyDescent="0.25">
      <c r="A136" s="236"/>
      <c r="B136" s="236"/>
      <c r="C136" s="236"/>
      <c r="D136" s="285" t="s">
        <v>159</v>
      </c>
      <c r="E136" s="286"/>
      <c r="F136" s="287"/>
      <c r="G136" s="288">
        <v>4100</v>
      </c>
      <c r="H136" s="289"/>
      <c r="I136" s="238"/>
      <c r="J136" s="238"/>
      <c r="K136" s="43"/>
    </row>
    <row r="137" spans="1:11" ht="18" x14ac:dyDescent="0.25">
      <c r="A137" s="236"/>
      <c r="B137" s="236"/>
      <c r="C137" s="236"/>
      <c r="D137" s="285" t="s">
        <v>160</v>
      </c>
      <c r="E137" s="286"/>
      <c r="F137" s="287"/>
      <c r="G137" s="288">
        <v>50000</v>
      </c>
      <c r="H137" s="289"/>
      <c r="I137" s="238"/>
      <c r="J137" s="238"/>
      <c r="K137" s="43"/>
    </row>
    <row r="138" spans="1:11" ht="18" x14ac:dyDescent="0.25">
      <c r="A138" s="236"/>
      <c r="B138" s="236"/>
      <c r="C138" s="236"/>
      <c r="D138" s="285" t="s">
        <v>172</v>
      </c>
      <c r="E138" s="286"/>
      <c r="F138" s="287"/>
      <c r="G138" s="288">
        <f>MAX(0,(+G136-G137))</f>
        <v>0</v>
      </c>
      <c r="H138" s="289"/>
      <c r="I138" s="238"/>
      <c r="J138" s="238"/>
      <c r="K138" s="43"/>
    </row>
    <row r="139" spans="1:11" ht="18" x14ac:dyDescent="0.25">
      <c r="A139" s="236"/>
      <c r="B139" s="236"/>
      <c r="C139" s="236"/>
      <c r="D139" s="285" t="s">
        <v>162</v>
      </c>
      <c r="E139" s="286"/>
      <c r="F139" s="288">
        <v>5000</v>
      </c>
      <c r="G139" s="288"/>
      <c r="H139" s="289"/>
      <c r="I139" s="238"/>
      <c r="J139" s="238"/>
      <c r="K139" s="43"/>
    </row>
    <row r="140" spans="1:11" ht="18" x14ac:dyDescent="0.25">
      <c r="A140" s="236"/>
      <c r="B140" s="236"/>
      <c r="C140" s="236"/>
      <c r="D140" s="285" t="s">
        <v>163</v>
      </c>
      <c r="E140" s="286"/>
      <c r="F140" s="290">
        <f>-G138</f>
        <v>0</v>
      </c>
      <c r="G140" s="288"/>
      <c r="H140" s="289"/>
      <c r="I140" s="238"/>
      <c r="J140" s="238"/>
      <c r="K140" s="43"/>
    </row>
    <row r="141" spans="1:11" ht="18" x14ac:dyDescent="0.25">
      <c r="A141" s="236"/>
      <c r="B141" s="236"/>
      <c r="C141" s="236"/>
      <c r="D141" s="285" t="s">
        <v>60</v>
      </c>
      <c r="E141" s="286"/>
      <c r="F141" s="291"/>
      <c r="G141" s="292">
        <f>+G136</f>
        <v>4100</v>
      </c>
      <c r="H141" s="293">
        <f>+G141</f>
        <v>4100</v>
      </c>
      <c r="I141" s="238"/>
      <c r="J141" s="238"/>
      <c r="K141" s="43"/>
    </row>
    <row r="142" spans="1:11" ht="18" x14ac:dyDescent="0.25">
      <c r="A142" s="236"/>
      <c r="B142" s="236"/>
      <c r="C142" s="236"/>
      <c r="D142" s="285" t="s">
        <v>164</v>
      </c>
      <c r="E142" s="286"/>
      <c r="F142" s="294"/>
      <c r="G142" s="295">
        <v>0</v>
      </c>
      <c r="H142" s="296"/>
      <c r="I142" s="238"/>
      <c r="J142" s="238"/>
      <c r="K142" s="43"/>
    </row>
    <row r="143" spans="1:11" ht="18" x14ac:dyDescent="0.25">
      <c r="A143" s="236"/>
      <c r="B143" s="236"/>
      <c r="C143" s="236"/>
      <c r="D143" s="285" t="s">
        <v>165</v>
      </c>
      <c r="E143" s="286"/>
      <c r="F143" s="297"/>
      <c r="G143" s="287"/>
      <c r="H143" s="296"/>
      <c r="I143" s="238"/>
      <c r="J143" s="238"/>
      <c r="K143" s="43"/>
    </row>
    <row r="144" spans="1:11" ht="18" x14ac:dyDescent="0.25">
      <c r="A144" s="236"/>
      <c r="B144" s="236"/>
      <c r="C144" s="236"/>
      <c r="D144" s="285" t="s">
        <v>166</v>
      </c>
      <c r="E144" s="286"/>
      <c r="F144" s="287"/>
      <c r="G144" s="298">
        <f>+G143*12</f>
        <v>0</v>
      </c>
      <c r="H144" s="296"/>
      <c r="I144" s="238"/>
      <c r="J144" s="238"/>
      <c r="K144" s="43"/>
    </row>
    <row r="145" spans="1:11" ht="18" x14ac:dyDescent="0.25">
      <c r="A145" s="236"/>
      <c r="B145" s="236"/>
      <c r="C145" s="236"/>
      <c r="D145" s="285" t="s">
        <v>139</v>
      </c>
      <c r="E145" s="286"/>
      <c r="F145" s="287"/>
      <c r="G145" s="299">
        <v>0</v>
      </c>
      <c r="H145" s="296"/>
      <c r="I145" s="238"/>
      <c r="J145" s="238"/>
      <c r="K145" s="43"/>
    </row>
    <row r="146" spans="1:11" ht="18" x14ac:dyDescent="0.25">
      <c r="A146" s="236"/>
      <c r="B146" s="236"/>
      <c r="C146" s="236"/>
      <c r="D146" s="285" t="s">
        <v>140</v>
      </c>
      <c r="E146" s="286"/>
      <c r="F146" s="287"/>
      <c r="G146" s="300">
        <v>12</v>
      </c>
      <c r="H146" s="296"/>
      <c r="I146" s="238"/>
      <c r="J146" s="238"/>
      <c r="K146" s="43"/>
    </row>
    <row r="147" spans="1:11" ht="18" x14ac:dyDescent="0.25">
      <c r="A147" s="236"/>
      <c r="B147" s="236"/>
      <c r="C147" s="236"/>
      <c r="D147" s="285" t="s">
        <v>167</v>
      </c>
      <c r="E147" s="286"/>
      <c r="F147" s="287"/>
      <c r="G147" s="295">
        <f>+G146*G145</f>
        <v>0</v>
      </c>
      <c r="H147" s="301">
        <f>+G147</f>
        <v>0</v>
      </c>
      <c r="I147" s="238"/>
      <c r="J147" s="238"/>
      <c r="K147" s="43"/>
    </row>
    <row r="148" spans="1:11" ht="18" x14ac:dyDescent="0.25">
      <c r="A148" s="236"/>
      <c r="B148" s="236"/>
      <c r="C148" s="236"/>
      <c r="D148" s="302" t="s">
        <v>168</v>
      </c>
      <c r="E148" s="303"/>
      <c r="F148" s="304"/>
      <c r="G148" s="304"/>
      <c r="H148" s="305">
        <f>SUM(H141:H147)</f>
        <v>4100</v>
      </c>
      <c r="I148" s="238"/>
      <c r="J148" s="238"/>
      <c r="K148" s="43"/>
    </row>
    <row r="149" spans="1:11" s="4" customFormat="1" ht="9" customHeight="1" x14ac:dyDescent="0.2">
      <c r="A149" s="144"/>
      <c r="B149" s="148"/>
      <c r="C149" s="148"/>
      <c r="D149" s="148"/>
      <c r="E149" s="148"/>
      <c r="F149" s="148"/>
      <c r="G149" s="148"/>
      <c r="H149" s="148"/>
      <c r="I149" s="148"/>
      <c r="J149" s="148"/>
      <c r="K149" s="3"/>
    </row>
    <row r="150" spans="1:11" ht="18" x14ac:dyDescent="0.25">
      <c r="A150" s="236">
        <v>31</v>
      </c>
      <c r="B150" s="236" t="s">
        <v>0</v>
      </c>
      <c r="C150" s="236"/>
      <c r="D150" s="282" t="s">
        <v>156</v>
      </c>
      <c r="E150" s="283"/>
      <c r="F150" s="416" t="s">
        <v>157</v>
      </c>
      <c r="G150" s="416"/>
      <c r="H150" s="284" t="s">
        <v>158</v>
      </c>
      <c r="I150" s="238"/>
      <c r="J150" s="238"/>
      <c r="K150" s="43"/>
    </row>
    <row r="151" spans="1:11" ht="18" x14ac:dyDescent="0.25">
      <c r="B151" s="236"/>
      <c r="C151" s="236"/>
      <c r="D151" s="285" t="s">
        <v>159</v>
      </c>
      <c r="E151" s="286"/>
      <c r="F151" s="287"/>
      <c r="G151" s="288">
        <v>23000</v>
      </c>
      <c r="H151" s="289"/>
      <c r="I151" s="238"/>
      <c r="J151" s="238"/>
      <c r="K151" s="43"/>
    </row>
    <row r="152" spans="1:11" ht="18" x14ac:dyDescent="0.25">
      <c r="B152" s="236"/>
      <c r="C152" s="236"/>
      <c r="D152" s="285" t="s">
        <v>160</v>
      </c>
      <c r="E152" s="286"/>
      <c r="F152" s="287"/>
      <c r="G152" s="288">
        <v>50000</v>
      </c>
      <c r="H152" s="289"/>
      <c r="I152" s="238"/>
      <c r="J152" s="238"/>
      <c r="K152" s="43"/>
    </row>
    <row r="153" spans="1:11" ht="18" x14ac:dyDescent="0.25">
      <c r="B153" s="236"/>
      <c r="C153" s="236"/>
      <c r="D153" s="285" t="s">
        <v>161</v>
      </c>
      <c r="E153" s="286"/>
      <c r="F153" s="287"/>
      <c r="G153" s="288">
        <f>MAX(0,(+G151-G152))</f>
        <v>0</v>
      </c>
      <c r="H153" s="289"/>
      <c r="I153" s="238"/>
      <c r="J153" s="238"/>
      <c r="K153" s="43"/>
    </row>
    <row r="154" spans="1:11" ht="18" x14ac:dyDescent="0.25">
      <c r="B154" s="236"/>
      <c r="C154" s="236"/>
      <c r="D154" s="285" t="s">
        <v>162</v>
      </c>
      <c r="E154" s="286"/>
      <c r="F154" s="288">
        <v>5000</v>
      </c>
      <c r="G154" s="288"/>
      <c r="H154" s="289"/>
      <c r="I154" s="238"/>
      <c r="J154" s="238"/>
      <c r="K154" s="43"/>
    </row>
    <row r="155" spans="1:11" ht="18" x14ac:dyDescent="0.25">
      <c r="B155" s="236"/>
      <c r="C155" s="236"/>
      <c r="D155" s="285" t="s">
        <v>163</v>
      </c>
      <c r="E155" s="286"/>
      <c r="F155" s="290">
        <f>-G153</f>
        <v>0</v>
      </c>
      <c r="G155" s="288"/>
      <c r="H155" s="289"/>
      <c r="I155" s="238"/>
      <c r="J155" s="238"/>
      <c r="K155" s="43"/>
    </row>
    <row r="156" spans="1:11" ht="18" x14ac:dyDescent="0.25">
      <c r="B156" s="236"/>
      <c r="C156" s="236"/>
      <c r="D156" s="285" t="s">
        <v>60</v>
      </c>
      <c r="E156" s="286"/>
      <c r="F156" s="291"/>
      <c r="G156" s="292">
        <f>SUM(F154:F155)</f>
        <v>5000</v>
      </c>
      <c r="H156" s="293">
        <f>+G156</f>
        <v>5000</v>
      </c>
      <c r="I156" s="238"/>
      <c r="J156" s="238"/>
      <c r="K156" s="43"/>
    </row>
    <row r="157" spans="1:11" ht="18" x14ac:dyDescent="0.25">
      <c r="B157" s="236"/>
      <c r="C157" s="236"/>
      <c r="D157" s="285" t="s">
        <v>164</v>
      </c>
      <c r="E157" s="286"/>
      <c r="F157" s="294"/>
      <c r="G157" s="295">
        <f>+G151-G156</f>
        <v>18000</v>
      </c>
      <c r="H157" s="296"/>
      <c r="I157" s="238"/>
      <c r="J157" s="238"/>
      <c r="K157" s="43"/>
    </row>
    <row r="158" spans="1:11" ht="18" x14ac:dyDescent="0.25">
      <c r="B158" s="236"/>
      <c r="C158" s="236"/>
      <c r="D158" s="285" t="s">
        <v>165</v>
      </c>
      <c r="E158" s="286"/>
      <c r="F158" s="297"/>
      <c r="G158" s="287">
        <v>15</v>
      </c>
      <c r="H158" s="296"/>
      <c r="I158" s="238"/>
      <c r="J158" s="238"/>
      <c r="K158" s="43"/>
    </row>
    <row r="159" spans="1:11" ht="18" x14ac:dyDescent="0.25">
      <c r="B159" s="236"/>
      <c r="C159" s="236"/>
      <c r="D159" s="285" t="s">
        <v>166</v>
      </c>
      <c r="E159" s="286"/>
      <c r="F159" s="287"/>
      <c r="G159" s="298">
        <f>+G158*12</f>
        <v>180</v>
      </c>
      <c r="H159" s="296"/>
      <c r="I159" s="238"/>
      <c r="J159" s="238"/>
      <c r="K159" s="43"/>
    </row>
    <row r="160" spans="1:11" ht="18" x14ac:dyDescent="0.25">
      <c r="B160" s="236"/>
      <c r="C160" s="236"/>
      <c r="D160" s="285" t="s">
        <v>139</v>
      </c>
      <c r="E160" s="286"/>
      <c r="F160" s="287"/>
      <c r="G160" s="299">
        <f>+G157/G159</f>
        <v>100</v>
      </c>
      <c r="H160" s="296"/>
      <c r="I160" s="238"/>
      <c r="J160" s="238"/>
      <c r="K160" s="43"/>
    </row>
    <row r="161" spans="1:11" ht="18" x14ac:dyDescent="0.25">
      <c r="B161" s="236"/>
      <c r="C161" s="236"/>
      <c r="D161" s="285" t="s">
        <v>140</v>
      </c>
      <c r="E161" s="286"/>
      <c r="F161" s="287"/>
      <c r="G161" s="300">
        <v>12</v>
      </c>
      <c r="H161" s="296"/>
      <c r="I161" s="238"/>
      <c r="J161" s="238"/>
      <c r="K161" s="43"/>
    </row>
    <row r="162" spans="1:11" ht="18" x14ac:dyDescent="0.25">
      <c r="B162" s="236"/>
      <c r="C162" s="236"/>
      <c r="D162" s="285" t="s">
        <v>167</v>
      </c>
      <c r="E162" s="286"/>
      <c r="F162" s="287"/>
      <c r="G162" s="295">
        <f>+G161*G160</f>
        <v>1200</v>
      </c>
      <c r="H162" s="301">
        <f>+G162</f>
        <v>1200</v>
      </c>
      <c r="I162" s="238"/>
      <c r="J162" s="238"/>
      <c r="K162" s="43"/>
    </row>
    <row r="163" spans="1:11" ht="18" x14ac:dyDescent="0.25">
      <c r="B163" s="236"/>
      <c r="C163" s="236"/>
      <c r="D163" s="302" t="s">
        <v>168</v>
      </c>
      <c r="E163" s="303"/>
      <c r="F163" s="304"/>
      <c r="G163" s="304"/>
      <c r="H163" s="305">
        <f>SUM(H156:H162)</f>
        <v>6200</v>
      </c>
      <c r="I163" s="238"/>
      <c r="J163" s="238"/>
      <c r="K163" s="43"/>
    </row>
    <row r="164" spans="1:11" ht="18.75" thickBot="1" x14ac:dyDescent="0.3">
      <c r="B164" s="236"/>
      <c r="C164" s="236"/>
      <c r="D164" s="236"/>
      <c r="E164" s="236"/>
      <c r="F164" s="236"/>
      <c r="G164" s="236"/>
      <c r="H164" s="236"/>
      <c r="I164" s="238"/>
      <c r="J164" s="238"/>
      <c r="K164" s="43"/>
    </row>
    <row r="165" spans="1:11" s="4" customFormat="1" ht="19.899999999999999" customHeight="1" x14ac:dyDescent="0.2">
      <c r="A165" s="144">
        <v>32</v>
      </c>
      <c r="B165" s="144" t="s">
        <v>1</v>
      </c>
      <c r="C165" s="148"/>
      <c r="D165" s="362" t="s">
        <v>173</v>
      </c>
      <c r="E165" s="347"/>
      <c r="F165" s="361">
        <v>460000</v>
      </c>
      <c r="G165" s="148"/>
      <c r="H165" s="148"/>
      <c r="I165" s="148"/>
      <c r="J165" s="148"/>
      <c r="K165" s="3"/>
    </row>
    <row r="166" spans="1:11" s="4" customFormat="1" ht="19.899999999999999" customHeight="1" thickBot="1" x14ac:dyDescent="0.25">
      <c r="B166" s="144"/>
      <c r="C166" s="148"/>
      <c r="D166" s="363" t="s">
        <v>129</v>
      </c>
      <c r="E166" s="348"/>
      <c r="F166" s="377">
        <v>-140000</v>
      </c>
      <c r="G166" s="148"/>
      <c r="H166" s="148"/>
      <c r="I166" s="148"/>
      <c r="J166" s="148"/>
      <c r="K166" s="3"/>
    </row>
    <row r="167" spans="1:11" s="4" customFormat="1" ht="19.899999999999999" customHeight="1" x14ac:dyDescent="0.2">
      <c r="B167" s="144"/>
      <c r="C167" s="148"/>
      <c r="D167" s="363" t="s">
        <v>130</v>
      </c>
      <c r="E167" s="348"/>
      <c r="F167" s="378">
        <f>SUM(F163:F166)</f>
        <v>320000</v>
      </c>
      <c r="G167" s="148"/>
      <c r="H167" s="148"/>
      <c r="I167" s="148"/>
      <c r="J167" s="148"/>
      <c r="K167" s="3"/>
    </row>
    <row r="168" spans="1:11" s="4" customFormat="1" ht="19.899999999999999" customHeight="1" thickBot="1" x14ac:dyDescent="0.25">
      <c r="B168" s="144"/>
      <c r="C168" s="148"/>
      <c r="D168" s="363" t="s">
        <v>131</v>
      </c>
      <c r="E168" s="348"/>
      <c r="F168" s="380">
        <v>800000</v>
      </c>
      <c r="G168" s="148"/>
      <c r="H168" s="148"/>
      <c r="I168" s="148"/>
      <c r="J168" s="148"/>
      <c r="K168" s="3"/>
    </row>
    <row r="169" spans="1:11" s="4" customFormat="1" ht="19.899999999999999" customHeight="1" x14ac:dyDescent="0.2">
      <c r="B169" s="144"/>
      <c r="C169" s="148"/>
      <c r="D169" s="363" t="s">
        <v>132</v>
      </c>
      <c r="E169" s="348"/>
      <c r="F169" s="379">
        <f>+F167/F168</f>
        <v>0.4</v>
      </c>
      <c r="G169" s="148"/>
      <c r="H169" s="148"/>
      <c r="I169" s="148"/>
      <c r="J169" s="148"/>
      <c r="K169" s="3"/>
    </row>
    <row r="170" spans="1:11" s="4" customFormat="1" ht="19.899999999999999" customHeight="1" thickBot="1" x14ac:dyDescent="0.25">
      <c r="B170" s="144"/>
      <c r="C170" s="148"/>
      <c r="D170" s="363" t="s">
        <v>133</v>
      </c>
      <c r="E170" s="348"/>
      <c r="F170" s="380">
        <v>180000</v>
      </c>
      <c r="G170" s="148"/>
      <c r="H170" s="148"/>
      <c r="I170" s="148"/>
      <c r="J170" s="148"/>
      <c r="K170" s="3"/>
    </row>
    <row r="171" spans="1:11" s="4" customFormat="1" ht="19.899999999999999" customHeight="1" thickBot="1" x14ac:dyDescent="0.25">
      <c r="B171" s="144"/>
      <c r="C171" s="148"/>
      <c r="D171" s="364" t="s">
        <v>134</v>
      </c>
      <c r="E171" s="349"/>
      <c r="F171" s="381">
        <f>+F170*F169</f>
        <v>72000</v>
      </c>
      <c r="G171" s="148"/>
      <c r="H171" s="148"/>
      <c r="I171" s="148"/>
      <c r="J171" s="148"/>
      <c r="K171" s="3"/>
    </row>
    <row r="172" spans="1:11" ht="19.899999999999999" customHeight="1" thickBot="1" x14ac:dyDescent="0.3">
      <c r="B172" s="236"/>
      <c r="C172" s="236"/>
      <c r="D172" s="237"/>
      <c r="E172" s="238"/>
      <c r="F172" s="239"/>
      <c r="G172" s="238"/>
      <c r="H172" s="238"/>
      <c r="I172" s="238"/>
      <c r="J172" s="238"/>
      <c r="K172" s="43"/>
    </row>
    <row r="173" spans="1:11" s="4" customFormat="1" ht="19.899999999999999" customHeight="1" x14ac:dyDescent="0.2">
      <c r="A173" s="144">
        <v>33</v>
      </c>
      <c r="B173" s="144" t="s">
        <v>2</v>
      </c>
      <c r="C173" s="144"/>
      <c r="D173" s="368" t="s">
        <v>135</v>
      </c>
      <c r="E173" s="347"/>
      <c r="F173" s="365">
        <v>30000</v>
      </c>
      <c r="G173" s="148"/>
      <c r="H173" s="148"/>
      <c r="I173" s="148"/>
      <c r="J173" s="148"/>
      <c r="K173" s="3"/>
    </row>
    <row r="174" spans="1:11" s="4" customFormat="1" ht="19.899999999999999" customHeight="1" thickBot="1" x14ac:dyDescent="0.3">
      <c r="B174" s="144"/>
      <c r="C174" s="144"/>
      <c r="D174" s="369" t="s">
        <v>136</v>
      </c>
      <c r="E174" s="348"/>
      <c r="F174" s="372">
        <v>15</v>
      </c>
      <c r="G174" s="148"/>
      <c r="H174" s="148"/>
      <c r="I174" s="148"/>
      <c r="J174" s="148"/>
      <c r="K174" s="3"/>
    </row>
    <row r="175" spans="1:11" s="4" customFormat="1" ht="19.899999999999999" customHeight="1" x14ac:dyDescent="0.25">
      <c r="B175" s="144"/>
      <c r="C175" s="144"/>
      <c r="D175" s="370" t="s">
        <v>137</v>
      </c>
      <c r="E175" s="348"/>
      <c r="F175" s="373">
        <f>+F173/F174</f>
        <v>2000</v>
      </c>
      <c r="G175" s="148"/>
      <c r="H175" s="148"/>
      <c r="I175" s="148"/>
      <c r="J175" s="148"/>
      <c r="K175" s="3"/>
    </row>
    <row r="176" spans="1:11" ht="19.899999999999999" customHeight="1" thickBot="1" x14ac:dyDescent="0.3">
      <c r="B176" s="236"/>
      <c r="C176" s="236"/>
      <c r="D176" s="369" t="s">
        <v>138</v>
      </c>
      <c r="E176" s="366"/>
      <c r="F176" s="374">
        <v>12</v>
      </c>
      <c r="G176" s="238"/>
      <c r="H176" s="238"/>
      <c r="I176" s="238"/>
      <c r="J176" s="238"/>
      <c r="K176" s="43"/>
    </row>
    <row r="177" spans="1:11" ht="19.899999999999999" customHeight="1" x14ac:dyDescent="0.25">
      <c r="B177" s="236"/>
      <c r="C177" s="236"/>
      <c r="D177" s="369" t="s">
        <v>139</v>
      </c>
      <c r="E177" s="366"/>
      <c r="F177" s="376">
        <f>+F175/F176</f>
        <v>166.66666666666666</v>
      </c>
      <c r="G177" s="238"/>
      <c r="H177" s="238"/>
      <c r="I177" s="238"/>
      <c r="J177" s="238"/>
      <c r="K177" s="43"/>
    </row>
    <row r="178" spans="1:11" ht="19.899999999999999" customHeight="1" thickBot="1" x14ac:dyDescent="0.3">
      <c r="B178" s="236"/>
      <c r="C178" s="236"/>
      <c r="D178" s="369" t="s">
        <v>140</v>
      </c>
      <c r="E178" s="366"/>
      <c r="F178" s="374">
        <v>6</v>
      </c>
      <c r="G178" s="238"/>
      <c r="H178" s="238"/>
      <c r="I178" s="238"/>
      <c r="J178" s="238"/>
      <c r="K178" s="43"/>
    </row>
    <row r="179" spans="1:11" ht="19.899999999999999" customHeight="1" thickBot="1" x14ac:dyDescent="0.3">
      <c r="B179" s="236"/>
      <c r="C179" s="236"/>
      <c r="D179" s="371" t="s">
        <v>141</v>
      </c>
      <c r="E179" s="367"/>
      <c r="F179" s="375">
        <f>+F178*F177</f>
        <v>1000</v>
      </c>
      <c r="G179" s="238"/>
      <c r="H179" s="238"/>
      <c r="I179" s="238"/>
      <c r="J179" s="238"/>
      <c r="K179" s="43"/>
    </row>
    <row r="180" spans="1:11" ht="11.25" customHeight="1" x14ac:dyDescent="0.25">
      <c r="B180" s="236"/>
      <c r="C180" s="236"/>
      <c r="D180" s="237"/>
      <c r="E180" s="238"/>
      <c r="F180" s="239"/>
      <c r="G180" s="238"/>
      <c r="H180" s="238"/>
      <c r="I180" s="238"/>
      <c r="J180" s="238"/>
      <c r="K180" s="43"/>
    </row>
    <row r="181" spans="1:11" ht="17.100000000000001" customHeight="1" x14ac:dyDescent="0.25">
      <c r="A181" s="236">
        <v>34</v>
      </c>
      <c r="B181" s="236" t="s">
        <v>1</v>
      </c>
      <c r="C181" s="236"/>
      <c r="D181" s="237"/>
      <c r="E181" s="238"/>
      <c r="F181" s="239"/>
      <c r="G181" s="238"/>
      <c r="H181" s="238"/>
      <c r="I181" s="238"/>
      <c r="J181" s="238"/>
      <c r="K181" s="43"/>
    </row>
    <row r="182" spans="1:11" ht="17.100000000000001" customHeight="1" x14ac:dyDescent="0.25">
      <c r="A182" s="236"/>
      <c r="B182" s="236"/>
      <c r="C182" s="236"/>
      <c r="D182" s="237"/>
      <c r="E182" s="238"/>
      <c r="F182" s="239"/>
      <c r="G182" s="238"/>
      <c r="H182" s="238"/>
      <c r="I182" s="238"/>
      <c r="J182" s="238"/>
      <c r="K182" s="43"/>
    </row>
    <row r="183" spans="1:11" ht="18" x14ac:dyDescent="0.25">
      <c r="A183" s="236"/>
      <c r="B183" s="236"/>
      <c r="C183" s="236"/>
      <c r="D183" s="240" t="s">
        <v>196</v>
      </c>
      <c r="E183" s="238"/>
      <c r="F183" s="239"/>
      <c r="G183" s="238"/>
      <c r="H183" s="238"/>
      <c r="I183" s="238"/>
      <c r="J183" s="238"/>
      <c r="K183" s="43"/>
    </row>
    <row r="184" spans="1:11" ht="18" x14ac:dyDescent="0.25">
      <c r="A184" s="236"/>
      <c r="B184" s="236"/>
      <c r="C184" s="236"/>
      <c r="D184" s="240" t="s">
        <v>205</v>
      </c>
      <c r="E184" s="238"/>
      <c r="F184" s="239"/>
      <c r="G184" s="238"/>
      <c r="H184" s="238"/>
      <c r="I184" s="238"/>
      <c r="J184" s="238"/>
      <c r="K184" s="43"/>
    </row>
    <row r="185" spans="1:11" ht="18.75" thickBot="1" x14ac:dyDescent="0.3">
      <c r="A185" s="236"/>
      <c r="B185" s="236"/>
      <c r="C185" s="241">
        <v>1</v>
      </c>
      <c r="D185" s="242" t="s">
        <v>142</v>
      </c>
      <c r="E185" s="238"/>
      <c r="F185" s="243" t="s">
        <v>59</v>
      </c>
      <c r="G185" s="243" t="s">
        <v>60</v>
      </c>
      <c r="H185" s="238"/>
      <c r="I185" s="238"/>
      <c r="J185" s="238"/>
      <c r="K185" s="43"/>
    </row>
    <row r="186" spans="1:11" ht="18" x14ac:dyDescent="0.25">
      <c r="A186" s="236"/>
      <c r="B186" s="236"/>
      <c r="C186" s="241">
        <v>2</v>
      </c>
      <c r="D186" s="244" t="s">
        <v>143</v>
      </c>
      <c r="E186" s="238"/>
      <c r="F186" s="245">
        <v>2050000</v>
      </c>
      <c r="G186" s="246"/>
      <c r="H186" s="238"/>
      <c r="I186" s="238"/>
      <c r="J186" s="238"/>
      <c r="K186" s="43"/>
    </row>
    <row r="187" spans="1:11" ht="18.75" thickBot="1" x14ac:dyDescent="0.3">
      <c r="A187" s="236"/>
      <c r="B187" s="236"/>
      <c r="C187" s="241">
        <v>3</v>
      </c>
      <c r="D187" s="244" t="s">
        <v>63</v>
      </c>
      <c r="E187" s="238"/>
      <c r="F187" s="247">
        <v>2000000</v>
      </c>
      <c r="G187" s="246"/>
      <c r="H187" s="238"/>
      <c r="I187" s="238"/>
      <c r="J187" s="238"/>
      <c r="K187" s="43"/>
    </row>
    <row r="188" spans="1:11" ht="18" x14ac:dyDescent="0.25">
      <c r="A188" s="236"/>
      <c r="B188" s="236"/>
      <c r="C188" s="241">
        <v>4</v>
      </c>
      <c r="D188" s="244" t="s">
        <v>64</v>
      </c>
      <c r="E188" s="238"/>
      <c r="F188" s="248">
        <f>+F186-F187</f>
        <v>50000</v>
      </c>
      <c r="G188" s="246"/>
      <c r="H188" s="238"/>
      <c r="I188" s="238"/>
      <c r="J188" s="238"/>
      <c r="K188" s="43"/>
    </row>
    <row r="189" spans="1:11" ht="18.75" thickBot="1" x14ac:dyDescent="0.3">
      <c r="A189" s="236"/>
      <c r="B189" s="236"/>
      <c r="C189" s="241">
        <v>5</v>
      </c>
      <c r="D189" s="244" t="s">
        <v>144</v>
      </c>
      <c r="E189" s="238"/>
      <c r="F189" s="247">
        <v>500000</v>
      </c>
      <c r="G189" s="246"/>
      <c r="H189" s="238"/>
      <c r="I189" s="238"/>
      <c r="J189" s="238"/>
      <c r="K189" s="43"/>
    </row>
    <row r="190" spans="1:11" ht="18.75" thickBot="1" x14ac:dyDescent="0.3">
      <c r="A190" s="236"/>
      <c r="B190" s="236"/>
      <c r="C190" s="241">
        <v>6</v>
      </c>
      <c r="D190" s="249" t="s">
        <v>145</v>
      </c>
      <c r="E190" s="238"/>
      <c r="F190" s="250">
        <f>+F189-F188</f>
        <v>450000</v>
      </c>
      <c r="G190" s="251">
        <f>+F190</f>
        <v>450000</v>
      </c>
      <c r="H190" s="238"/>
      <c r="I190" s="238"/>
      <c r="J190" s="238"/>
      <c r="K190" s="43"/>
    </row>
    <row r="191" spans="1:11" ht="18.75" thickBot="1" x14ac:dyDescent="0.3">
      <c r="A191" s="236"/>
      <c r="B191" s="236"/>
      <c r="C191" s="241">
        <v>7</v>
      </c>
      <c r="D191" s="244" t="s">
        <v>143</v>
      </c>
      <c r="E191" s="238"/>
      <c r="F191" s="252">
        <f>+F186</f>
        <v>2050000</v>
      </c>
      <c r="G191" s="246"/>
      <c r="H191" s="238"/>
      <c r="I191" s="238"/>
      <c r="J191" s="238"/>
      <c r="K191" s="43"/>
    </row>
    <row r="192" spans="1:11" ht="18" x14ac:dyDescent="0.25">
      <c r="A192" s="236"/>
      <c r="B192" s="236"/>
      <c r="C192" s="241">
        <v>8</v>
      </c>
      <c r="D192" s="244" t="s">
        <v>146</v>
      </c>
      <c r="E192" s="238"/>
      <c r="F192" s="246">
        <f>+F191-F190</f>
        <v>1600000</v>
      </c>
      <c r="G192" s="246"/>
      <c r="H192" s="238"/>
      <c r="I192" s="238"/>
      <c r="J192" s="238"/>
      <c r="K192" s="43"/>
    </row>
    <row r="193" spans="1:11" ht="18.75" thickBot="1" x14ac:dyDescent="0.3">
      <c r="A193" s="236"/>
      <c r="B193" s="236"/>
      <c r="C193" s="241">
        <v>9</v>
      </c>
      <c r="D193" s="244" t="s">
        <v>147</v>
      </c>
      <c r="E193" s="238"/>
      <c r="F193" s="253">
        <v>0.5</v>
      </c>
      <c r="G193" s="246"/>
      <c r="H193" s="238"/>
      <c r="I193" s="238"/>
      <c r="J193" s="238"/>
      <c r="K193" s="43"/>
    </row>
    <row r="194" spans="1:11" ht="18" x14ac:dyDescent="0.25">
      <c r="A194" s="236"/>
      <c r="B194" s="236"/>
      <c r="C194" s="241">
        <v>10</v>
      </c>
      <c r="D194" s="249" t="s">
        <v>148</v>
      </c>
      <c r="E194" s="238"/>
      <c r="F194" s="254">
        <f>+F193*F192</f>
        <v>800000</v>
      </c>
      <c r="G194" s="254">
        <f>+F194</f>
        <v>800000</v>
      </c>
      <c r="H194" s="238"/>
      <c r="I194" s="238"/>
      <c r="J194" s="238"/>
      <c r="K194" s="43"/>
    </row>
    <row r="195" spans="1:11" ht="18" x14ac:dyDescent="0.25">
      <c r="A195" s="236"/>
      <c r="B195" s="236"/>
      <c r="C195" s="241">
        <v>11</v>
      </c>
      <c r="D195" s="244" t="s">
        <v>146</v>
      </c>
      <c r="E195" s="238"/>
      <c r="F195" s="246">
        <f>+F192-F194</f>
        <v>800000</v>
      </c>
      <c r="G195" s="246"/>
      <c r="H195" s="238"/>
      <c r="I195" s="238"/>
      <c r="J195" s="238"/>
      <c r="K195" s="43"/>
    </row>
    <row r="196" spans="1:11" ht="18.75" thickBot="1" x14ac:dyDescent="0.3">
      <c r="A196" s="236"/>
      <c r="B196" s="236"/>
      <c r="C196" s="241">
        <v>12</v>
      </c>
      <c r="D196" s="244" t="s">
        <v>149</v>
      </c>
      <c r="E196" s="238"/>
      <c r="F196" s="255">
        <v>0.1429</v>
      </c>
      <c r="G196" s="246"/>
      <c r="H196" s="238"/>
      <c r="I196" s="238"/>
      <c r="J196" s="238"/>
      <c r="K196" s="43"/>
    </row>
    <row r="197" spans="1:11" ht="18.75" thickBot="1" x14ac:dyDescent="0.3">
      <c r="A197" s="236"/>
      <c r="B197" s="236"/>
      <c r="C197" s="241">
        <v>13</v>
      </c>
      <c r="D197" s="249" t="s">
        <v>108</v>
      </c>
      <c r="E197" s="238"/>
      <c r="F197" s="256">
        <f>+F196*F195</f>
        <v>114320</v>
      </c>
      <c r="G197" s="257">
        <f>+F197</f>
        <v>114320</v>
      </c>
      <c r="H197" s="238"/>
      <c r="I197" s="238"/>
      <c r="J197" s="238"/>
      <c r="K197" s="43"/>
    </row>
    <row r="198" spans="1:11" ht="18.75" thickBot="1" x14ac:dyDescent="0.3">
      <c r="A198" s="236"/>
      <c r="B198" s="236"/>
      <c r="C198" s="241">
        <v>14</v>
      </c>
      <c r="D198" s="244" t="s">
        <v>150</v>
      </c>
      <c r="E198" s="246"/>
      <c r="F198" s="258"/>
      <c r="G198" s="259">
        <f>SUM(G190:G197)</f>
        <v>1364320</v>
      </c>
      <c r="H198" s="238"/>
      <c r="I198" s="238"/>
      <c r="J198" s="238"/>
      <c r="K198" s="43"/>
    </row>
    <row r="199" spans="1:11" ht="18" x14ac:dyDescent="0.25">
      <c r="A199" s="236"/>
      <c r="B199" s="236"/>
      <c r="C199" s="236"/>
      <c r="D199" s="237"/>
      <c r="E199" s="238"/>
      <c r="F199" s="239"/>
      <c r="G199" s="238"/>
      <c r="H199" s="238"/>
      <c r="I199" s="238"/>
      <c r="J199" s="238"/>
      <c r="K199" s="43"/>
    </row>
    <row r="200" spans="1:11" ht="18" x14ac:dyDescent="0.25">
      <c r="A200" s="236"/>
      <c r="B200" s="236"/>
      <c r="C200" s="236"/>
      <c r="D200" s="260" t="s">
        <v>151</v>
      </c>
      <c r="E200" s="261"/>
      <c r="F200" s="261"/>
      <c r="G200" s="261"/>
      <c r="H200" s="261"/>
      <c r="I200" s="261"/>
      <c r="J200" s="238"/>
      <c r="K200" s="43"/>
    </row>
    <row r="201" spans="1:11" ht="18.75" thickBot="1" x14ac:dyDescent="0.3">
      <c r="A201" s="236"/>
      <c r="B201" s="236"/>
      <c r="C201" s="236"/>
      <c r="D201" s="260" t="s">
        <v>194</v>
      </c>
      <c r="E201" s="261"/>
      <c r="F201" s="261"/>
      <c r="G201" s="261"/>
      <c r="H201" s="261"/>
      <c r="I201" s="261"/>
      <c r="J201" s="238"/>
      <c r="K201" s="43"/>
    </row>
    <row r="202" spans="1:11" ht="18.75" thickTop="1" x14ac:dyDescent="0.25">
      <c r="A202" s="236"/>
      <c r="B202" s="236"/>
      <c r="C202" s="236"/>
      <c r="D202" s="262" t="s">
        <v>199</v>
      </c>
      <c r="E202" s="263"/>
      <c r="F202" s="263" t="s">
        <v>152</v>
      </c>
      <c r="G202" s="263" t="s">
        <v>153</v>
      </c>
      <c r="H202" s="263" t="s">
        <v>153</v>
      </c>
      <c r="I202" s="264" t="s">
        <v>118</v>
      </c>
      <c r="J202" s="238"/>
      <c r="K202" s="43"/>
    </row>
    <row r="203" spans="1:11" ht="18.75" thickBot="1" x14ac:dyDescent="0.3">
      <c r="A203" s="236"/>
      <c r="B203" s="236"/>
      <c r="C203" s="236"/>
      <c r="D203" s="265" t="s">
        <v>200</v>
      </c>
      <c r="E203" s="266" t="s">
        <v>82</v>
      </c>
      <c r="F203" s="266" t="s">
        <v>119</v>
      </c>
      <c r="G203" s="266" t="s">
        <v>119</v>
      </c>
      <c r="H203" s="266" t="s">
        <v>154</v>
      </c>
      <c r="I203" s="267" t="s">
        <v>155</v>
      </c>
      <c r="J203" s="238"/>
      <c r="K203" s="43"/>
    </row>
    <row r="204" spans="1:11" ht="18.75" thickTop="1" x14ac:dyDescent="0.25">
      <c r="A204" s="236"/>
      <c r="B204" s="236"/>
      <c r="C204" s="236"/>
      <c r="D204" s="268">
        <v>100</v>
      </c>
      <c r="E204" s="269">
        <v>5</v>
      </c>
      <c r="F204" s="270">
        <v>0.2</v>
      </c>
      <c r="G204" s="270">
        <v>0.4</v>
      </c>
      <c r="H204" s="271">
        <f>+G204*D204</f>
        <v>40</v>
      </c>
      <c r="I204" s="272">
        <f>+H204*0.5</f>
        <v>20</v>
      </c>
      <c r="J204" s="238"/>
      <c r="K204" s="43"/>
    </row>
    <row r="205" spans="1:11" ht="18" x14ac:dyDescent="0.25">
      <c r="A205" s="236"/>
      <c r="B205" s="236"/>
      <c r="C205" s="236"/>
      <c r="D205" s="273">
        <f>+D204-I204</f>
        <v>80</v>
      </c>
      <c r="E205" s="274"/>
      <c r="F205" s="275"/>
      <c r="G205" s="275">
        <v>0.4</v>
      </c>
      <c r="H205" s="271">
        <f t="shared" ref="H205:H208" si="0">+G205*D205</f>
        <v>32</v>
      </c>
      <c r="I205" s="276">
        <f>+H205</f>
        <v>32</v>
      </c>
      <c r="J205" s="238"/>
      <c r="K205" s="43"/>
    </row>
    <row r="206" spans="1:11" ht="18" x14ac:dyDescent="0.25">
      <c r="A206" s="236"/>
      <c r="B206" s="236"/>
      <c r="C206" s="236"/>
      <c r="D206" s="273">
        <f t="shared" ref="D206" si="1">+D205-I205</f>
        <v>48</v>
      </c>
      <c r="E206" s="274"/>
      <c r="F206" s="275"/>
      <c r="G206" s="275">
        <v>0.4</v>
      </c>
      <c r="H206" s="271">
        <f t="shared" si="0"/>
        <v>19.200000000000003</v>
      </c>
      <c r="I206" s="276">
        <f t="shared" ref="I206:I207" si="2">+H206</f>
        <v>19.200000000000003</v>
      </c>
      <c r="J206" s="238"/>
      <c r="K206" s="43"/>
    </row>
    <row r="207" spans="1:11" ht="18" x14ac:dyDescent="0.25">
      <c r="A207" s="236"/>
      <c r="B207" s="236"/>
      <c r="C207" s="236"/>
      <c r="D207" s="273">
        <f>+D206-I206</f>
        <v>28.799999999999997</v>
      </c>
      <c r="E207" s="274"/>
      <c r="F207" s="275"/>
      <c r="G207" s="275">
        <v>0.4</v>
      </c>
      <c r="H207" s="271">
        <f t="shared" si="0"/>
        <v>11.52</v>
      </c>
      <c r="I207" s="276">
        <f t="shared" si="2"/>
        <v>11.52</v>
      </c>
      <c r="J207" s="238"/>
      <c r="K207" s="43"/>
    </row>
    <row r="208" spans="1:11" ht="18.75" thickBot="1" x14ac:dyDescent="0.3">
      <c r="A208" s="236"/>
      <c r="B208" s="236"/>
      <c r="C208" s="236"/>
      <c r="D208" s="277">
        <f>+D207-I207</f>
        <v>17.279999999999998</v>
      </c>
      <c r="E208" s="278"/>
      <c r="F208" s="279"/>
      <c r="G208" s="279">
        <v>0.4</v>
      </c>
      <c r="H208" s="280">
        <f t="shared" si="0"/>
        <v>6.911999999999999</v>
      </c>
      <c r="I208" s="281">
        <f>+I207</f>
        <v>11.52</v>
      </c>
      <c r="J208" s="238"/>
      <c r="K208" s="43"/>
    </row>
    <row r="209" spans="1:11" ht="18.75" thickTop="1" x14ac:dyDescent="0.25">
      <c r="A209" s="236"/>
      <c r="B209" s="236"/>
      <c r="C209" s="236"/>
      <c r="D209" s="237"/>
      <c r="E209" s="238"/>
      <c r="F209" s="239"/>
      <c r="G209" s="238"/>
      <c r="H209" s="238"/>
      <c r="I209" s="238"/>
      <c r="J209" s="238"/>
      <c r="K209" s="43"/>
    </row>
    <row r="210" spans="1:11" ht="18" x14ac:dyDescent="0.25">
      <c r="A210" s="236"/>
      <c r="B210" s="236"/>
      <c r="C210" s="236"/>
      <c r="D210" s="237"/>
      <c r="E210" s="238"/>
      <c r="F210" s="239"/>
      <c r="G210" s="238"/>
      <c r="H210" s="238"/>
      <c r="I210" s="238"/>
      <c r="J210" s="238"/>
      <c r="K210" s="43"/>
    </row>
    <row r="225" spans="1:11" ht="18" x14ac:dyDescent="0.25">
      <c r="A225" s="236"/>
      <c r="B225" s="236"/>
      <c r="C225" s="236"/>
      <c r="D225" s="237"/>
      <c r="E225" s="238"/>
      <c r="F225" s="239"/>
      <c r="G225" s="238"/>
      <c r="H225" s="238"/>
      <c r="I225" s="238"/>
      <c r="J225" s="238"/>
      <c r="K225" s="43"/>
    </row>
    <row r="226" spans="1:11" ht="18" x14ac:dyDescent="0.25">
      <c r="A226" s="236"/>
      <c r="B226" s="236"/>
      <c r="C226" s="236"/>
      <c r="D226" s="237"/>
      <c r="E226" s="238"/>
      <c r="F226" s="239"/>
      <c r="G226" s="238"/>
      <c r="H226" s="238"/>
      <c r="I226" s="238"/>
      <c r="J226" s="238"/>
      <c r="K226" s="43"/>
    </row>
    <row r="227" spans="1:11" ht="18" x14ac:dyDescent="0.25">
      <c r="A227" s="236"/>
      <c r="B227" s="236"/>
      <c r="C227" s="236"/>
      <c r="D227" s="237"/>
      <c r="E227" s="238"/>
      <c r="F227" s="239"/>
      <c r="G227" s="238"/>
      <c r="H227" s="238"/>
      <c r="I227" s="238"/>
      <c r="J227" s="238"/>
      <c r="K227" s="43"/>
    </row>
    <row r="228" spans="1:11" ht="18" x14ac:dyDescent="0.25">
      <c r="A228" s="236"/>
      <c r="B228" s="236"/>
      <c r="C228" s="236"/>
      <c r="D228" s="237"/>
      <c r="E228" s="238"/>
      <c r="F228" s="239"/>
      <c r="G228" s="238"/>
      <c r="H228" s="238"/>
      <c r="I228" s="238"/>
      <c r="J228" s="238"/>
      <c r="K228" s="43"/>
    </row>
    <row r="229" spans="1:11" ht="18" x14ac:dyDescent="0.25">
      <c r="A229" s="236"/>
      <c r="B229" s="236"/>
      <c r="C229" s="236"/>
      <c r="D229" s="237"/>
      <c r="E229" s="238"/>
      <c r="F229" s="239"/>
      <c r="G229" s="238"/>
      <c r="H229" s="238"/>
      <c r="I229" s="238"/>
      <c r="J229" s="238"/>
      <c r="K229" s="43"/>
    </row>
    <row r="230" spans="1:11" ht="18" x14ac:dyDescent="0.25">
      <c r="A230" s="236"/>
      <c r="B230" s="236"/>
      <c r="C230" s="236"/>
      <c r="D230" s="237"/>
      <c r="E230" s="238"/>
      <c r="F230" s="239"/>
      <c r="G230" s="238"/>
      <c r="H230" s="238"/>
      <c r="I230" s="238"/>
      <c r="J230" s="238"/>
      <c r="K230" s="43"/>
    </row>
    <row r="231" spans="1:11" ht="18" x14ac:dyDescent="0.25">
      <c r="A231" s="236"/>
      <c r="B231" s="236"/>
      <c r="C231" s="236"/>
      <c r="D231" s="237"/>
      <c r="E231" s="238"/>
      <c r="F231" s="239"/>
      <c r="G231" s="238"/>
      <c r="H231" s="238"/>
      <c r="I231" s="238"/>
      <c r="J231" s="238"/>
      <c r="K231" s="43"/>
    </row>
    <row r="232" spans="1:11" ht="18" x14ac:dyDescent="0.25">
      <c r="A232" s="236"/>
      <c r="B232" s="236"/>
      <c r="C232" s="236"/>
      <c r="D232" s="237"/>
      <c r="E232" s="238"/>
      <c r="F232" s="239"/>
      <c r="G232" s="238"/>
      <c r="H232" s="238"/>
      <c r="I232" s="238"/>
      <c r="J232" s="238"/>
      <c r="K232" s="43"/>
    </row>
    <row r="233" spans="1:11" ht="18" x14ac:dyDescent="0.25">
      <c r="A233" s="236"/>
      <c r="B233" s="236"/>
      <c r="C233" s="236"/>
      <c r="D233" s="237"/>
      <c r="E233" s="238"/>
      <c r="F233" s="239"/>
      <c r="G233" s="238"/>
      <c r="H233" s="238"/>
      <c r="I233" s="238"/>
      <c r="J233" s="238"/>
      <c r="K233" s="43"/>
    </row>
    <row r="234" spans="1:11" ht="18" x14ac:dyDescent="0.25">
      <c r="A234" s="236"/>
      <c r="B234" s="236"/>
      <c r="C234" s="236"/>
      <c r="D234" s="237"/>
      <c r="E234" s="238"/>
      <c r="F234" s="239"/>
      <c r="G234" s="238"/>
      <c r="H234" s="238"/>
      <c r="I234" s="238"/>
      <c r="J234" s="238"/>
      <c r="K234" s="43"/>
    </row>
    <row r="235" spans="1:11" ht="18" x14ac:dyDescent="0.25">
      <c r="A235" s="236"/>
      <c r="B235" s="236"/>
      <c r="C235" s="236"/>
      <c r="D235" s="237"/>
      <c r="E235" s="238"/>
      <c r="F235" s="239"/>
      <c r="G235" s="238"/>
      <c r="H235" s="238"/>
      <c r="I235" s="238"/>
      <c r="J235" s="238"/>
      <c r="K235" s="43"/>
    </row>
    <row r="236" spans="1:11" ht="18" x14ac:dyDescent="0.25">
      <c r="A236" s="236"/>
      <c r="B236" s="236"/>
      <c r="C236" s="236"/>
      <c r="D236" s="237"/>
      <c r="E236" s="238"/>
      <c r="F236" s="239"/>
      <c r="G236" s="238"/>
      <c r="H236" s="238"/>
      <c r="I236" s="238"/>
      <c r="J236" s="238"/>
      <c r="K236" s="43"/>
    </row>
    <row r="237" spans="1:11" ht="18" x14ac:dyDescent="0.25">
      <c r="A237" s="236"/>
      <c r="B237" s="236"/>
      <c r="C237" s="236"/>
      <c r="D237" s="237"/>
      <c r="E237" s="238"/>
      <c r="F237" s="239"/>
      <c r="G237" s="238"/>
      <c r="H237" s="238"/>
      <c r="I237" s="238"/>
      <c r="J237" s="238"/>
      <c r="K237" s="43"/>
    </row>
    <row r="238" spans="1:11" ht="18" x14ac:dyDescent="0.25">
      <c r="A238" s="236"/>
      <c r="B238" s="236"/>
      <c r="C238" s="236"/>
      <c r="D238" s="237"/>
      <c r="E238" s="238"/>
      <c r="F238" s="239"/>
      <c r="G238" s="238"/>
      <c r="H238" s="238"/>
      <c r="I238" s="238"/>
      <c r="J238" s="238"/>
      <c r="K238" s="43"/>
    </row>
    <row r="239" spans="1:11" ht="18" x14ac:dyDescent="0.25">
      <c r="A239" s="236"/>
      <c r="B239" s="236"/>
      <c r="C239" s="236"/>
      <c r="D239" s="237"/>
      <c r="E239" s="238"/>
      <c r="F239" s="239"/>
      <c r="G239" s="238"/>
      <c r="H239" s="238"/>
      <c r="I239" s="238"/>
      <c r="J239" s="238"/>
      <c r="K239" s="43"/>
    </row>
    <row r="240" spans="1:11" ht="18" x14ac:dyDescent="0.25">
      <c r="A240" s="236"/>
      <c r="B240" s="236"/>
      <c r="C240" s="236"/>
      <c r="D240" s="237"/>
      <c r="E240" s="238"/>
      <c r="F240" s="239"/>
      <c r="G240" s="238"/>
      <c r="H240" s="238"/>
      <c r="I240" s="238"/>
      <c r="J240" s="238"/>
      <c r="K240" s="43"/>
    </row>
    <row r="241" spans="1:11" ht="18" x14ac:dyDescent="0.25">
      <c r="A241" s="236"/>
      <c r="B241" s="236"/>
      <c r="C241" s="236"/>
      <c r="D241" s="237"/>
      <c r="E241" s="238"/>
      <c r="F241" s="239"/>
      <c r="G241" s="238"/>
      <c r="H241" s="238"/>
      <c r="I241" s="238"/>
      <c r="J241" s="238"/>
      <c r="K241" s="43"/>
    </row>
    <row r="242" spans="1:11" ht="18" x14ac:dyDescent="0.25">
      <c r="A242" s="236"/>
      <c r="B242" s="236"/>
      <c r="C242" s="236"/>
      <c r="D242" s="237"/>
      <c r="E242" s="238"/>
      <c r="F242" s="239"/>
      <c r="G242" s="238"/>
      <c r="H242" s="238"/>
      <c r="I242" s="238"/>
      <c r="J242" s="238"/>
      <c r="K242" s="43"/>
    </row>
    <row r="243" spans="1:11" ht="18" x14ac:dyDescent="0.25">
      <c r="A243" s="236"/>
      <c r="B243" s="236"/>
      <c r="C243" s="236"/>
      <c r="D243" s="237"/>
      <c r="E243" s="238"/>
      <c r="F243" s="239"/>
      <c r="G243" s="238"/>
      <c r="H243" s="238"/>
      <c r="I243" s="238"/>
      <c r="J243" s="238"/>
      <c r="K243" s="43"/>
    </row>
    <row r="244" spans="1:11" ht="18" x14ac:dyDescent="0.25">
      <c r="A244" s="236"/>
      <c r="B244" s="236"/>
      <c r="C244" s="236"/>
      <c r="D244" s="237"/>
      <c r="E244" s="238"/>
      <c r="F244" s="239"/>
      <c r="G244" s="238"/>
      <c r="H244" s="238"/>
      <c r="I244" s="238"/>
      <c r="J244" s="238"/>
      <c r="K244" s="43"/>
    </row>
    <row r="245" spans="1:11" ht="18" x14ac:dyDescent="0.25">
      <c r="A245" s="236"/>
      <c r="B245" s="236"/>
      <c r="C245" s="236"/>
      <c r="D245" s="237"/>
      <c r="E245" s="238"/>
      <c r="F245" s="239"/>
      <c r="G245" s="238"/>
      <c r="H245" s="238"/>
      <c r="I245" s="238"/>
      <c r="J245" s="238"/>
      <c r="K245" s="43"/>
    </row>
    <row r="246" spans="1:11" ht="18" x14ac:dyDescent="0.25">
      <c r="A246" s="236"/>
      <c r="B246" s="236"/>
      <c r="C246" s="236"/>
      <c r="D246" s="237"/>
      <c r="E246" s="238"/>
      <c r="F246" s="239"/>
      <c r="G246" s="238"/>
      <c r="H246" s="238"/>
      <c r="I246" s="238"/>
      <c r="J246" s="238"/>
      <c r="K246" s="43"/>
    </row>
    <row r="247" spans="1:11" ht="18" x14ac:dyDescent="0.25">
      <c r="A247" s="236"/>
      <c r="B247" s="236"/>
      <c r="C247" s="236"/>
      <c r="D247" s="237"/>
      <c r="E247" s="238"/>
      <c r="F247" s="239"/>
      <c r="G247" s="238"/>
      <c r="H247" s="238"/>
      <c r="I247" s="238"/>
      <c r="J247" s="238"/>
      <c r="K247" s="43"/>
    </row>
    <row r="248" spans="1:11" ht="18" x14ac:dyDescent="0.25">
      <c r="A248" s="236"/>
      <c r="B248" s="236"/>
      <c r="C248" s="236"/>
      <c r="D248" s="237"/>
      <c r="E248" s="238"/>
      <c r="F248" s="239"/>
      <c r="G248" s="238"/>
      <c r="H248" s="238"/>
      <c r="I248" s="238"/>
      <c r="J248" s="238"/>
      <c r="K248" s="43"/>
    </row>
    <row r="249" spans="1:11" ht="18" x14ac:dyDescent="0.25">
      <c r="A249" s="236"/>
      <c r="B249" s="236"/>
      <c r="C249" s="236"/>
      <c r="D249" s="237"/>
      <c r="E249" s="238"/>
      <c r="F249" s="239"/>
      <c r="G249" s="238"/>
      <c r="H249" s="238"/>
      <c r="I249" s="238"/>
      <c r="J249" s="238"/>
      <c r="K249" s="43"/>
    </row>
  </sheetData>
  <mergeCells count="2">
    <mergeCell ref="F135:G135"/>
    <mergeCell ref="F150:G150"/>
  </mergeCells>
  <pageMargins left="0.75" right="0.75" top="0.5" bottom="0.5" header="0.3" footer="0.3"/>
  <pageSetup scale="75" orientation="portrait" r:id="rId1"/>
  <headerFooter alignWithMargins="0">
    <oddFooter>&amp;L&amp;"-,Bold"&amp;8&amp;F, &amp;A, Page &amp;P</oddFooter>
  </headerFooter>
  <rowBreaks count="2" manualBreakCount="2">
    <brk id="52" max="16383" man="1"/>
    <brk id="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Chap.10-Basis </vt:lpstr>
      <vt:lpstr>Chap.10-Cost Recovery</vt:lpstr>
      <vt:lpstr>'Chap.10-Basis '!Print_Area</vt:lpstr>
      <vt:lpstr>'Chap.10-Cost Recovery'!Print_Area</vt:lpstr>
    </vt:vector>
  </TitlesOfParts>
  <Company>UNC Charlotte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uptown</dc:creator>
  <cp:lastModifiedBy>Howard Godfrey</cp:lastModifiedBy>
  <cp:lastPrinted>2016-12-20T16:44:09Z</cp:lastPrinted>
  <dcterms:created xsi:type="dcterms:W3CDTF">2003-10-20T23:38:52Z</dcterms:created>
  <dcterms:modified xsi:type="dcterms:W3CDTF">2016-12-20T18:31:55Z</dcterms:modified>
</cp:coreProperties>
</file>