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godf\Documents\0D. CORPORATE TAX --------2017-May-5\3.-Corp-Tax-HOMEWORK and Assign-2017\"/>
    </mc:Choice>
  </mc:AlternateContent>
  <bookViews>
    <workbookView xWindow="0" yWindow="0" windowWidth="27870" windowHeight="11385"/>
  </bookViews>
  <sheets>
    <sheet name="Answers" sheetId="1" r:id="rId1"/>
  </sheets>
  <definedNames>
    <definedName name="_xlnm.Print_Area" localSheetId="0">Answers!$A$1:$I$193</definedName>
    <definedName name="_xlnm.Print_Titles" localSheetId="0">Answers!$1:$1</definedName>
  </definedNames>
  <calcPr calcId="171027"/>
</workbook>
</file>

<file path=xl/calcChain.xml><?xml version="1.0" encoding="utf-8"?>
<calcChain xmlns="http://schemas.openxmlformats.org/spreadsheetml/2006/main">
  <c r="F111" i="1" l="1"/>
  <c r="F110" i="1" l="1"/>
  <c r="F108" i="1"/>
  <c r="F90" i="1"/>
  <c r="G149" i="1" l="1"/>
  <c r="H119" i="1"/>
  <c r="G136" i="1"/>
  <c r="G133" i="1"/>
  <c r="G135" i="1" s="1"/>
  <c r="F107" i="1"/>
  <c r="F106" i="1"/>
  <c r="F96" i="1"/>
  <c r="F98" i="1" s="1"/>
  <c r="F100" i="1"/>
  <c r="F88" i="1"/>
  <c r="F92" i="1" s="1"/>
  <c r="F184" i="1"/>
  <c r="F186" i="1" s="1"/>
  <c r="E189" i="1"/>
  <c r="E186" i="1"/>
  <c r="F173" i="1"/>
  <c r="F175" i="1" s="1"/>
  <c r="F177" i="1" s="1"/>
  <c r="E175" i="1"/>
  <c r="E177" i="1" s="1"/>
  <c r="F71" i="1"/>
  <c r="F74" i="1" s="1"/>
  <c r="F69" i="1"/>
  <c r="F73" i="1" s="1"/>
  <c r="F75" i="1" s="1"/>
  <c r="F76" i="1" s="1"/>
  <c r="F77" i="1" s="1"/>
  <c r="F63" i="1"/>
  <c r="F64" i="1" s="1"/>
  <c r="F65" i="1" s="1"/>
  <c r="F81" i="1"/>
  <c r="F84" i="1" s="1"/>
  <c r="F58" i="1"/>
  <c r="F60" i="1" s="1"/>
  <c r="G45" i="1"/>
  <c r="F49" i="1" s="1"/>
  <c r="F51" i="1" s="1"/>
  <c r="H43" i="1"/>
  <c r="H42" i="1"/>
  <c r="G30" i="1"/>
  <c r="G32" i="1"/>
  <c r="H29" i="1"/>
  <c r="H28" i="1"/>
  <c r="E161" i="1"/>
  <c r="E163" i="1" s="1"/>
  <c r="F161" i="1"/>
  <c r="G20" i="1"/>
  <c r="G23" i="1" s="1"/>
  <c r="F21" i="1"/>
  <c r="F24" i="1"/>
  <c r="H19" i="1"/>
  <c r="H18" i="1"/>
  <c r="G9" i="1"/>
  <c r="G12" i="1" s="1"/>
  <c r="F10" i="1"/>
  <c r="F13" i="1" s="1"/>
  <c r="H8" i="1"/>
  <c r="H7" i="1"/>
  <c r="G47" i="1"/>
  <c r="F52" i="1" s="1"/>
  <c r="F53" i="1" s="1"/>
  <c r="H54" i="1" s="1"/>
  <c r="G48" i="1" l="1"/>
  <c r="H24" i="1"/>
  <c r="G137" i="1"/>
  <c r="H13" i="1"/>
  <c r="G33" i="1"/>
  <c r="F35" i="1" s="1"/>
  <c r="F37" i="1" s="1"/>
  <c r="H38" i="1" s="1"/>
  <c r="E178" i="1"/>
  <c r="E179" i="1" s="1"/>
</calcChain>
</file>

<file path=xl/sharedStrings.xml><?xml version="1.0" encoding="utf-8"?>
<sst xmlns="http://schemas.openxmlformats.org/spreadsheetml/2006/main" count="211" uniqueCount="116">
  <si>
    <t>No</t>
  </si>
  <si>
    <t>An</t>
  </si>
  <si>
    <t>Territorial System - No Double Tax.</t>
  </si>
  <si>
    <t>Amounts in $000</t>
  </si>
  <si>
    <t>U.S.</t>
  </si>
  <si>
    <t>U.K.</t>
  </si>
  <si>
    <t>Total</t>
  </si>
  <si>
    <t>U.K. Taxable Income</t>
  </si>
  <si>
    <t>U.S. Taxable Income</t>
  </si>
  <si>
    <t>Tax Rates</t>
  </si>
  <si>
    <t>Income Tax</t>
  </si>
  <si>
    <t>Global Systems - Double Taxation</t>
  </si>
  <si>
    <t>USC</t>
  </si>
  <si>
    <t>CSub</t>
  </si>
  <si>
    <t xml:space="preserve"> Revenue</t>
  </si>
  <si>
    <t xml:space="preserve"> C.O.G.S</t>
  </si>
  <si>
    <t xml:space="preserve"> Expenses</t>
  </si>
  <si>
    <t xml:space="preserve"> Profit</t>
  </si>
  <si>
    <t xml:space="preserve"> Tax Rate</t>
  </si>
  <si>
    <t xml:space="preserve"> Income Tax</t>
  </si>
  <si>
    <t xml:space="preserve"> USC (USCorp) is a domestic corporation (in U.S.).</t>
  </si>
  <si>
    <t xml:space="preserve"> USC manufactures 100,000 widgets in U.S.</t>
  </si>
  <si>
    <t xml:space="preserve"> CSub (Cayman Sub) is organized in the Cayman Islands.</t>
  </si>
  <si>
    <t xml:space="preserve"> CSub is owned 100% by USC. </t>
  </si>
  <si>
    <t xml:space="preserve"> USC manufacturing &amp; freight costs:</t>
  </si>
  <si>
    <t xml:space="preserve"> USC operating expenses:</t>
  </si>
  <si>
    <t xml:space="preserve"> CSub operating expenses:</t>
  </si>
  <si>
    <t xml:space="preserve"> CSub sells all of the widgets for:</t>
  </si>
  <si>
    <t xml:space="preserve"> CSub does not pay dividends during the tax year.</t>
  </si>
  <si>
    <t xml:space="preserve"> Total income tax for USC &amp; CSub?</t>
  </si>
  <si>
    <t xml:space="preserve"> U.S. income tax rate: 40%. Cayman income tax rate: 0%.</t>
  </si>
  <si>
    <t>A</t>
  </si>
  <si>
    <t>B</t>
  </si>
  <si>
    <t>C</t>
  </si>
  <si>
    <t>Global System - Foreign tax deduction</t>
  </si>
  <si>
    <t>Sec.</t>
  </si>
  <si>
    <t>U.K. Tax Rate</t>
  </si>
  <si>
    <t>164(a)(3)</t>
  </si>
  <si>
    <t>U.K. Income Tax</t>
  </si>
  <si>
    <t>U.K. After tax income</t>
  </si>
  <si>
    <t>U.S. Tax Rate</t>
  </si>
  <si>
    <t>U.S. Income Tax</t>
  </si>
  <si>
    <t xml:space="preserve">Global - Foreign tax credit </t>
  </si>
  <si>
    <t>Income Tax-U.K.</t>
  </si>
  <si>
    <t>Foreign Tax Credit</t>
  </si>
  <si>
    <t>Foreign Tax Credit Limit</t>
  </si>
  <si>
    <t>World wide taxable income</t>
  </si>
  <si>
    <t>Foreign source taxable income</t>
  </si>
  <si>
    <t>U.S. income tax before credits</t>
  </si>
  <si>
    <t>Foreign income tax paid</t>
  </si>
  <si>
    <t>U.S. income tax rate</t>
  </si>
  <si>
    <t>E</t>
  </si>
  <si>
    <t>D</t>
  </si>
  <si>
    <t>Gross U.S. Tax</t>
  </si>
  <si>
    <t>Total U.S. and Foreign Tax</t>
  </si>
  <si>
    <t>Net U.S. Tax</t>
  </si>
  <si>
    <t>Constructive dividend</t>
  </si>
  <si>
    <t>Must gross up the dividend</t>
  </si>
  <si>
    <r>
      <t>Assume</t>
    </r>
    <r>
      <rPr>
        <sz val="11"/>
        <color indexed="63"/>
        <rFont val="Arial"/>
        <family val="2"/>
      </rPr>
      <t xml:space="preserve"> </t>
    </r>
    <r>
      <rPr>
        <sz val="11"/>
        <color indexed="8"/>
        <rFont val="Arial"/>
        <family val="2"/>
      </rPr>
      <t>White</t>
    </r>
    <r>
      <rPr>
        <sz val="11"/>
        <color indexed="63"/>
        <rFont val="Arial"/>
        <family val="2"/>
      </rPr>
      <t>'</t>
    </r>
    <r>
      <rPr>
        <sz val="11"/>
        <color indexed="8"/>
        <rFont val="Arial"/>
        <family val="2"/>
      </rPr>
      <t>s U</t>
    </r>
    <r>
      <rPr>
        <sz val="11"/>
        <color indexed="63"/>
        <rFont val="Arial"/>
        <family val="2"/>
      </rPr>
      <t>.</t>
    </r>
    <r>
      <rPr>
        <sz val="11"/>
        <color indexed="8"/>
        <rFont val="Arial"/>
        <family val="2"/>
      </rPr>
      <t>S</t>
    </r>
    <r>
      <rPr>
        <sz val="11"/>
        <color indexed="63"/>
        <rFont val="Arial"/>
        <family val="2"/>
      </rPr>
      <t xml:space="preserve">. </t>
    </r>
    <r>
      <rPr>
        <sz val="11"/>
        <color indexed="8"/>
        <rFont val="Arial"/>
        <family val="2"/>
      </rPr>
      <t>tax rate is 34</t>
    </r>
    <r>
      <rPr>
        <sz val="11"/>
        <color indexed="63"/>
        <rFont val="Arial"/>
        <family val="2"/>
      </rPr>
      <t xml:space="preserve">%, </t>
    </r>
  </si>
  <si>
    <t>Dividend received from Green Corporation</t>
  </si>
  <si>
    <t>U.S. tax rate is higher than foreign tax rate.</t>
  </si>
  <si>
    <t>Cayman sub SELLS the widgets outside the Cayman islands.</t>
  </si>
  <si>
    <t>Cayman sub BUYS the widgets outside the Cayman islands.</t>
  </si>
  <si>
    <t xml:space="preserve"> USC's total costs</t>
  </si>
  <si>
    <t>Subpart F applies, but the problem says ignore Subpart F.</t>
  </si>
  <si>
    <t>If we ignore subpart F, USC does not use the equity method.</t>
  </si>
  <si>
    <t>Subpart F does apply</t>
  </si>
  <si>
    <t>Equity in Csub income</t>
  </si>
  <si>
    <t>The product is sold in the Cayman Islands, so Subpart F does not apply.</t>
  </si>
  <si>
    <t>So there is no constructive dividend.</t>
  </si>
  <si>
    <t>Net federal income tax after credit on Green income</t>
  </si>
  <si>
    <t>Global Income Tax Liability</t>
  </si>
  <si>
    <t>U.S. Citizen-Individual</t>
  </si>
  <si>
    <t>U.S. Income Tax After Credit</t>
  </si>
  <si>
    <t>Total U.S. Tax after FTC</t>
  </si>
  <si>
    <t>Fraction of world-wide income</t>
  </si>
  <si>
    <t>Gross U.S. Tax before credits</t>
  </si>
  <si>
    <t>Total U.S. and Foreign Income Tax</t>
  </si>
  <si>
    <t>Fraction of year in foreign country (approximate)</t>
  </si>
  <si>
    <t>Green was organized on January 1, 2016.</t>
  </si>
  <si>
    <t xml:space="preserve">In 2016, Green paid a $200,000 dividend to White, </t>
  </si>
  <si>
    <t>Limit on annual foreign earned income exclusion for 2016</t>
  </si>
  <si>
    <t>Taxable Income in U.K.</t>
  </si>
  <si>
    <t>Taxable Income in U. S.</t>
  </si>
  <si>
    <t>Taxable Income in U. K.</t>
  </si>
  <si>
    <t>After tax income in U.K.</t>
  </si>
  <si>
    <t>Taxable Income - U.S. return</t>
  </si>
  <si>
    <t>Note that U.S. collects $45 (which is more than 40% of U.S. income of $100).</t>
  </si>
  <si>
    <t>Deduction for foreign income tax</t>
  </si>
  <si>
    <t>U.S. income tax before credits [40%]</t>
  </si>
  <si>
    <t>Foreign income tax paid [60%]</t>
  </si>
  <si>
    <t>Limit (75% of gross U.S. Tax)</t>
  </si>
  <si>
    <t>Limit (fraction of gross U.S. Tax)</t>
  </si>
  <si>
    <t>U.S. Tax Liability after FTC</t>
  </si>
  <si>
    <t>Foreign tax credit provides savings equal to the amount of foreign tax.</t>
  </si>
  <si>
    <t>Foreign earned income exclusion saves the amount of U.S. tax applicable to the exclusion.</t>
  </si>
  <si>
    <t>Foreign earned income exclusion for 2016 for 3 months.</t>
  </si>
  <si>
    <t>He is not out of the country for a sufficient number of days to qualify for exclusion.</t>
  </si>
  <si>
    <t>Gross-up dividend</t>
  </si>
  <si>
    <r>
      <t>White Corp. is a U</t>
    </r>
    <r>
      <rPr>
        <b/>
        <sz val="11"/>
        <color indexed="63"/>
        <rFont val="Arial"/>
        <family val="2"/>
      </rPr>
      <t>.</t>
    </r>
    <r>
      <rPr>
        <b/>
        <sz val="11"/>
        <color indexed="8"/>
        <rFont val="Arial"/>
        <family val="2"/>
      </rPr>
      <t xml:space="preserve">S. corporation with a wholly-owned </t>
    </r>
    <r>
      <rPr>
        <b/>
        <sz val="11"/>
        <color indexed="63"/>
        <rFont val="Arial"/>
        <family val="2"/>
      </rPr>
      <t>f</t>
    </r>
    <r>
      <rPr>
        <b/>
        <sz val="11"/>
        <color indexed="8"/>
        <rFont val="Arial"/>
        <family val="2"/>
      </rPr>
      <t>oreign subsidiary, Green Corp</t>
    </r>
    <r>
      <rPr>
        <b/>
        <sz val="11"/>
        <color indexed="63"/>
        <rFont val="Arial"/>
        <family val="2"/>
      </rPr>
      <t xml:space="preserve">. </t>
    </r>
  </si>
  <si>
    <t>Total Foreign Source Income</t>
  </si>
  <si>
    <t>U.S. Income Tax rate</t>
  </si>
  <si>
    <t>U.S. Federal income tax before foreign tax credit</t>
  </si>
  <si>
    <t>Gross-up all of foreign tax, because subsidiary distributed 100% of its after-tax earnings.</t>
  </si>
  <si>
    <r>
      <t xml:space="preserve">Green had taxable income of $256,000 &amp; </t>
    </r>
    <r>
      <rPr>
        <sz val="11"/>
        <color indexed="8"/>
        <rFont val="Arial"/>
        <family val="2"/>
      </rPr>
      <t>paid $56</t>
    </r>
    <r>
      <rPr>
        <sz val="11"/>
        <color indexed="63"/>
        <rFont val="Arial"/>
        <family val="2"/>
      </rPr>
      <t>,</t>
    </r>
    <r>
      <rPr>
        <sz val="11"/>
        <color indexed="8"/>
        <rFont val="Arial"/>
        <family val="2"/>
      </rPr>
      <t>000 of corporat</t>
    </r>
    <r>
      <rPr>
        <sz val="11"/>
        <color indexed="63"/>
        <rFont val="Arial"/>
        <family val="2"/>
      </rPr>
      <t xml:space="preserve">e </t>
    </r>
    <r>
      <rPr>
        <sz val="11"/>
        <color indexed="8"/>
        <rFont val="Arial"/>
        <family val="2"/>
      </rPr>
      <t>in</t>
    </r>
    <r>
      <rPr>
        <sz val="11"/>
        <color indexed="63"/>
        <rFont val="Arial"/>
        <family val="2"/>
      </rPr>
      <t>c</t>
    </r>
    <r>
      <rPr>
        <sz val="11"/>
        <color indexed="8"/>
        <rFont val="Arial"/>
        <family val="2"/>
      </rPr>
      <t>ome tax to Country X</t>
    </r>
    <r>
      <rPr>
        <sz val="11"/>
        <color indexed="63"/>
        <rFont val="Arial"/>
        <family val="2"/>
      </rPr>
      <t xml:space="preserve">. </t>
    </r>
  </si>
  <si>
    <t>In 2016, Green had current earnings and profits of $200,000.</t>
  </si>
  <si>
    <r>
      <t>N</t>
    </r>
    <r>
      <rPr>
        <b/>
        <sz val="11"/>
        <color indexed="63"/>
        <rFont val="Arial"/>
        <family val="2"/>
      </rPr>
      <t>e</t>
    </r>
    <r>
      <rPr>
        <b/>
        <sz val="11"/>
        <color indexed="8"/>
        <rFont val="Arial"/>
        <family val="2"/>
      </rPr>
      <t>t amount of U.S</t>
    </r>
    <r>
      <rPr>
        <b/>
        <sz val="11"/>
        <color indexed="63"/>
        <rFont val="Arial"/>
        <family val="2"/>
      </rPr>
      <t xml:space="preserve">. </t>
    </r>
    <r>
      <rPr>
        <b/>
        <sz val="11"/>
        <color indexed="8"/>
        <rFont val="Arial"/>
        <family val="2"/>
      </rPr>
      <t>tax Whit</t>
    </r>
    <r>
      <rPr>
        <b/>
        <sz val="11"/>
        <color indexed="63"/>
        <rFont val="Arial"/>
        <family val="2"/>
      </rPr>
      <t xml:space="preserve">e </t>
    </r>
    <r>
      <rPr>
        <b/>
        <sz val="11"/>
        <color indexed="8"/>
        <rFont val="Arial"/>
        <family val="2"/>
      </rPr>
      <t>Corp</t>
    </r>
    <r>
      <rPr>
        <b/>
        <sz val="11"/>
        <color indexed="63"/>
        <rFont val="Arial"/>
        <family val="2"/>
      </rPr>
      <t xml:space="preserve">. </t>
    </r>
    <r>
      <rPr>
        <b/>
        <sz val="11"/>
        <color indexed="8"/>
        <rFont val="Arial"/>
        <family val="2"/>
      </rPr>
      <t>must pay on the $200,000 dividend from Gr</t>
    </r>
    <r>
      <rPr>
        <b/>
        <sz val="11"/>
        <color indexed="63"/>
        <rFont val="Arial"/>
        <family val="2"/>
      </rPr>
      <t>e</t>
    </r>
    <r>
      <rPr>
        <b/>
        <sz val="11"/>
        <color indexed="8"/>
        <rFont val="Arial"/>
        <family val="2"/>
      </rPr>
      <t xml:space="preserve">en Corp.? </t>
    </r>
  </si>
  <si>
    <t>If subsidiary had distributed $100,000, you would gross up 50% of foreign tax.</t>
  </si>
  <si>
    <t>This computation is over simplified, because subsidiary did not operate before 2016.</t>
  </si>
  <si>
    <t>However, the IRS will insist on changing the inter-company pricing and increase USC's profit.</t>
  </si>
  <si>
    <t>Global tax liability</t>
  </si>
  <si>
    <t>Sec.78</t>
  </si>
  <si>
    <t xml:space="preserve"> CSub buys all of the widgets (100,000 widgets) for:</t>
  </si>
  <si>
    <t>Profit:</t>
  </si>
  <si>
    <t xml:space="preserve"> USC sells widgets for </t>
  </si>
  <si>
    <t>USC pays tax on its income, but not CSub's income.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</si>
</sst>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0.000%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indexed="63"/>
      <name val="Arial"/>
      <family val="2"/>
    </font>
    <font>
      <b/>
      <sz val="14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4"/>
      <color indexed="10"/>
      <name val="Arial"/>
      <family val="2"/>
    </font>
    <font>
      <b/>
      <sz val="11"/>
      <color indexed="6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1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8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1"/>
    </xf>
    <xf numFmtId="0" fontId="5" fillId="0" borderId="0" xfId="0" applyFont="1" applyBorder="1"/>
    <xf numFmtId="0" fontId="8" fillId="0" borderId="1" xfId="0" applyFont="1" applyBorder="1" applyAlignment="1"/>
    <xf numFmtId="0" fontId="8" fillId="0" borderId="2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indent="1"/>
    </xf>
    <xf numFmtId="0" fontId="9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left" indent="1"/>
    </xf>
    <xf numFmtId="0" fontId="6" fillId="0" borderId="0" xfId="0" applyFont="1" applyBorder="1"/>
    <xf numFmtId="0" fontId="12" fillId="0" borderId="0" xfId="0" applyFont="1" applyAlignment="1">
      <alignment horizontal="center"/>
    </xf>
    <xf numFmtId="165" fontId="6" fillId="0" borderId="0" xfId="2" applyNumberFormat="1" applyFont="1" applyBorder="1"/>
    <xf numFmtId="6" fontId="9" fillId="0" borderId="0" xfId="0" applyNumberFormat="1" applyFont="1" applyBorder="1" applyAlignment="1"/>
    <xf numFmtId="0" fontId="9" fillId="0" borderId="1" xfId="0" applyFont="1" applyBorder="1" applyAlignment="1">
      <alignment horizontal="left"/>
    </xf>
    <xf numFmtId="164" fontId="6" fillId="0" borderId="4" xfId="1" applyNumberFormat="1" applyFont="1" applyBorder="1" applyAlignment="1">
      <alignment vertical="center"/>
    </xf>
    <xf numFmtId="6" fontId="6" fillId="0" borderId="0" xfId="0" applyNumberFormat="1" applyFont="1"/>
    <xf numFmtId="9" fontId="6" fillId="0" borderId="0" xfId="3" applyFont="1"/>
    <xf numFmtId="0" fontId="10" fillId="0" borderId="0" xfId="0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0" fontId="9" fillId="0" borderId="0" xfId="0" applyFont="1" applyAlignment="1">
      <alignment horizontal="left"/>
    </xf>
    <xf numFmtId="0" fontId="4" fillId="0" borderId="0" xfId="0" applyFont="1" applyBorder="1"/>
    <xf numFmtId="0" fontId="3" fillId="0" borderId="0" xfId="0" applyFont="1" applyBorder="1"/>
    <xf numFmtId="0" fontId="7" fillId="0" borderId="0" xfId="0" applyFont="1" applyBorder="1" applyAlignment="1">
      <alignment horizontal="left"/>
    </xf>
    <xf numFmtId="6" fontId="7" fillId="0" borderId="0" xfId="0" applyNumberFormat="1" applyFont="1" applyBorder="1" applyAlignment="1"/>
    <xf numFmtId="0" fontId="16" fillId="0" borderId="1" xfId="0" applyFont="1" applyBorder="1" applyAlignment="1"/>
    <xf numFmtId="0" fontId="16" fillId="0" borderId="2" xfId="0" applyFont="1" applyBorder="1" applyAlignment="1"/>
    <xf numFmtId="0" fontId="16" fillId="0" borderId="0" xfId="0" applyFont="1" applyBorder="1" applyAlignment="1"/>
    <xf numFmtId="0" fontId="17" fillId="0" borderId="0" xfId="0" applyFont="1" applyBorder="1" applyAlignment="1">
      <alignment horizontal="center"/>
    </xf>
    <xf numFmtId="0" fontId="15" fillId="0" borderId="11" xfId="0" applyFont="1" applyBorder="1" applyAlignment="1"/>
    <xf numFmtId="0" fontId="16" fillId="0" borderId="12" xfId="0" applyFont="1" applyBorder="1" applyAlignment="1"/>
    <xf numFmtId="0" fontId="15" fillId="0" borderId="3" xfId="0" applyFont="1" applyBorder="1" applyAlignment="1"/>
    <xf numFmtId="0" fontId="16" fillId="0" borderId="7" xfId="0" applyFont="1" applyBorder="1" applyAlignment="1"/>
    <xf numFmtId="0" fontId="15" fillId="0" borderId="13" xfId="0" applyFont="1" applyBorder="1" applyAlignment="1"/>
    <xf numFmtId="0" fontId="16" fillId="0" borderId="14" xfId="0" applyFont="1" applyBorder="1" applyAlignment="1"/>
    <xf numFmtId="0" fontId="10" fillId="0" borderId="3" xfId="0" applyFont="1" applyBorder="1" applyAlignment="1"/>
    <xf numFmtId="0" fontId="10" fillId="0" borderId="11" xfId="0" applyFont="1" applyBorder="1" applyAlignment="1"/>
    <xf numFmtId="0" fontId="8" fillId="0" borderId="12" xfId="0" applyFont="1" applyBorder="1" applyAlignment="1"/>
    <xf numFmtId="0" fontId="8" fillId="0" borderId="7" xfId="0" applyFont="1" applyBorder="1" applyAlignment="1"/>
    <xf numFmtId="0" fontId="9" fillId="0" borderId="6" xfId="0" applyFont="1" applyBorder="1" applyAlignment="1">
      <alignment horizontal="left" vertical="center"/>
    </xf>
    <xf numFmtId="0" fontId="10" fillId="0" borderId="15" xfId="0" applyFont="1" applyBorder="1" applyAlignment="1">
      <alignment vertical="center"/>
    </xf>
    <xf numFmtId="164" fontId="6" fillId="0" borderId="16" xfId="1" applyNumberFormat="1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166" fontId="6" fillId="0" borderId="19" xfId="2" applyNumberFormat="1" applyFont="1" applyBorder="1" applyAlignment="1">
      <alignment vertical="center"/>
    </xf>
    <xf numFmtId="166" fontId="9" fillId="0" borderId="21" xfId="2" applyNumberFormat="1" applyFont="1" applyBorder="1" applyAlignment="1">
      <alignment vertical="center"/>
    </xf>
    <xf numFmtId="166" fontId="6" fillId="0" borderId="22" xfId="2" applyNumberFormat="1" applyFont="1" applyBorder="1" applyAlignment="1">
      <alignment vertical="center"/>
    </xf>
    <xf numFmtId="166" fontId="6" fillId="0" borderId="23" xfId="2" applyNumberFormat="1" applyFont="1" applyBorder="1" applyAlignment="1">
      <alignment vertical="center"/>
    </xf>
    <xf numFmtId="166" fontId="6" fillId="0" borderId="20" xfId="2" applyNumberFormat="1" applyFont="1" applyBorder="1" applyAlignment="1">
      <alignment vertical="center"/>
    </xf>
    <xf numFmtId="164" fontId="6" fillId="0" borderId="26" xfId="1" applyNumberFormat="1" applyFont="1" applyBorder="1" applyAlignment="1">
      <alignment vertical="center"/>
    </xf>
    <xf numFmtId="164" fontId="6" fillId="0" borderId="27" xfId="1" applyNumberFormat="1" applyFont="1" applyBorder="1" applyAlignment="1">
      <alignment vertical="center"/>
    </xf>
    <xf numFmtId="164" fontId="6" fillId="0" borderId="28" xfId="1" applyNumberFormat="1" applyFont="1" applyBorder="1" applyAlignment="1">
      <alignment vertical="center"/>
    </xf>
    <xf numFmtId="164" fontId="6" fillId="0" borderId="29" xfId="1" applyNumberFormat="1" applyFont="1" applyBorder="1" applyAlignment="1">
      <alignment vertical="center"/>
    </xf>
    <xf numFmtId="164" fontId="6" fillId="0" borderId="30" xfId="1" applyNumberFormat="1" applyFont="1" applyBorder="1" applyAlignment="1">
      <alignment vertical="center"/>
    </xf>
    <xf numFmtId="9" fontId="6" fillId="0" borderId="31" xfId="3" applyFont="1" applyBorder="1" applyAlignment="1">
      <alignment vertical="center"/>
    </xf>
    <xf numFmtId="9" fontId="6" fillId="0" borderId="32" xfId="3" applyFont="1" applyBorder="1" applyAlignment="1">
      <alignment vertical="center"/>
    </xf>
    <xf numFmtId="6" fontId="6" fillId="0" borderId="5" xfId="2" applyNumberFormat="1" applyFont="1" applyBorder="1" applyAlignment="1">
      <alignment vertical="center"/>
    </xf>
    <xf numFmtId="6" fontId="6" fillId="0" borderId="26" xfId="2" applyNumberFormat="1" applyFont="1" applyBorder="1" applyAlignment="1">
      <alignment vertical="center"/>
    </xf>
    <xf numFmtId="9" fontId="6" fillId="0" borderId="25" xfId="3" applyFont="1" applyBorder="1" applyAlignment="1">
      <alignment vertical="center"/>
    </xf>
    <xf numFmtId="0" fontId="9" fillId="0" borderId="3" xfId="0" applyFont="1" applyBorder="1" applyAlignment="1">
      <alignment horizontal="left" indent="1"/>
    </xf>
    <xf numFmtId="6" fontId="9" fillId="0" borderId="7" xfId="0" applyNumberFormat="1" applyFont="1" applyBorder="1" applyAlignment="1"/>
    <xf numFmtId="6" fontId="9" fillId="0" borderId="8" xfId="0" applyNumberFormat="1" applyFont="1" applyBorder="1" applyAlignment="1"/>
    <xf numFmtId="6" fontId="9" fillId="0" borderId="33" xfId="0" applyNumberFormat="1" applyFont="1" applyBorder="1" applyAlignment="1"/>
    <xf numFmtId="6" fontId="9" fillId="0" borderId="34" xfId="0" applyNumberFormat="1" applyFont="1" applyBorder="1" applyAlignment="1"/>
    <xf numFmtId="6" fontId="9" fillId="0" borderId="14" xfId="0" applyNumberFormat="1" applyFont="1" applyBorder="1" applyAlignment="1"/>
    <xf numFmtId="6" fontId="9" fillId="0" borderId="35" xfId="0" applyNumberFormat="1" applyFont="1" applyBorder="1" applyAlignment="1"/>
    <xf numFmtId="0" fontId="7" fillId="4" borderId="0" xfId="0" applyFont="1" applyFill="1" applyBorder="1"/>
    <xf numFmtId="0" fontId="9" fillId="4" borderId="0" xfId="0" applyFont="1" applyFill="1" applyBorder="1"/>
    <xf numFmtId="0" fontId="9" fillId="4" borderId="3" xfId="0" applyFont="1" applyFill="1" applyBorder="1" applyAlignment="1">
      <alignment horizontal="left" indent="1"/>
    </xf>
    <xf numFmtId="6" fontId="7" fillId="4" borderId="7" xfId="0" applyNumberFormat="1" applyFont="1" applyFill="1" applyBorder="1" applyAlignment="1"/>
    <xf numFmtId="6" fontId="7" fillId="4" borderId="10" xfId="0" applyNumberFormat="1" applyFont="1" applyFill="1" applyBorder="1" applyAlignment="1"/>
    <xf numFmtId="0" fontId="9" fillId="4" borderId="1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/>
    </xf>
    <xf numFmtId="37" fontId="6" fillId="0" borderId="29" xfId="1" applyNumberFormat="1" applyFont="1" applyBorder="1" applyAlignment="1">
      <alignment vertical="center"/>
    </xf>
    <xf numFmtId="37" fontId="6" fillId="0" borderId="5" xfId="1" applyNumberFormat="1" applyFont="1" applyBorder="1" applyAlignment="1">
      <alignment vertical="center"/>
    </xf>
    <xf numFmtId="37" fontId="6" fillId="0" borderId="20" xfId="1" applyNumberFormat="1" applyFont="1" applyBorder="1" applyAlignment="1">
      <alignment vertical="center"/>
    </xf>
    <xf numFmtId="0" fontId="9" fillId="0" borderId="36" xfId="0" applyFont="1" applyBorder="1" applyAlignment="1">
      <alignment horizontal="left"/>
    </xf>
    <xf numFmtId="0" fontId="9" fillId="4" borderId="40" xfId="0" applyFont="1" applyFill="1" applyBorder="1" applyAlignment="1">
      <alignment horizontal="left" indent="1"/>
    </xf>
    <xf numFmtId="0" fontId="9" fillId="0" borderId="42" xfId="0" applyFont="1" applyBorder="1" applyAlignment="1">
      <alignment horizontal="left" indent="1"/>
    </xf>
    <xf numFmtId="6" fontId="9" fillId="0" borderId="43" xfId="0" applyNumberFormat="1" applyFont="1" applyBorder="1" applyAlignment="1"/>
    <xf numFmtId="6" fontId="9" fillId="0" borderId="44" xfId="0" applyNumberFormat="1" applyFont="1" applyBorder="1" applyAlignment="1"/>
    <xf numFmtId="0" fontId="9" fillId="0" borderId="45" xfId="0" applyFont="1" applyBorder="1" applyAlignment="1">
      <alignment horizontal="left" indent="1"/>
    </xf>
    <xf numFmtId="6" fontId="9" fillId="0" borderId="46" xfId="0" applyNumberFormat="1" applyFont="1" applyBorder="1" applyAlignment="1"/>
    <xf numFmtId="9" fontId="9" fillId="0" borderId="47" xfId="3" applyFont="1" applyBorder="1" applyAlignment="1"/>
    <xf numFmtId="0" fontId="7" fillId="0" borderId="48" xfId="0" applyFont="1" applyBorder="1" applyAlignment="1">
      <alignment horizontal="left" indent="1"/>
    </xf>
    <xf numFmtId="6" fontId="7" fillId="4" borderId="49" xfId="0" applyNumberFormat="1" applyFont="1" applyFill="1" applyBorder="1" applyAlignment="1"/>
    <xf numFmtId="6" fontId="7" fillId="4" borderId="1" xfId="0" applyNumberFormat="1" applyFont="1" applyFill="1" applyBorder="1" applyAlignment="1">
      <alignment horizontal="center"/>
    </xf>
    <xf numFmtId="6" fontId="9" fillId="0" borderId="51" xfId="0" applyNumberFormat="1" applyFont="1" applyBorder="1" applyAlignment="1"/>
    <xf numFmtId="6" fontId="9" fillId="0" borderId="52" xfId="0" applyNumberFormat="1" applyFont="1" applyBorder="1" applyAlignment="1"/>
    <xf numFmtId="6" fontId="9" fillId="0" borderId="53" xfId="0" applyNumberFormat="1" applyFont="1" applyBorder="1" applyAlignment="1"/>
    <xf numFmtId="9" fontId="9" fillId="0" borderId="8" xfId="3" applyFont="1" applyBorder="1" applyAlignment="1"/>
    <xf numFmtId="0" fontId="9" fillId="0" borderId="39" xfId="0" applyFont="1" applyBorder="1" applyAlignment="1">
      <alignment horizontal="left"/>
    </xf>
    <xf numFmtId="0" fontId="9" fillId="4" borderId="41" xfId="0" applyFont="1" applyFill="1" applyBorder="1" applyAlignment="1">
      <alignment horizontal="left"/>
    </xf>
    <xf numFmtId="0" fontId="9" fillId="0" borderId="46" xfId="0" applyFont="1" applyBorder="1" applyAlignment="1">
      <alignment horizontal="left"/>
    </xf>
    <xf numFmtId="0" fontId="9" fillId="0" borderId="54" xfId="0" applyFont="1" applyBorder="1" applyAlignment="1">
      <alignment horizontal="left"/>
    </xf>
    <xf numFmtId="0" fontId="9" fillId="0" borderId="44" xfId="0" applyFont="1" applyBorder="1" applyAlignment="1">
      <alignment horizontal="left"/>
    </xf>
    <xf numFmtId="6" fontId="7" fillId="3" borderId="55" xfId="0" applyNumberFormat="1" applyFont="1" applyFill="1" applyBorder="1" applyAlignment="1">
      <alignment horizontal="center"/>
    </xf>
    <xf numFmtId="6" fontId="9" fillId="0" borderId="56" xfId="0" applyNumberFormat="1" applyFont="1" applyBorder="1" applyAlignment="1"/>
    <xf numFmtId="6" fontId="9" fillId="0" borderId="48" xfId="0" applyNumberFormat="1" applyFont="1" applyBorder="1" applyAlignment="1"/>
    <xf numFmtId="6" fontId="9" fillId="0" borderId="42" xfId="0" applyNumberFormat="1" applyFont="1" applyBorder="1" applyAlignment="1"/>
    <xf numFmtId="6" fontId="9" fillId="0" borderId="57" xfId="0" applyNumberFormat="1" applyFont="1" applyBorder="1" applyAlignment="1"/>
    <xf numFmtId="9" fontId="9" fillId="0" borderId="58" xfId="3" applyFont="1" applyBorder="1" applyAlignment="1"/>
    <xf numFmtId="6" fontId="9" fillId="0" borderId="59" xfId="0" applyNumberFormat="1" applyFont="1" applyBorder="1" applyAlignment="1"/>
    <xf numFmtId="0" fontId="7" fillId="4" borderId="24" xfId="0" applyFont="1" applyFill="1" applyBorder="1" applyAlignment="1">
      <alignment horizontal="center"/>
    </xf>
    <xf numFmtId="6" fontId="9" fillId="0" borderId="60" xfId="0" applyNumberFormat="1" applyFont="1" applyBorder="1" applyAlignment="1"/>
    <xf numFmtId="6" fontId="9" fillId="0" borderId="61" xfId="0" applyNumberFormat="1" applyFont="1" applyBorder="1" applyAlignment="1"/>
    <xf numFmtId="6" fontId="9" fillId="0" borderId="62" xfId="0" applyNumberFormat="1" applyFont="1" applyBorder="1" applyAlignment="1"/>
    <xf numFmtId="9" fontId="9" fillId="0" borderId="63" xfId="3" applyFont="1" applyBorder="1" applyAlignment="1"/>
    <xf numFmtId="6" fontId="9" fillId="0" borderId="4" xfId="0" applyNumberFormat="1" applyFont="1" applyBorder="1" applyAlignment="1"/>
    <xf numFmtId="6" fontId="7" fillId="4" borderId="22" xfId="0" applyNumberFormat="1" applyFont="1" applyFill="1" applyBorder="1" applyAlignment="1"/>
    <xf numFmtId="6" fontId="9" fillId="0" borderId="50" xfId="0" applyNumberFormat="1" applyFont="1" applyBorder="1" applyAlignment="1"/>
    <xf numFmtId="6" fontId="9" fillId="0" borderId="5" xfId="0" applyNumberFormat="1" applyFont="1" applyBorder="1" applyAlignment="1"/>
    <xf numFmtId="6" fontId="9" fillId="0" borderId="64" xfId="0" applyNumberFormat="1" applyFont="1" applyBorder="1" applyAlignment="1"/>
    <xf numFmtId="6" fontId="9" fillId="0" borderId="22" xfId="0" applyNumberFormat="1" applyFont="1" applyBorder="1" applyAlignment="1"/>
    <xf numFmtId="0" fontId="9" fillId="0" borderId="65" xfId="0" applyFont="1" applyBorder="1" applyAlignment="1">
      <alignment horizontal="left"/>
    </xf>
    <xf numFmtId="0" fontId="9" fillId="0" borderId="66" xfId="0" applyFont="1" applyBorder="1" applyAlignment="1">
      <alignment horizontal="left"/>
    </xf>
    <xf numFmtId="0" fontId="9" fillId="4" borderId="58" xfId="0" applyFont="1" applyFill="1" applyBorder="1" applyAlignment="1">
      <alignment horizontal="left" indent="1"/>
    </xf>
    <xf numFmtId="0" fontId="9" fillId="4" borderId="50" xfId="0" applyFont="1" applyFill="1" applyBorder="1" applyAlignment="1">
      <alignment horizontal="left"/>
    </xf>
    <xf numFmtId="6" fontId="7" fillId="4" borderId="8" xfId="0" applyNumberFormat="1" applyFont="1" applyFill="1" applyBorder="1" applyAlignment="1">
      <alignment horizontal="center"/>
    </xf>
    <xf numFmtId="6" fontId="7" fillId="3" borderId="4" xfId="0" applyNumberFormat="1" applyFont="1" applyFill="1" applyBorder="1" applyAlignment="1">
      <alignment horizontal="center"/>
    </xf>
    <xf numFmtId="0" fontId="9" fillId="4" borderId="36" xfId="0" applyFont="1" applyFill="1" applyBorder="1" applyAlignment="1">
      <alignment horizontal="left" indent="1"/>
    </xf>
    <xf numFmtId="0" fontId="9" fillId="4" borderId="42" xfId="0" applyFont="1" applyFill="1" applyBorder="1" applyAlignment="1">
      <alignment horizontal="left" indent="1"/>
    </xf>
    <xf numFmtId="0" fontId="7" fillId="4" borderId="45" xfId="0" applyFont="1" applyFill="1" applyBorder="1" applyAlignment="1">
      <alignment horizontal="left" indent="1"/>
    </xf>
    <xf numFmtId="0" fontId="9" fillId="4" borderId="45" xfId="0" applyFont="1" applyFill="1" applyBorder="1" applyAlignment="1">
      <alignment horizontal="left" indent="1"/>
    </xf>
    <xf numFmtId="0" fontId="7" fillId="4" borderId="42" xfId="0" applyFont="1" applyFill="1" applyBorder="1" applyAlignment="1">
      <alignment horizontal="left" indent="1"/>
    </xf>
    <xf numFmtId="0" fontId="7" fillId="4" borderId="48" xfId="0" applyFont="1" applyFill="1" applyBorder="1" applyAlignment="1">
      <alignment horizontal="left" indent="1"/>
    </xf>
    <xf numFmtId="6" fontId="7" fillId="4" borderId="39" xfId="0" applyNumberFormat="1" applyFont="1" applyFill="1" applyBorder="1" applyAlignment="1">
      <alignment horizontal="center"/>
    </xf>
    <xf numFmtId="6" fontId="9" fillId="0" borderId="67" xfId="0" applyNumberFormat="1" applyFont="1" applyBorder="1" applyAlignment="1"/>
    <xf numFmtId="6" fontId="9" fillId="0" borderId="47" xfId="0" applyNumberFormat="1" applyFont="1" applyBorder="1" applyAlignment="1"/>
    <xf numFmtId="6" fontId="7" fillId="4" borderId="54" xfId="0" applyNumberFormat="1" applyFont="1" applyFill="1" applyBorder="1" applyAlignment="1"/>
    <xf numFmtId="6" fontId="9" fillId="0" borderId="49" xfId="0" applyNumberFormat="1" applyFont="1" applyBorder="1" applyAlignment="1"/>
    <xf numFmtId="6" fontId="9" fillId="0" borderId="68" xfId="0" applyNumberFormat="1" applyFont="1" applyBorder="1" applyAlignment="1"/>
    <xf numFmtId="9" fontId="9" fillId="4" borderId="50" xfId="3" applyFont="1" applyFill="1" applyBorder="1" applyAlignment="1"/>
    <xf numFmtId="6" fontId="7" fillId="4" borderId="50" xfId="0" applyNumberFormat="1" applyFont="1" applyFill="1" applyBorder="1" applyAlignment="1"/>
    <xf numFmtId="0" fontId="9" fillId="4" borderId="39" xfId="0" applyFont="1" applyFill="1" applyBorder="1" applyAlignment="1">
      <alignment horizontal="left"/>
    </xf>
    <xf numFmtId="0" fontId="9" fillId="4" borderId="46" xfId="0" applyFont="1" applyFill="1" applyBorder="1" applyAlignment="1">
      <alignment horizontal="left"/>
    </xf>
    <xf numFmtId="0" fontId="7" fillId="4" borderId="54" xfId="0" applyFont="1" applyFill="1" applyBorder="1" applyAlignment="1">
      <alignment horizontal="left"/>
    </xf>
    <xf numFmtId="0" fontId="9" fillId="4" borderId="54" xfId="0" applyFont="1" applyFill="1" applyBorder="1" applyAlignment="1">
      <alignment horizontal="left"/>
    </xf>
    <xf numFmtId="0" fontId="7" fillId="4" borderId="46" xfId="0" applyFont="1" applyFill="1" applyBorder="1" applyAlignment="1">
      <alignment horizontal="left"/>
    </xf>
    <xf numFmtId="0" fontId="7" fillId="4" borderId="44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center"/>
    </xf>
    <xf numFmtId="6" fontId="9" fillId="2" borderId="69" xfId="0" applyNumberFormat="1" applyFont="1" applyFill="1" applyBorder="1" applyAlignment="1">
      <alignment horizontal="center"/>
    </xf>
    <xf numFmtId="6" fontId="11" fillId="2" borderId="68" xfId="0" applyNumberFormat="1" applyFont="1" applyFill="1" applyBorder="1" applyAlignment="1">
      <alignment horizontal="center"/>
    </xf>
    <xf numFmtId="6" fontId="7" fillId="3" borderId="31" xfId="0" applyNumberFormat="1" applyFont="1" applyFill="1" applyBorder="1" applyAlignment="1">
      <alignment horizontal="center"/>
    </xf>
    <xf numFmtId="6" fontId="9" fillId="0" borderId="70" xfId="0" applyNumberFormat="1" applyFont="1" applyBorder="1" applyAlignment="1"/>
    <xf numFmtId="9" fontId="9" fillId="3" borderId="27" xfId="3" applyFont="1" applyFill="1" applyBorder="1" applyAlignment="1"/>
    <xf numFmtId="6" fontId="7" fillId="4" borderId="4" xfId="0" applyNumberFormat="1" applyFont="1" applyFill="1" applyBorder="1" applyAlignment="1"/>
    <xf numFmtId="9" fontId="9" fillId="0" borderId="71" xfId="3" applyFont="1" applyBorder="1" applyAlignment="1"/>
    <xf numFmtId="6" fontId="9" fillId="4" borderId="22" xfId="0" applyNumberFormat="1" applyFont="1" applyFill="1" applyBorder="1" applyAlignment="1"/>
    <xf numFmtId="0" fontId="7" fillId="4" borderId="36" xfId="0" applyFont="1" applyFill="1" applyBorder="1" applyAlignment="1">
      <alignment horizontal="left" indent="1"/>
    </xf>
    <xf numFmtId="6" fontId="9" fillId="0" borderId="54" xfId="0" applyNumberFormat="1" applyFont="1" applyBorder="1" applyAlignment="1"/>
    <xf numFmtId="9" fontId="9" fillId="4" borderId="44" xfId="3" applyFont="1" applyFill="1" applyBorder="1" applyAlignment="1"/>
    <xf numFmtId="0" fontId="7" fillId="4" borderId="39" xfId="0" applyFont="1" applyFill="1" applyBorder="1" applyAlignment="1">
      <alignment horizontal="left"/>
    </xf>
    <xf numFmtId="9" fontId="9" fillId="0" borderId="54" xfId="3" applyFont="1" applyBorder="1" applyAlignment="1"/>
    <xf numFmtId="9" fontId="9" fillId="3" borderId="61" xfId="3" applyFont="1" applyFill="1" applyBorder="1" applyAlignment="1"/>
    <xf numFmtId="9" fontId="9" fillId="0" borderId="62" xfId="3" applyFont="1" applyBorder="1" applyAlignment="1"/>
    <xf numFmtId="0" fontId="9" fillId="0" borderId="59" xfId="0" applyFont="1" applyBorder="1" applyAlignment="1">
      <alignment horizontal="left" indent="1"/>
    </xf>
    <xf numFmtId="0" fontId="9" fillId="0" borderId="49" xfId="0" applyFont="1" applyBorder="1" applyAlignment="1">
      <alignment horizontal="left"/>
    </xf>
    <xf numFmtId="9" fontId="9" fillId="0" borderId="49" xfId="3" applyFont="1" applyBorder="1" applyAlignment="1"/>
    <xf numFmtId="5" fontId="9" fillId="0" borderId="49" xfId="0" applyNumberFormat="1" applyFont="1" applyBorder="1" applyAlignment="1"/>
    <xf numFmtId="0" fontId="11" fillId="0" borderId="42" xfId="0" applyFont="1" applyBorder="1" applyAlignment="1">
      <alignment horizontal="left" indent="1"/>
    </xf>
    <xf numFmtId="0" fontId="11" fillId="0" borderId="46" xfId="0" applyFont="1" applyBorder="1" applyAlignment="1">
      <alignment horizontal="left"/>
    </xf>
    <xf numFmtId="6" fontId="11" fillId="0" borderId="43" xfId="0" applyNumberFormat="1" applyFont="1" applyBorder="1" applyAlignment="1"/>
    <xf numFmtId="6" fontId="11" fillId="0" borderId="60" xfId="0" applyNumberFormat="1" applyFont="1" applyBorder="1" applyAlignment="1"/>
    <xf numFmtId="6" fontId="11" fillId="0" borderId="68" xfId="0" applyNumberFormat="1" applyFont="1" applyBorder="1" applyAlignment="1"/>
    <xf numFmtId="6" fontId="11" fillId="0" borderId="5" xfId="0" applyNumberFormat="1" applyFont="1" applyBorder="1" applyAlignment="1"/>
    <xf numFmtId="0" fontId="11" fillId="0" borderId="57" xfId="0" applyFont="1" applyBorder="1" applyAlignment="1">
      <alignment horizontal="left" indent="1"/>
    </xf>
    <xf numFmtId="0" fontId="11" fillId="0" borderId="47" xfId="0" applyFont="1" applyBorder="1" applyAlignment="1">
      <alignment horizontal="left"/>
    </xf>
    <xf numFmtId="0" fontId="11" fillId="0" borderId="8" xfId="0" applyFont="1" applyBorder="1" applyAlignment="1">
      <alignment horizontal="left" indent="1"/>
    </xf>
    <xf numFmtId="0" fontId="11" fillId="0" borderId="8" xfId="0" applyFont="1" applyBorder="1" applyAlignment="1">
      <alignment horizontal="left"/>
    </xf>
    <xf numFmtId="6" fontId="11" fillId="0" borderId="8" xfId="0" applyNumberFormat="1" applyFont="1" applyBorder="1" applyAlignment="1"/>
    <xf numFmtId="0" fontId="9" fillId="0" borderId="57" xfId="0" applyFont="1" applyBorder="1" applyAlignment="1">
      <alignment horizontal="left" indent="1"/>
    </xf>
    <xf numFmtId="6" fontId="7" fillId="4" borderId="58" xfId="0" applyNumberFormat="1" applyFont="1" applyFill="1" applyBorder="1" applyAlignment="1"/>
    <xf numFmtId="9" fontId="9" fillId="4" borderId="0" xfId="3" applyFont="1" applyFill="1" applyBorder="1" applyAlignment="1"/>
    <xf numFmtId="9" fontId="9" fillId="4" borderId="5" xfId="3" applyFont="1" applyFill="1" applyBorder="1" applyAlignment="1"/>
    <xf numFmtId="6" fontId="7" fillId="0" borderId="4" xfId="0" applyNumberFormat="1" applyFont="1" applyBorder="1" applyAlignment="1"/>
    <xf numFmtId="6" fontId="7" fillId="0" borderId="10" xfId="0" applyNumberFormat="1" applyFont="1" applyBorder="1" applyAlignment="1"/>
    <xf numFmtId="0" fontId="9" fillId="4" borderId="57" xfId="0" applyFont="1" applyFill="1" applyBorder="1" applyAlignment="1">
      <alignment horizontal="left" indent="1"/>
    </xf>
    <xf numFmtId="6" fontId="7" fillId="4" borderId="68" xfId="0" applyNumberFormat="1" applyFont="1" applyFill="1" applyBorder="1" applyAlignment="1"/>
    <xf numFmtId="6" fontId="7" fillId="0" borderId="4" xfId="0" applyNumberFormat="1" applyFont="1" applyFill="1" applyBorder="1" applyAlignment="1"/>
    <xf numFmtId="0" fontId="7" fillId="4" borderId="50" xfId="0" applyFont="1" applyFill="1" applyBorder="1" applyAlignment="1">
      <alignment horizontal="center"/>
    </xf>
    <xf numFmtId="0" fontId="7" fillId="0" borderId="2" xfId="0" applyFont="1" applyBorder="1" applyAlignment="1">
      <alignment horizontal="left"/>
    </xf>
    <xf numFmtId="6" fontId="7" fillId="0" borderId="12" xfId="0" applyNumberFormat="1" applyFont="1" applyBorder="1" applyAlignment="1"/>
    <xf numFmtId="6" fontId="9" fillId="0" borderId="72" xfId="0" applyNumberFormat="1" applyFont="1" applyBorder="1" applyAlignment="1"/>
    <xf numFmtId="9" fontId="9" fillId="0" borderId="14" xfId="3" applyFont="1" applyBorder="1" applyAlignment="1"/>
    <xf numFmtId="6" fontId="9" fillId="0" borderId="37" xfId="0" applyNumberFormat="1" applyFont="1" applyBorder="1" applyAlignment="1"/>
    <xf numFmtId="5" fontId="9" fillId="0" borderId="14" xfId="0" applyNumberFormat="1" applyFont="1" applyBorder="1" applyAlignment="1"/>
    <xf numFmtId="10" fontId="9" fillId="0" borderId="14" xfId="3" applyNumberFormat="1" applyFont="1" applyBorder="1" applyAlignment="1"/>
    <xf numFmtId="6" fontId="9" fillId="4" borderId="7" xfId="0" applyNumberFormat="1" applyFont="1" applyFill="1" applyBorder="1" applyAlignment="1"/>
    <xf numFmtId="6" fontId="7" fillId="0" borderId="14" xfId="0" applyNumberFormat="1" applyFont="1" applyBorder="1" applyAlignment="1"/>
    <xf numFmtId="6" fontId="7" fillId="0" borderId="34" xfId="0" applyNumberFormat="1" applyFont="1" applyBorder="1" applyAlignment="1"/>
    <xf numFmtId="0" fontId="7" fillId="4" borderId="1" xfId="0" applyFont="1" applyFill="1" applyBorder="1" applyAlignment="1">
      <alignment horizontal="left"/>
    </xf>
    <xf numFmtId="6" fontId="7" fillId="4" borderId="37" xfId="0" applyNumberFormat="1" applyFont="1" applyFill="1" applyBorder="1" applyAlignment="1"/>
    <xf numFmtId="0" fontId="7" fillId="0" borderId="11" xfId="0" applyFont="1" applyBorder="1" applyAlignment="1">
      <alignment horizontal="left" indent="1"/>
    </xf>
    <xf numFmtId="0" fontId="9" fillId="0" borderId="13" xfId="0" applyFont="1" applyBorder="1" applyAlignment="1">
      <alignment horizontal="left" indent="1"/>
    </xf>
    <xf numFmtId="0" fontId="7" fillId="0" borderId="13" xfId="0" applyFont="1" applyBorder="1" applyAlignment="1">
      <alignment horizontal="left" indent="1"/>
    </xf>
    <xf numFmtId="0" fontId="7" fillId="4" borderId="13" xfId="0" applyFont="1" applyFill="1" applyBorder="1" applyAlignment="1">
      <alignment horizontal="left" indent="1"/>
    </xf>
    <xf numFmtId="0" fontId="7" fillId="4" borderId="3" xfId="0" applyFont="1" applyFill="1" applyBorder="1" applyAlignment="1">
      <alignment horizontal="left" indent="1"/>
    </xf>
    <xf numFmtId="6" fontId="9" fillId="0" borderId="64" xfId="0" applyNumberFormat="1" applyFont="1" applyFill="1" applyBorder="1" applyAlignment="1"/>
    <xf numFmtId="167" fontId="9" fillId="0" borderId="14" xfId="3" applyNumberFormat="1" applyFont="1" applyBorder="1" applyAlignment="1"/>
    <xf numFmtId="6" fontId="7" fillId="4" borderId="14" xfId="0" applyNumberFormat="1" applyFont="1" applyFill="1" applyBorder="1" applyAlignment="1"/>
    <xf numFmtId="6" fontId="5" fillId="4" borderId="8" xfId="0" applyNumberFormat="1" applyFont="1" applyFill="1" applyBorder="1"/>
    <xf numFmtId="0" fontId="7" fillId="4" borderId="0" xfId="0" applyFont="1" applyFill="1" applyAlignment="1">
      <alignment horizontal="left" indent="1"/>
    </xf>
    <xf numFmtId="0" fontId="6" fillId="4" borderId="0" xfId="0" applyFont="1" applyFill="1" applyAlignment="1">
      <alignment horizontal="left" indent="1"/>
    </xf>
    <xf numFmtId="0" fontId="6" fillId="0" borderId="2" xfId="0" applyFont="1" applyBorder="1" applyAlignment="1">
      <alignment horizontal="left" indent="1"/>
    </xf>
    <xf numFmtId="0" fontId="6" fillId="0" borderId="2" xfId="0" applyFont="1" applyBorder="1"/>
    <xf numFmtId="5" fontId="6" fillId="0" borderId="12" xfId="0" applyNumberFormat="1" applyFont="1" applyBorder="1"/>
    <xf numFmtId="5" fontId="6" fillId="0" borderId="14" xfId="0" applyNumberFormat="1" applyFont="1" applyBorder="1"/>
    <xf numFmtId="5" fontId="6" fillId="0" borderId="73" xfId="0" applyNumberFormat="1" applyFont="1" applyBorder="1"/>
    <xf numFmtId="9" fontId="6" fillId="0" borderId="72" xfId="3" applyFont="1" applyBorder="1"/>
    <xf numFmtId="5" fontId="6" fillId="0" borderId="14" xfId="3" applyNumberFormat="1" applyFont="1" applyBorder="1"/>
    <xf numFmtId="0" fontId="6" fillId="0" borderId="1" xfId="0" applyFont="1" applyBorder="1" applyAlignment="1">
      <alignment horizontal="left" indent="1"/>
    </xf>
    <xf numFmtId="0" fontId="6" fillId="0" borderId="1" xfId="0" applyFont="1" applyBorder="1"/>
    <xf numFmtId="5" fontId="6" fillId="0" borderId="37" xfId="0" applyNumberFormat="1" applyFont="1" applyBorder="1"/>
    <xf numFmtId="0" fontId="7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5" fillId="0" borderId="0" xfId="0" applyFont="1"/>
    <xf numFmtId="0" fontId="7" fillId="0" borderId="0" xfId="0" applyFont="1" applyAlignment="1">
      <alignment horizontal="left"/>
    </xf>
    <xf numFmtId="0" fontId="5" fillId="4" borderId="2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left" vertical="center" indent="1"/>
    </xf>
    <xf numFmtId="164" fontId="5" fillId="0" borderId="24" xfId="3" applyNumberFormat="1" applyFont="1" applyBorder="1" applyAlignment="1">
      <alignment vertical="center"/>
    </xf>
    <xf numFmtId="6" fontId="5" fillId="0" borderId="19" xfId="2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7" fillId="4" borderId="0" xfId="0" applyFont="1" applyFill="1" applyBorder="1" applyAlignment="1"/>
    <xf numFmtId="6" fontId="7" fillId="0" borderId="38" xfId="0" applyNumberFormat="1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6" fontId="7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6" fontId="6" fillId="0" borderId="74" xfId="0" applyNumberFormat="1" applyFont="1" applyBorder="1" applyAlignment="1">
      <alignment horizontal="right"/>
    </xf>
    <xf numFmtId="38" fontId="6" fillId="0" borderId="75" xfId="0" applyNumberFormat="1" applyFont="1" applyBorder="1" applyAlignment="1">
      <alignment horizontal="right"/>
    </xf>
    <xf numFmtId="6" fontId="6" fillId="0" borderId="76" xfId="0" applyNumberFormat="1" applyFont="1" applyBorder="1" applyAlignment="1">
      <alignment horizontal="right"/>
    </xf>
    <xf numFmtId="0" fontId="10" fillId="0" borderId="78" xfId="0" applyFont="1" applyBorder="1" applyAlignment="1"/>
    <xf numFmtId="0" fontId="10" fillId="0" borderId="79" xfId="0" applyFont="1" applyBorder="1" applyAlignment="1"/>
    <xf numFmtId="0" fontId="10" fillId="0" borderId="80" xfId="0" applyFont="1" applyBorder="1" applyAlignment="1"/>
    <xf numFmtId="0" fontId="8" fillId="0" borderId="81" xfId="0" applyFont="1" applyBorder="1" applyAlignment="1"/>
    <xf numFmtId="0" fontId="8" fillId="0" borderId="82" xfId="0" applyFont="1" applyBorder="1" applyAlignment="1"/>
    <xf numFmtId="0" fontId="8" fillId="0" borderId="83" xfId="0" applyFont="1" applyBorder="1" applyAlignment="1"/>
    <xf numFmtId="0" fontId="8" fillId="0" borderId="33" xfId="0" applyFont="1" applyBorder="1" applyAlignment="1"/>
    <xf numFmtId="0" fontId="8" fillId="0" borderId="85" xfId="0" applyFont="1" applyBorder="1" applyAlignment="1"/>
    <xf numFmtId="0" fontId="8" fillId="0" borderId="86" xfId="0" applyFont="1" applyBorder="1" applyAlignment="1"/>
    <xf numFmtId="38" fontId="6" fillId="0" borderId="87" xfId="0" applyNumberFormat="1" applyFont="1" applyBorder="1" applyAlignment="1">
      <alignment horizontal="right"/>
    </xf>
    <xf numFmtId="0" fontId="10" fillId="0" borderId="88" xfId="0" applyFont="1" applyBorder="1" applyAlignment="1"/>
    <xf numFmtId="0" fontId="8" fillId="0" borderId="53" xfId="0" applyFont="1" applyBorder="1" applyAlignment="1"/>
    <xf numFmtId="0" fontId="8" fillId="0" borderId="89" xfId="0" applyFont="1" applyBorder="1" applyAlignment="1"/>
    <xf numFmtId="38" fontId="6" fillId="0" borderId="90" xfId="0" applyNumberFormat="1" applyFont="1" applyBorder="1" applyAlignment="1">
      <alignment horizontal="right"/>
    </xf>
    <xf numFmtId="0" fontId="10" fillId="0" borderId="91" xfId="0" applyFont="1" applyBorder="1" applyAlignment="1"/>
    <xf numFmtId="0" fontId="8" fillId="0" borderId="52" xfId="0" applyFont="1" applyBorder="1" applyAlignment="1"/>
    <xf numFmtId="0" fontId="8" fillId="0" borderId="92" xfId="0" applyFont="1" applyBorder="1" applyAlignment="1"/>
    <xf numFmtId="0" fontId="10" fillId="0" borderId="6" xfId="0" applyFont="1" applyBorder="1" applyAlignment="1"/>
    <xf numFmtId="0" fontId="8" fillId="0" borderId="84" xfId="0" applyFont="1" applyBorder="1" applyAlignment="1"/>
    <xf numFmtId="0" fontId="8" fillId="0" borderId="77" xfId="0" applyFont="1" applyBorder="1" applyAlignment="1"/>
    <xf numFmtId="38" fontId="6" fillId="0" borderId="93" xfId="0" applyNumberFormat="1" applyFont="1" applyBorder="1" applyAlignment="1">
      <alignment horizontal="right"/>
    </xf>
    <xf numFmtId="0" fontId="6" fillId="0" borderId="94" xfId="0" applyFont="1" applyBorder="1"/>
    <xf numFmtId="0" fontId="6" fillId="0" borderId="95" xfId="0" applyFont="1" applyBorder="1"/>
    <xf numFmtId="6" fontId="6" fillId="0" borderId="96" xfId="0" applyNumberFormat="1" applyFont="1" applyBorder="1" applyAlignment="1">
      <alignment horizontal="left"/>
    </xf>
    <xf numFmtId="0" fontId="9" fillId="0" borderId="11" xfId="0" applyFont="1" applyBorder="1" applyAlignment="1">
      <alignment horizontal="left" indent="1"/>
    </xf>
    <xf numFmtId="6" fontId="6" fillId="0" borderId="95" xfId="0" applyNumberFormat="1" applyFont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showGridLines="0" tabSelected="1" topLeftCell="A154" zoomScale="150" zoomScaleNormal="150" workbookViewId="0">
      <selection activeCell="D170" sqref="D170"/>
    </sheetView>
  </sheetViews>
  <sheetFormatPr defaultRowHeight="15.75" x14ac:dyDescent="0.25"/>
  <cols>
    <col min="1" max="1" width="3.85546875" style="26" customWidth="1"/>
    <col min="2" max="2" width="3.85546875" style="8" customWidth="1"/>
    <col min="3" max="3" width="1" style="15" customWidth="1"/>
    <col min="4" max="4" width="27.28515625" style="9" customWidth="1"/>
    <col min="5" max="5" width="15.5703125" style="3" customWidth="1"/>
    <col min="6" max="6" width="13.5703125" style="2" customWidth="1"/>
    <col min="7" max="7" width="12.7109375" style="2" customWidth="1"/>
    <col min="8" max="8" width="15.5703125" style="2" customWidth="1"/>
    <col min="9" max="9" width="7.85546875" style="2" customWidth="1"/>
  </cols>
  <sheetData>
    <row r="1" spans="1:9" s="1" customFormat="1" x14ac:dyDescent="0.25">
      <c r="A1" s="26" t="s">
        <v>0</v>
      </c>
      <c r="B1" s="7" t="s">
        <v>1</v>
      </c>
      <c r="C1" s="11"/>
      <c r="D1" s="12"/>
      <c r="E1" s="13"/>
      <c r="F1" s="14"/>
      <c r="G1" s="14"/>
      <c r="H1" s="14"/>
      <c r="I1" s="4"/>
    </row>
    <row r="2" spans="1:9" s="1" customFormat="1" x14ac:dyDescent="0.25">
      <c r="A2" s="26">
        <v>1</v>
      </c>
      <c r="B2" s="7" t="s">
        <v>31</v>
      </c>
      <c r="C2" s="11"/>
      <c r="D2" s="12"/>
      <c r="E2" s="13"/>
      <c r="F2" s="14"/>
      <c r="G2" s="14"/>
      <c r="H2" s="14"/>
      <c r="I2" s="4"/>
    </row>
    <row r="3" spans="1:9" s="1" customFormat="1" x14ac:dyDescent="0.25">
      <c r="A3" s="26">
        <v>2</v>
      </c>
      <c r="B3" s="7" t="s">
        <v>32</v>
      </c>
      <c r="C3" s="11"/>
      <c r="D3" s="12"/>
      <c r="E3" s="13"/>
      <c r="F3" s="14"/>
      <c r="G3" s="14"/>
      <c r="H3" s="14"/>
      <c r="I3" s="4"/>
    </row>
    <row r="4" spans="1:9" s="1" customFormat="1" x14ac:dyDescent="0.25">
      <c r="A4" s="26">
        <v>3</v>
      </c>
      <c r="B4" s="7" t="s">
        <v>33</v>
      </c>
      <c r="C4" s="11"/>
      <c r="D4" s="71" t="s">
        <v>2</v>
      </c>
      <c r="E4" s="72"/>
      <c r="F4" s="72"/>
      <c r="G4" s="72"/>
      <c r="H4" s="72"/>
      <c r="I4" s="4"/>
    </row>
    <row r="5" spans="1:9" s="1" customFormat="1" ht="16.5" thickBot="1" x14ac:dyDescent="0.3">
      <c r="A5" s="26"/>
      <c r="B5" s="7"/>
      <c r="C5" s="11"/>
      <c r="D5" s="81"/>
      <c r="E5" s="96"/>
      <c r="F5" s="232" t="s">
        <v>3</v>
      </c>
      <c r="G5" s="233"/>
      <c r="H5" s="234"/>
      <c r="I5" s="4"/>
    </row>
    <row r="6" spans="1:9" s="1" customFormat="1" ht="20.25" customHeight="1" thickBot="1" x14ac:dyDescent="0.3">
      <c r="A6" s="26"/>
      <c r="B6" s="7"/>
      <c r="C6" s="11"/>
      <c r="D6" s="82" t="s">
        <v>72</v>
      </c>
      <c r="E6" s="97"/>
      <c r="F6" s="91" t="s">
        <v>4</v>
      </c>
      <c r="G6" s="101" t="s">
        <v>5</v>
      </c>
      <c r="H6" s="108" t="s">
        <v>6</v>
      </c>
      <c r="I6" s="4"/>
    </row>
    <row r="7" spans="1:9" s="1" customFormat="1" x14ac:dyDescent="0.25">
      <c r="A7" s="26"/>
      <c r="B7" s="7"/>
      <c r="C7" s="11"/>
      <c r="D7" s="83" t="s">
        <v>83</v>
      </c>
      <c r="E7" s="98"/>
      <c r="F7" s="67">
        <v>100</v>
      </c>
      <c r="G7" s="102"/>
      <c r="H7" s="109">
        <f>+F7</f>
        <v>100</v>
      </c>
      <c r="I7" s="4"/>
    </row>
    <row r="8" spans="1:9" s="1" customFormat="1" x14ac:dyDescent="0.25">
      <c r="A8" s="26"/>
      <c r="B8" s="7"/>
      <c r="C8" s="11"/>
      <c r="D8" s="176" t="s">
        <v>84</v>
      </c>
      <c r="E8" s="98"/>
      <c r="F8" s="92"/>
      <c r="G8" s="103">
        <v>100</v>
      </c>
      <c r="H8" s="110">
        <f>+G8</f>
        <v>100</v>
      </c>
      <c r="I8" s="4"/>
    </row>
    <row r="9" spans="1:9" s="1" customFormat="1" x14ac:dyDescent="0.25">
      <c r="A9" s="26"/>
      <c r="B9" s="7"/>
      <c r="C9" s="11"/>
      <c r="D9" s="86" t="s">
        <v>7</v>
      </c>
      <c r="E9" s="99"/>
      <c r="F9" s="93"/>
      <c r="G9" s="104">
        <f>SUM(G7:G8)</f>
        <v>100</v>
      </c>
      <c r="H9" s="111"/>
      <c r="I9" s="4"/>
    </row>
    <row r="10" spans="1:9" s="1" customFormat="1" x14ac:dyDescent="0.25">
      <c r="A10" s="26"/>
      <c r="B10" s="7"/>
      <c r="C10" s="11"/>
      <c r="D10" s="86" t="s">
        <v>8</v>
      </c>
      <c r="E10" s="99"/>
      <c r="F10" s="94">
        <f>SUM(F7:F8)</f>
        <v>100</v>
      </c>
      <c r="G10" s="105"/>
      <c r="H10" s="111"/>
      <c r="I10" s="4"/>
    </row>
    <row r="11" spans="1:9" s="1" customFormat="1" x14ac:dyDescent="0.25">
      <c r="A11" s="26"/>
      <c r="B11" s="7"/>
      <c r="C11" s="11"/>
      <c r="D11" s="86" t="s">
        <v>9</v>
      </c>
      <c r="E11" s="99"/>
      <c r="F11" s="95">
        <v>0.4</v>
      </c>
      <c r="G11" s="106">
        <v>0.35</v>
      </c>
      <c r="H11" s="112"/>
      <c r="I11" s="4"/>
    </row>
    <row r="12" spans="1:9" s="1" customFormat="1" x14ac:dyDescent="0.25">
      <c r="A12" s="26"/>
      <c r="B12" s="7"/>
      <c r="C12" s="11"/>
      <c r="D12" s="86" t="s">
        <v>10</v>
      </c>
      <c r="E12" s="99"/>
      <c r="F12" s="66"/>
      <c r="G12" s="177">
        <f>+G11*G9</f>
        <v>35</v>
      </c>
      <c r="H12" s="113"/>
      <c r="I12" s="4"/>
    </row>
    <row r="13" spans="1:9" s="1" customFormat="1" x14ac:dyDescent="0.25">
      <c r="A13" s="26"/>
      <c r="B13" s="7"/>
      <c r="C13" s="11"/>
      <c r="D13" s="89" t="s">
        <v>71</v>
      </c>
      <c r="E13" s="100"/>
      <c r="F13" s="75">
        <f>+F11*F10</f>
        <v>40</v>
      </c>
      <c r="G13" s="107"/>
      <c r="H13" s="114">
        <f>SUM(F12:G13)</f>
        <v>75</v>
      </c>
      <c r="I13" s="4"/>
    </row>
    <row r="14" spans="1:9" s="1" customFormat="1" ht="9.75" customHeight="1" x14ac:dyDescent="0.25">
      <c r="A14" s="27"/>
      <c r="B14" s="7"/>
      <c r="C14" s="11"/>
      <c r="D14" s="12"/>
      <c r="E14" s="13"/>
      <c r="F14" s="14"/>
      <c r="G14" s="14"/>
      <c r="H14" s="14"/>
      <c r="I14" s="4"/>
    </row>
    <row r="15" spans="1:9" s="1" customFormat="1" ht="18" x14ac:dyDescent="0.25">
      <c r="A15" s="26">
        <v>4</v>
      </c>
      <c r="B15" s="7" t="s">
        <v>51</v>
      </c>
      <c r="C15" s="11"/>
      <c r="D15" s="235" t="s">
        <v>11</v>
      </c>
      <c r="E15" s="230"/>
      <c r="F15" s="230"/>
      <c r="G15" s="230"/>
      <c r="H15" s="230"/>
      <c r="I15" s="4"/>
    </row>
    <row r="16" spans="1:9" s="1" customFormat="1" x14ac:dyDescent="0.25">
      <c r="A16" s="26"/>
      <c r="B16" s="7"/>
      <c r="C16" s="11"/>
      <c r="D16" s="119"/>
      <c r="E16" s="120"/>
      <c r="F16" s="236" t="s">
        <v>3</v>
      </c>
      <c r="G16" s="237"/>
      <c r="H16" s="238"/>
      <c r="I16" s="4"/>
    </row>
    <row r="17" spans="1:8" ht="22.5" customHeight="1" x14ac:dyDescent="0.25">
      <c r="D17" s="121" t="s">
        <v>72</v>
      </c>
      <c r="E17" s="122"/>
      <c r="F17" s="123" t="s">
        <v>4</v>
      </c>
      <c r="G17" s="124" t="s">
        <v>5</v>
      </c>
      <c r="H17" s="185" t="s">
        <v>6</v>
      </c>
    </row>
    <row r="18" spans="1:8" x14ac:dyDescent="0.25">
      <c r="D18" s="83" t="s">
        <v>83</v>
      </c>
      <c r="E18" s="98"/>
      <c r="F18" s="93">
        <v>100</v>
      </c>
      <c r="G18" s="111"/>
      <c r="H18" s="87">
        <f>+F18</f>
        <v>100</v>
      </c>
    </row>
    <row r="19" spans="1:8" x14ac:dyDescent="0.25">
      <c r="D19" s="176" t="s">
        <v>84</v>
      </c>
      <c r="E19" s="98"/>
      <c r="F19" s="17"/>
      <c r="G19" s="116">
        <v>100</v>
      </c>
      <c r="H19" s="85">
        <f>+G19</f>
        <v>100</v>
      </c>
    </row>
    <row r="20" spans="1:8" x14ac:dyDescent="0.25">
      <c r="D20" s="86" t="s">
        <v>7</v>
      </c>
      <c r="E20" s="99"/>
      <c r="F20" s="70"/>
      <c r="G20" s="117">
        <f>SUM(G18:G19)</f>
        <v>100</v>
      </c>
      <c r="H20" s="87"/>
    </row>
    <row r="21" spans="1:8" x14ac:dyDescent="0.25">
      <c r="D21" s="86" t="s">
        <v>8</v>
      </c>
      <c r="E21" s="99"/>
      <c r="F21" s="92">
        <f>SUM(F18:G19)</f>
        <v>200</v>
      </c>
      <c r="G21" s="110"/>
      <c r="H21" s="87"/>
    </row>
    <row r="22" spans="1:8" x14ac:dyDescent="0.25">
      <c r="D22" s="86" t="s">
        <v>9</v>
      </c>
      <c r="E22" s="99"/>
      <c r="F22" s="178">
        <v>0.4</v>
      </c>
      <c r="G22" s="179">
        <v>0.35</v>
      </c>
      <c r="H22" s="88"/>
    </row>
    <row r="23" spans="1:8" x14ac:dyDescent="0.25">
      <c r="D23" s="86" t="s">
        <v>10</v>
      </c>
      <c r="E23" s="99"/>
      <c r="F23" s="66"/>
      <c r="G23" s="180">
        <f>+G22*G20</f>
        <v>35</v>
      </c>
      <c r="H23" s="115"/>
    </row>
    <row r="24" spans="1:8" x14ac:dyDescent="0.25">
      <c r="D24" s="89" t="s">
        <v>71</v>
      </c>
      <c r="E24" s="100"/>
      <c r="F24" s="181">
        <f>+F22*F21</f>
        <v>80</v>
      </c>
      <c r="G24" s="118"/>
      <c r="H24" s="90">
        <f>SUM(F23:G24)</f>
        <v>115</v>
      </c>
    </row>
    <row r="25" spans="1:8" ht="10.5" customHeight="1" x14ac:dyDescent="0.25"/>
    <row r="26" spans="1:8" x14ac:dyDescent="0.25">
      <c r="A26" s="26">
        <v>5</v>
      </c>
      <c r="B26" s="8" t="s">
        <v>51</v>
      </c>
      <c r="D26" s="229" t="s">
        <v>34</v>
      </c>
      <c r="E26" s="230"/>
      <c r="F26" s="230"/>
      <c r="G26" s="230"/>
      <c r="H26" s="230"/>
    </row>
    <row r="27" spans="1:8" ht="20.25" customHeight="1" thickBot="1" x14ac:dyDescent="0.3">
      <c r="D27" s="125" t="s">
        <v>72</v>
      </c>
      <c r="E27" s="139"/>
      <c r="F27" s="131" t="s">
        <v>4</v>
      </c>
      <c r="G27" s="148" t="s">
        <v>5</v>
      </c>
      <c r="H27" s="145" t="s">
        <v>6</v>
      </c>
    </row>
    <row r="28" spans="1:8" x14ac:dyDescent="0.25">
      <c r="D28" s="126" t="s">
        <v>83</v>
      </c>
      <c r="E28" s="140"/>
      <c r="F28" s="132">
        <v>100</v>
      </c>
      <c r="G28" s="149"/>
      <c r="H28" s="84">
        <f>+F28</f>
        <v>100</v>
      </c>
    </row>
    <row r="29" spans="1:8" ht="16.5" thickBot="1" x14ac:dyDescent="0.3">
      <c r="D29" s="182" t="s">
        <v>84</v>
      </c>
      <c r="E29" s="140"/>
      <c r="F29" s="115"/>
      <c r="G29" s="113">
        <v>100</v>
      </c>
      <c r="H29" s="136">
        <f>+G29</f>
        <v>100</v>
      </c>
    </row>
    <row r="30" spans="1:8" ht="16.5" thickTop="1" x14ac:dyDescent="0.25">
      <c r="D30" s="86" t="s">
        <v>7</v>
      </c>
      <c r="E30" s="99"/>
      <c r="F30" s="87"/>
      <c r="G30" s="116">
        <f>SUM(G28:G29)</f>
        <v>100</v>
      </c>
      <c r="H30" s="146" t="s">
        <v>35</v>
      </c>
    </row>
    <row r="31" spans="1:8" x14ac:dyDescent="0.25">
      <c r="D31" s="86" t="s">
        <v>36</v>
      </c>
      <c r="E31" s="99"/>
      <c r="F31" s="133"/>
      <c r="G31" s="150">
        <v>0.35</v>
      </c>
      <c r="H31" s="147" t="s">
        <v>37</v>
      </c>
    </row>
    <row r="32" spans="1:8" x14ac:dyDescent="0.25">
      <c r="D32" s="127" t="s">
        <v>38</v>
      </c>
      <c r="E32" s="141"/>
      <c r="F32" s="134"/>
      <c r="G32" s="151">
        <f>+G31*G30</f>
        <v>35</v>
      </c>
      <c r="H32" s="115"/>
    </row>
    <row r="33" spans="1:8" x14ac:dyDescent="0.25">
      <c r="D33" s="86" t="s">
        <v>39</v>
      </c>
      <c r="E33" s="99"/>
      <c r="F33" s="135"/>
      <c r="G33" s="184">
        <f>+G30-G32</f>
        <v>65</v>
      </c>
      <c r="H33" s="87"/>
    </row>
    <row r="34" spans="1:8" x14ac:dyDescent="0.25">
      <c r="D34" s="86" t="s">
        <v>88</v>
      </c>
      <c r="E34" s="99"/>
      <c r="F34" s="164">
        <v>-35</v>
      </c>
      <c r="G34" s="203"/>
      <c r="H34" s="87"/>
    </row>
    <row r="35" spans="1:8" x14ac:dyDescent="0.25">
      <c r="D35" s="128" t="s">
        <v>8</v>
      </c>
      <c r="E35" s="142"/>
      <c r="F35" s="183">
        <f>+F28+G33</f>
        <v>165</v>
      </c>
      <c r="G35" s="116"/>
      <c r="H35" s="87"/>
    </row>
    <row r="36" spans="1:8" x14ac:dyDescent="0.25">
      <c r="D36" s="128" t="s">
        <v>40</v>
      </c>
      <c r="E36" s="142"/>
      <c r="F36" s="137">
        <v>0.4</v>
      </c>
      <c r="G36" s="152"/>
      <c r="H36" s="87"/>
    </row>
    <row r="37" spans="1:8" x14ac:dyDescent="0.25">
      <c r="D37" s="129" t="s">
        <v>41</v>
      </c>
      <c r="E37" s="143"/>
      <c r="F37" s="138">
        <f>+F36*F35</f>
        <v>66</v>
      </c>
      <c r="G37" s="152"/>
      <c r="H37" s="87"/>
    </row>
    <row r="38" spans="1:8" x14ac:dyDescent="0.25">
      <c r="D38" s="130" t="s">
        <v>71</v>
      </c>
      <c r="E38" s="144"/>
      <c r="F38" s="90"/>
      <c r="G38" s="153"/>
      <c r="H38" s="90">
        <f>+G32+F37</f>
        <v>101</v>
      </c>
    </row>
    <row r="39" spans="1:8" ht="12.75" customHeight="1" x14ac:dyDescent="0.25"/>
    <row r="40" spans="1:8" ht="18" x14ac:dyDescent="0.25">
      <c r="A40" s="26">
        <v>6</v>
      </c>
      <c r="B40" s="8" t="s">
        <v>52</v>
      </c>
      <c r="D40" s="231" t="s">
        <v>42</v>
      </c>
      <c r="E40" s="231"/>
      <c r="F40" s="231"/>
      <c r="G40" s="33" t="s">
        <v>35</v>
      </c>
      <c r="H40" s="33">
        <v>901</v>
      </c>
    </row>
    <row r="41" spans="1:8" ht="19.5" customHeight="1" thickBot="1" x14ac:dyDescent="0.3">
      <c r="D41" s="154" t="s">
        <v>72</v>
      </c>
      <c r="E41" s="157"/>
      <c r="F41" s="131" t="s">
        <v>4</v>
      </c>
      <c r="G41" s="148" t="s">
        <v>5</v>
      </c>
      <c r="H41" s="145" t="s">
        <v>6</v>
      </c>
    </row>
    <row r="42" spans="1:8" ht="15" x14ac:dyDescent="0.25">
      <c r="D42" s="165" t="s">
        <v>83</v>
      </c>
      <c r="E42" s="166"/>
      <c r="F42" s="167">
        <v>100</v>
      </c>
      <c r="G42" s="168"/>
      <c r="H42" s="167">
        <f>+F42</f>
        <v>100</v>
      </c>
    </row>
    <row r="43" spans="1:8" ht="15" x14ac:dyDescent="0.25">
      <c r="D43" s="171" t="s">
        <v>84</v>
      </c>
      <c r="E43" s="172"/>
      <c r="F43" s="169"/>
      <c r="G43" s="170">
        <v>100</v>
      </c>
      <c r="H43" s="169">
        <f>+G43</f>
        <v>100</v>
      </c>
    </row>
    <row r="44" spans="1:8" ht="6" customHeight="1" x14ac:dyDescent="0.25">
      <c r="D44" s="173"/>
      <c r="E44" s="174"/>
      <c r="F44" s="175"/>
      <c r="G44" s="175"/>
      <c r="H44" s="175"/>
    </row>
    <row r="45" spans="1:8" x14ac:dyDescent="0.25">
      <c r="D45" s="83" t="s">
        <v>82</v>
      </c>
      <c r="E45" s="98"/>
      <c r="F45" s="87"/>
      <c r="G45" s="111">
        <f>SUM(G42:G43)</f>
        <v>100</v>
      </c>
      <c r="H45" s="87"/>
    </row>
    <row r="46" spans="1:8" x14ac:dyDescent="0.25">
      <c r="D46" s="86" t="s">
        <v>36</v>
      </c>
      <c r="E46" s="99"/>
      <c r="F46" s="155"/>
      <c r="G46" s="159">
        <v>0.35</v>
      </c>
      <c r="H46" s="155"/>
    </row>
    <row r="47" spans="1:8" x14ac:dyDescent="0.25">
      <c r="D47" s="127" t="s">
        <v>43</v>
      </c>
      <c r="E47" s="141"/>
      <c r="F47" s="90"/>
      <c r="G47" s="114">
        <f>+G46*G45</f>
        <v>35</v>
      </c>
      <c r="H47" s="135"/>
    </row>
    <row r="48" spans="1:8" x14ac:dyDescent="0.25">
      <c r="D48" s="86" t="s">
        <v>85</v>
      </c>
      <c r="E48" s="99"/>
      <c r="F48" s="115"/>
      <c r="G48" s="113">
        <f>+G45-G47</f>
        <v>65</v>
      </c>
      <c r="H48" s="136"/>
    </row>
    <row r="49" spans="1:8" x14ac:dyDescent="0.25">
      <c r="D49" s="86" t="s">
        <v>86</v>
      </c>
      <c r="E49" s="99"/>
      <c r="F49" s="87">
        <f>+F42+G45</f>
        <v>200</v>
      </c>
      <c r="G49" s="116"/>
      <c r="H49" s="155"/>
    </row>
    <row r="50" spans="1:8" x14ac:dyDescent="0.25">
      <c r="D50" s="86" t="s">
        <v>40</v>
      </c>
      <c r="E50" s="99"/>
      <c r="F50" s="156">
        <v>0.4</v>
      </c>
      <c r="G50" s="152"/>
      <c r="H50" s="158"/>
    </row>
    <row r="51" spans="1:8" x14ac:dyDescent="0.25">
      <c r="D51" s="86" t="s">
        <v>41</v>
      </c>
      <c r="E51" s="99"/>
      <c r="F51" s="135">
        <f>+F50*F49</f>
        <v>80</v>
      </c>
      <c r="G51" s="152"/>
      <c r="H51" s="158"/>
    </row>
    <row r="52" spans="1:8" x14ac:dyDescent="0.25">
      <c r="D52" s="161" t="s">
        <v>44</v>
      </c>
      <c r="E52" s="162"/>
      <c r="F52" s="164">
        <f>-G47</f>
        <v>-35</v>
      </c>
      <c r="G52" s="118"/>
      <c r="H52" s="163"/>
    </row>
    <row r="53" spans="1:8" x14ac:dyDescent="0.25">
      <c r="D53" s="129" t="s">
        <v>73</v>
      </c>
      <c r="E53" s="143"/>
      <c r="F53" s="90">
        <f>+F52+F51</f>
        <v>45</v>
      </c>
      <c r="G53" s="160"/>
      <c r="H53" s="87"/>
    </row>
    <row r="54" spans="1:8" x14ac:dyDescent="0.25">
      <c r="D54" s="130" t="s">
        <v>71</v>
      </c>
      <c r="E54" s="144"/>
      <c r="F54" s="90"/>
      <c r="G54" s="153"/>
      <c r="H54" s="90">
        <f>+F53+G47</f>
        <v>80</v>
      </c>
    </row>
    <row r="55" spans="1:8" ht="16.5" customHeight="1" thickBot="1" x14ac:dyDescent="0.3">
      <c r="D55" s="10" t="s">
        <v>87</v>
      </c>
      <c r="E55" s="10"/>
      <c r="F55" s="17"/>
      <c r="G55" s="17"/>
      <c r="H55" s="17"/>
    </row>
    <row r="56" spans="1:8" ht="18" customHeight="1" x14ac:dyDescent="0.25">
      <c r="A56" s="26">
        <v>7</v>
      </c>
      <c r="B56" s="8" t="s">
        <v>32</v>
      </c>
      <c r="D56" s="198" t="s">
        <v>47</v>
      </c>
      <c r="E56" s="186"/>
      <c r="F56" s="187">
        <v>100000</v>
      </c>
      <c r="G56" s="17"/>
      <c r="H56" s="17"/>
    </row>
    <row r="57" spans="1:8" ht="18" customHeight="1" x14ac:dyDescent="0.25">
      <c r="D57" s="199" t="s">
        <v>46</v>
      </c>
      <c r="E57" s="10"/>
      <c r="F57" s="188">
        <v>500000</v>
      </c>
      <c r="G57" s="17"/>
      <c r="H57" s="17"/>
    </row>
    <row r="58" spans="1:8" ht="18" customHeight="1" x14ac:dyDescent="0.25">
      <c r="D58" s="199" t="s">
        <v>75</v>
      </c>
      <c r="E58" s="10"/>
      <c r="F58" s="189">
        <f>+F56/F57</f>
        <v>0.2</v>
      </c>
      <c r="G58" s="17"/>
      <c r="H58" s="17"/>
    </row>
    <row r="59" spans="1:8" ht="18" customHeight="1" x14ac:dyDescent="0.25">
      <c r="D59" s="199" t="s">
        <v>48</v>
      </c>
      <c r="E59" s="10"/>
      <c r="F59" s="188">
        <v>200000</v>
      </c>
      <c r="G59" s="17"/>
      <c r="H59" s="17"/>
    </row>
    <row r="60" spans="1:8" ht="18" customHeight="1" x14ac:dyDescent="0.25">
      <c r="D60" s="199" t="s">
        <v>45</v>
      </c>
      <c r="E60" s="10"/>
      <c r="F60" s="69">
        <f>+F58*F59</f>
        <v>40000</v>
      </c>
      <c r="G60" s="17"/>
      <c r="H60" s="17"/>
    </row>
    <row r="61" spans="1:8" ht="18" customHeight="1" thickBot="1" x14ac:dyDescent="0.3">
      <c r="D61" s="64" t="s">
        <v>49</v>
      </c>
      <c r="E61" s="18"/>
      <c r="F61" s="65">
        <v>30000</v>
      </c>
      <c r="G61" s="17"/>
      <c r="H61" s="17"/>
    </row>
    <row r="62" spans="1:8" ht="18" customHeight="1" x14ac:dyDescent="0.25">
      <c r="D62" s="199" t="s">
        <v>76</v>
      </c>
      <c r="E62" s="10"/>
      <c r="F62" s="69">
        <v>200000</v>
      </c>
      <c r="G62" s="17"/>
      <c r="H62" s="17"/>
    </row>
    <row r="63" spans="1:8" ht="18" customHeight="1" x14ac:dyDescent="0.25">
      <c r="D63" s="199" t="s">
        <v>44</v>
      </c>
      <c r="E63" s="10"/>
      <c r="F63" s="191">
        <f>-F61</f>
        <v>-30000</v>
      </c>
      <c r="G63" s="17"/>
      <c r="H63" s="17"/>
    </row>
    <row r="64" spans="1:8" ht="18" customHeight="1" x14ac:dyDescent="0.25">
      <c r="D64" s="199" t="s">
        <v>74</v>
      </c>
      <c r="E64" s="10"/>
      <c r="F64" s="68">
        <f>+F62+F63</f>
        <v>170000</v>
      </c>
      <c r="G64" s="17"/>
      <c r="H64" s="17"/>
    </row>
    <row r="65" spans="1:8" ht="18" customHeight="1" thickBot="1" x14ac:dyDescent="0.3">
      <c r="D65" s="64" t="s">
        <v>77</v>
      </c>
      <c r="E65" s="18"/>
      <c r="F65" s="190">
        <f>+F64+F61</f>
        <v>200000</v>
      </c>
      <c r="G65" s="17"/>
      <c r="H65" s="17"/>
    </row>
    <row r="66" spans="1:8" ht="18" customHeight="1" thickBot="1" x14ac:dyDescent="0.3">
      <c r="D66" s="10"/>
      <c r="E66" s="10"/>
      <c r="F66" s="17"/>
      <c r="G66" s="17"/>
      <c r="H66" s="17"/>
    </row>
    <row r="67" spans="1:8" ht="18" customHeight="1" x14ac:dyDescent="0.25">
      <c r="A67" s="26">
        <v>8</v>
      </c>
      <c r="B67" s="8" t="s">
        <v>32</v>
      </c>
      <c r="D67" s="198" t="s">
        <v>47</v>
      </c>
      <c r="E67" s="186"/>
      <c r="F67" s="187">
        <v>20000</v>
      </c>
      <c r="G67" s="17"/>
      <c r="H67" s="17"/>
    </row>
    <row r="68" spans="1:8" ht="18" customHeight="1" x14ac:dyDescent="0.25">
      <c r="D68" s="199" t="s">
        <v>46</v>
      </c>
      <c r="E68" s="10"/>
      <c r="F68" s="188">
        <v>40000</v>
      </c>
      <c r="G68" s="17"/>
      <c r="H68" s="17"/>
    </row>
    <row r="69" spans="1:8" ht="18" customHeight="1" x14ac:dyDescent="0.25">
      <c r="D69" s="199" t="s">
        <v>75</v>
      </c>
      <c r="E69" s="10"/>
      <c r="F69" s="192">
        <f>+F67/F68</f>
        <v>0.5</v>
      </c>
      <c r="G69" s="17"/>
      <c r="H69" s="17"/>
    </row>
    <row r="70" spans="1:8" ht="18" customHeight="1" x14ac:dyDescent="0.25">
      <c r="D70" s="199" t="s">
        <v>50</v>
      </c>
      <c r="E70" s="10"/>
      <c r="F70" s="192">
        <v>0.25</v>
      </c>
      <c r="G70" s="17"/>
      <c r="H70" s="17"/>
    </row>
    <row r="71" spans="1:8" ht="18" customHeight="1" x14ac:dyDescent="0.25">
      <c r="D71" s="199" t="s">
        <v>48</v>
      </c>
      <c r="E71" s="10"/>
      <c r="F71" s="69">
        <f>+F70*F68</f>
        <v>10000</v>
      </c>
      <c r="G71" s="17"/>
      <c r="H71" s="17"/>
    </row>
    <row r="72" spans="1:8" ht="18" customHeight="1" x14ac:dyDescent="0.25">
      <c r="D72" s="199" t="s">
        <v>49</v>
      </c>
      <c r="E72" s="10"/>
      <c r="F72" s="69">
        <v>6000</v>
      </c>
      <c r="G72" s="17"/>
      <c r="H72" s="17"/>
    </row>
    <row r="73" spans="1:8" ht="18" customHeight="1" thickBot="1" x14ac:dyDescent="0.3">
      <c r="D73" s="73" t="s">
        <v>45</v>
      </c>
      <c r="E73" s="76"/>
      <c r="F73" s="193">
        <f>+F69*F71</f>
        <v>5000</v>
      </c>
      <c r="G73" s="17"/>
      <c r="H73" s="17"/>
    </row>
    <row r="74" spans="1:8" ht="18" customHeight="1" x14ac:dyDescent="0.25">
      <c r="D74" s="200" t="s">
        <v>53</v>
      </c>
      <c r="E74" s="28"/>
      <c r="F74" s="194">
        <f>+F71</f>
        <v>10000</v>
      </c>
      <c r="G74" s="17"/>
      <c r="H74" s="17"/>
    </row>
    <row r="75" spans="1:8" ht="18" customHeight="1" x14ac:dyDescent="0.25">
      <c r="D75" s="200" t="s">
        <v>44</v>
      </c>
      <c r="E75" s="28"/>
      <c r="F75" s="194">
        <f>-F73</f>
        <v>-5000</v>
      </c>
      <c r="G75" s="17"/>
      <c r="H75" s="17"/>
    </row>
    <row r="76" spans="1:8" ht="18" customHeight="1" x14ac:dyDescent="0.25">
      <c r="D76" s="201" t="s">
        <v>55</v>
      </c>
      <c r="E76" s="28"/>
      <c r="F76" s="195">
        <f>+F75+F74</f>
        <v>5000</v>
      </c>
      <c r="G76" s="17"/>
      <c r="H76" s="17"/>
    </row>
    <row r="77" spans="1:8" ht="18" customHeight="1" thickBot="1" x14ac:dyDescent="0.3">
      <c r="D77" s="202" t="s">
        <v>54</v>
      </c>
      <c r="E77" s="196"/>
      <c r="F77" s="197">
        <f>+F76+F72</f>
        <v>11000</v>
      </c>
      <c r="G77" s="17"/>
      <c r="H77" s="17"/>
    </row>
    <row r="78" spans="1:8" ht="18" customHeight="1" thickBot="1" x14ac:dyDescent="0.3">
      <c r="D78" s="28"/>
      <c r="E78" s="28"/>
      <c r="F78" s="29"/>
      <c r="G78" s="17"/>
      <c r="H78" s="17"/>
    </row>
    <row r="79" spans="1:8" ht="18" customHeight="1" x14ac:dyDescent="0.25">
      <c r="A79" s="26">
        <v>9</v>
      </c>
      <c r="B79" s="8" t="s">
        <v>52</v>
      </c>
      <c r="D79" s="198" t="s">
        <v>47</v>
      </c>
      <c r="E79" s="186"/>
      <c r="F79" s="187">
        <v>100000</v>
      </c>
      <c r="G79" s="17"/>
      <c r="H79" s="17"/>
    </row>
    <row r="80" spans="1:8" ht="18" customHeight="1" x14ac:dyDescent="0.25">
      <c r="D80" s="199" t="s">
        <v>46</v>
      </c>
      <c r="E80" s="10"/>
      <c r="F80" s="188">
        <v>500000</v>
      </c>
      <c r="G80" s="17"/>
      <c r="H80" s="17"/>
    </row>
    <row r="81" spans="1:9" ht="18" customHeight="1" x14ac:dyDescent="0.25">
      <c r="D81" s="199" t="s">
        <v>75</v>
      </c>
      <c r="E81" s="10"/>
      <c r="F81" s="189">
        <f>+F79/F80</f>
        <v>0.2</v>
      </c>
      <c r="G81" s="17"/>
      <c r="H81" s="17"/>
    </row>
    <row r="82" spans="1:9" ht="18" customHeight="1" x14ac:dyDescent="0.25">
      <c r="D82" s="199" t="s">
        <v>89</v>
      </c>
      <c r="E82" s="10"/>
      <c r="F82" s="69">
        <v>200000</v>
      </c>
      <c r="G82" s="17"/>
      <c r="H82" s="17"/>
    </row>
    <row r="83" spans="1:9" ht="18" customHeight="1" x14ac:dyDescent="0.25">
      <c r="D83" s="199" t="s">
        <v>90</v>
      </c>
      <c r="E83" s="10"/>
      <c r="F83" s="69">
        <v>60000</v>
      </c>
      <c r="G83" s="17"/>
      <c r="H83" s="17"/>
    </row>
    <row r="84" spans="1:9" ht="18" customHeight="1" thickBot="1" x14ac:dyDescent="0.3">
      <c r="D84" s="202" t="s">
        <v>45</v>
      </c>
      <c r="E84" s="196"/>
      <c r="F84" s="74">
        <f>+F81*F82</f>
        <v>40000</v>
      </c>
      <c r="G84" s="17"/>
      <c r="H84" s="17"/>
    </row>
    <row r="85" spans="1:9" ht="18" customHeight="1" thickBot="1" x14ac:dyDescent="0.3">
      <c r="D85" s="10"/>
      <c r="E85" s="10"/>
      <c r="F85" s="17"/>
      <c r="G85" s="17"/>
      <c r="H85" s="17"/>
    </row>
    <row r="86" spans="1:9" ht="18" customHeight="1" x14ac:dyDescent="0.25">
      <c r="A86" s="26">
        <v>10</v>
      </c>
      <c r="B86" s="8" t="s">
        <v>31</v>
      </c>
      <c r="D86" s="198" t="s">
        <v>47</v>
      </c>
      <c r="E86" s="186"/>
      <c r="F86" s="187">
        <v>900000</v>
      </c>
      <c r="G86" s="17"/>
      <c r="H86" s="17"/>
    </row>
    <row r="87" spans="1:9" ht="18" customHeight="1" x14ac:dyDescent="0.25">
      <c r="D87" s="199" t="s">
        <v>46</v>
      </c>
      <c r="E87" s="10"/>
      <c r="F87" s="188">
        <v>1200000</v>
      </c>
      <c r="G87" s="17"/>
      <c r="H87" s="17"/>
    </row>
    <row r="88" spans="1:9" ht="18" customHeight="1" x14ac:dyDescent="0.25">
      <c r="D88" s="199" t="s">
        <v>75</v>
      </c>
      <c r="E88" s="10"/>
      <c r="F88" s="189">
        <f>+F86/F87</f>
        <v>0.75</v>
      </c>
      <c r="G88" s="17"/>
      <c r="H88" s="17"/>
    </row>
    <row r="89" spans="1:9" ht="18" customHeight="1" x14ac:dyDescent="0.25">
      <c r="D89" s="199" t="s">
        <v>48</v>
      </c>
      <c r="E89" s="10"/>
      <c r="F89" s="188">
        <v>396250</v>
      </c>
      <c r="G89" s="17"/>
      <c r="H89" s="17"/>
    </row>
    <row r="90" spans="1:9" ht="18" customHeight="1" x14ac:dyDescent="0.25">
      <c r="D90" s="199" t="s">
        <v>91</v>
      </c>
      <c r="E90" s="10"/>
      <c r="F90" s="68">
        <f>+F89*0.75</f>
        <v>297187.5</v>
      </c>
      <c r="G90" s="17"/>
      <c r="H90" s="17"/>
    </row>
    <row r="91" spans="1:9" ht="18" customHeight="1" x14ac:dyDescent="0.25">
      <c r="D91" s="199" t="s">
        <v>49</v>
      </c>
      <c r="E91" s="10"/>
      <c r="F91" s="69">
        <v>350000</v>
      </c>
      <c r="G91" s="17"/>
      <c r="H91" s="17"/>
    </row>
    <row r="92" spans="1:9" ht="18" customHeight="1" thickBot="1" x14ac:dyDescent="0.3">
      <c r="D92" s="202" t="s">
        <v>45</v>
      </c>
      <c r="E92" s="196"/>
      <c r="F92" s="74">
        <f>+F88*F89</f>
        <v>297187.5</v>
      </c>
      <c r="G92" s="17"/>
      <c r="H92" s="17"/>
    </row>
    <row r="93" spans="1:9" ht="18" customHeight="1" thickBot="1" x14ac:dyDescent="0.3">
      <c r="B93" s="26"/>
      <c r="C93" s="26"/>
      <c r="D93" s="26"/>
      <c r="E93" s="26"/>
      <c r="F93" s="26"/>
      <c r="G93" s="26"/>
      <c r="H93" s="26"/>
      <c r="I93" s="26"/>
    </row>
    <row r="94" spans="1:9" ht="18" customHeight="1" x14ac:dyDescent="0.25">
      <c r="A94" s="26">
        <v>11</v>
      </c>
      <c r="B94" s="8" t="s">
        <v>33</v>
      </c>
      <c r="D94" s="198" t="s">
        <v>47</v>
      </c>
      <c r="E94" s="186"/>
      <c r="F94" s="187">
        <v>100000</v>
      </c>
      <c r="G94" s="17"/>
      <c r="H94" s="17"/>
    </row>
    <row r="95" spans="1:9" ht="18" customHeight="1" x14ac:dyDescent="0.25">
      <c r="D95" s="199" t="s">
        <v>46</v>
      </c>
      <c r="E95" s="10"/>
      <c r="F95" s="69">
        <v>600000</v>
      </c>
      <c r="G95" s="17"/>
      <c r="H95" s="17"/>
    </row>
    <row r="96" spans="1:9" ht="18" customHeight="1" x14ac:dyDescent="0.25">
      <c r="D96" s="199" t="s">
        <v>75</v>
      </c>
      <c r="E96" s="10"/>
      <c r="F96" s="204">
        <f>+F94/F95</f>
        <v>0.16666666666666666</v>
      </c>
      <c r="G96" s="17"/>
      <c r="H96" s="17"/>
    </row>
    <row r="97" spans="1:8" ht="18" customHeight="1" x14ac:dyDescent="0.25">
      <c r="D97" s="199" t="s">
        <v>48</v>
      </c>
      <c r="E97" s="10"/>
      <c r="F97" s="69">
        <v>210000</v>
      </c>
      <c r="G97" s="17"/>
      <c r="H97" s="17"/>
    </row>
    <row r="98" spans="1:8" ht="18" customHeight="1" x14ac:dyDescent="0.25">
      <c r="D98" s="199" t="s">
        <v>92</v>
      </c>
      <c r="E98" s="10"/>
      <c r="F98" s="68">
        <f>+F97*F96</f>
        <v>35000</v>
      </c>
      <c r="G98" s="17"/>
      <c r="H98" s="17"/>
    </row>
    <row r="99" spans="1:8" ht="18" customHeight="1" x14ac:dyDescent="0.25">
      <c r="D99" s="201" t="s">
        <v>49</v>
      </c>
      <c r="E99" s="77"/>
      <c r="F99" s="205">
        <v>40000</v>
      </c>
      <c r="G99" s="17"/>
      <c r="H99" s="17"/>
    </row>
    <row r="100" spans="1:8" ht="18" customHeight="1" thickBot="1" x14ac:dyDescent="0.3">
      <c r="D100" s="202" t="s">
        <v>45</v>
      </c>
      <c r="E100" s="196"/>
      <c r="F100" s="74">
        <f>+F96*F97</f>
        <v>35000</v>
      </c>
      <c r="G100" s="17"/>
      <c r="H100" s="17"/>
    </row>
    <row r="101" spans="1:8" ht="18" customHeight="1" x14ac:dyDescent="0.25">
      <c r="D101" s="10"/>
      <c r="E101" s="10"/>
      <c r="F101" s="17"/>
      <c r="G101" s="17"/>
      <c r="H101" s="17"/>
    </row>
    <row r="102" spans="1:8" ht="18" customHeight="1" x14ac:dyDescent="0.25">
      <c r="A102" s="26">
        <v>12</v>
      </c>
      <c r="B102" s="8" t="s">
        <v>51</v>
      </c>
      <c r="D102" s="10"/>
      <c r="E102" s="10"/>
      <c r="F102" s="17"/>
      <c r="G102" s="17"/>
      <c r="H102" s="17"/>
    </row>
    <row r="103" spans="1:8" ht="18" customHeight="1" thickBot="1" x14ac:dyDescent="0.3">
      <c r="D103" s="10"/>
      <c r="E103" s="10"/>
      <c r="F103" s="17"/>
      <c r="G103" s="17"/>
      <c r="H103" s="17"/>
    </row>
    <row r="104" spans="1:8" ht="18" customHeight="1" x14ac:dyDescent="0.25">
      <c r="A104" s="26">
        <v>13</v>
      </c>
      <c r="B104" s="8" t="s">
        <v>33</v>
      </c>
      <c r="D104" s="198" t="s">
        <v>47</v>
      </c>
      <c r="E104" s="186"/>
      <c r="F104" s="187">
        <v>100000</v>
      </c>
      <c r="G104" s="17"/>
      <c r="H104" s="17"/>
    </row>
    <row r="105" spans="1:8" ht="18" customHeight="1" x14ac:dyDescent="0.25">
      <c r="D105" s="199" t="s">
        <v>46</v>
      </c>
      <c r="E105" s="10"/>
      <c r="F105" s="188">
        <v>800000</v>
      </c>
      <c r="G105" s="17"/>
      <c r="H105" s="17"/>
    </row>
    <row r="106" spans="1:8" ht="18" customHeight="1" x14ac:dyDescent="0.25">
      <c r="D106" s="199" t="s">
        <v>75</v>
      </c>
      <c r="E106" s="10"/>
      <c r="F106" s="204">
        <f>+F104/F105</f>
        <v>0.125</v>
      </c>
      <c r="G106" s="17"/>
      <c r="H106" s="17"/>
    </row>
    <row r="107" spans="1:8" ht="18" customHeight="1" x14ac:dyDescent="0.25">
      <c r="D107" s="200" t="s">
        <v>48</v>
      </c>
      <c r="E107" s="28"/>
      <c r="F107" s="194">
        <f>+F105*0.34</f>
        <v>272000</v>
      </c>
      <c r="G107" s="17"/>
      <c r="H107" s="17"/>
    </row>
    <row r="108" spans="1:8" ht="18" customHeight="1" x14ac:dyDescent="0.25">
      <c r="D108" s="199" t="s">
        <v>45</v>
      </c>
      <c r="E108" s="10"/>
      <c r="F108" s="68">
        <f>+F107*F106</f>
        <v>34000</v>
      </c>
      <c r="G108" s="17"/>
      <c r="H108" s="17"/>
    </row>
    <row r="109" spans="1:8" ht="18" customHeight="1" x14ac:dyDescent="0.25">
      <c r="D109" s="199" t="s">
        <v>49</v>
      </c>
      <c r="E109" s="10"/>
      <c r="F109" s="69">
        <v>50000</v>
      </c>
      <c r="G109" s="17"/>
      <c r="H109" s="17"/>
    </row>
    <row r="110" spans="1:8" ht="18" customHeight="1" thickBot="1" x14ac:dyDescent="0.3">
      <c r="D110" s="202" t="s">
        <v>93</v>
      </c>
      <c r="E110" s="196"/>
      <c r="F110" s="74">
        <f>+F107-F108</f>
        <v>238000</v>
      </c>
      <c r="G110" s="17"/>
      <c r="H110" s="17"/>
    </row>
    <row r="111" spans="1:8" ht="18" customHeight="1" thickBot="1" x14ac:dyDescent="0.3">
      <c r="D111" s="202" t="s">
        <v>110</v>
      </c>
      <c r="E111" s="196"/>
      <c r="F111" s="74">
        <f>+F110+F109</f>
        <v>288000</v>
      </c>
      <c r="G111" s="17"/>
      <c r="H111" s="17"/>
    </row>
    <row r="112" spans="1:8" ht="18" customHeight="1" x14ac:dyDescent="0.25">
      <c r="C112" s="8"/>
      <c r="D112" s="8"/>
      <c r="E112" s="8"/>
      <c r="F112" s="8"/>
      <c r="G112" s="8"/>
      <c r="H112" s="17"/>
    </row>
    <row r="113" spans="1:9" ht="18" customHeight="1" x14ac:dyDescent="0.25">
      <c r="A113" s="26">
        <v>14</v>
      </c>
      <c r="B113" s="8" t="s">
        <v>33</v>
      </c>
      <c r="D113" s="10" t="s">
        <v>60</v>
      </c>
      <c r="E113" s="10"/>
      <c r="F113" s="17"/>
      <c r="G113" s="17"/>
      <c r="H113" s="17"/>
    </row>
    <row r="114" spans="1:9" ht="18" customHeight="1" x14ac:dyDescent="0.25">
      <c r="D114" s="10" t="s">
        <v>94</v>
      </c>
      <c r="E114" s="10"/>
      <c r="F114" s="17"/>
      <c r="G114" s="17"/>
      <c r="H114" s="17"/>
    </row>
    <row r="115" spans="1:9" ht="18" customHeight="1" x14ac:dyDescent="0.25">
      <c r="D115" s="10" t="s">
        <v>95</v>
      </c>
      <c r="E115" s="10"/>
      <c r="F115" s="17"/>
      <c r="G115" s="17"/>
      <c r="H115" s="17"/>
    </row>
    <row r="116" spans="1:9" ht="18" customHeight="1" x14ac:dyDescent="0.25">
      <c r="D116" s="10"/>
      <c r="E116" s="10"/>
      <c r="F116" s="17"/>
      <c r="G116" s="17"/>
      <c r="H116" s="17"/>
    </row>
    <row r="117" spans="1:9" ht="18" customHeight="1" x14ac:dyDescent="0.25">
      <c r="A117" s="26">
        <v>15</v>
      </c>
      <c r="B117" s="8" t="s">
        <v>32</v>
      </c>
      <c r="D117" s="9" t="s">
        <v>81</v>
      </c>
      <c r="H117" s="20">
        <v>101300</v>
      </c>
    </row>
    <row r="118" spans="1:9" ht="18" customHeight="1" x14ac:dyDescent="0.25">
      <c r="D118" s="9" t="s">
        <v>78</v>
      </c>
      <c r="H118" s="21">
        <v>0.25</v>
      </c>
    </row>
    <row r="119" spans="1:9" ht="18" customHeight="1" x14ac:dyDescent="0.25">
      <c r="D119" s="9" t="s">
        <v>96</v>
      </c>
      <c r="H119" s="206">
        <f>+H118*H117</f>
        <v>25325</v>
      </c>
    </row>
    <row r="120" spans="1:9" ht="18" customHeight="1" x14ac:dyDescent="0.25"/>
    <row r="121" spans="1:9" ht="18" customHeight="1" x14ac:dyDescent="0.25">
      <c r="A121" s="26">
        <v>16</v>
      </c>
      <c r="B121" s="8" t="s">
        <v>31</v>
      </c>
      <c r="D121" s="9" t="s">
        <v>97</v>
      </c>
    </row>
    <row r="122" spans="1:9" ht="18" customHeight="1" x14ac:dyDescent="0.25"/>
    <row r="123" spans="1:9" ht="18" customHeight="1" x14ac:dyDescent="0.25">
      <c r="A123" s="26">
        <v>17</v>
      </c>
      <c r="B123" s="8" t="s">
        <v>32</v>
      </c>
      <c r="D123" s="207" t="s">
        <v>57</v>
      </c>
      <c r="E123" s="208"/>
    </row>
    <row r="124" spans="1:9" ht="18" customHeight="1" x14ac:dyDescent="0.25">
      <c r="D124" s="219" t="s">
        <v>99</v>
      </c>
      <c r="E124" s="220"/>
      <c r="F124" s="221"/>
      <c r="G124" s="221"/>
      <c r="H124" s="221"/>
      <c r="I124" s="221"/>
    </row>
    <row r="125" spans="1:9" ht="18" customHeight="1" x14ac:dyDescent="0.25">
      <c r="D125" s="9" t="s">
        <v>79</v>
      </c>
    </row>
    <row r="126" spans="1:9" ht="18" customHeight="1" x14ac:dyDescent="0.25">
      <c r="D126" s="9" t="s">
        <v>104</v>
      </c>
    </row>
    <row r="127" spans="1:9" ht="18" customHeight="1" x14ac:dyDescent="0.25">
      <c r="D127" s="9" t="s">
        <v>105</v>
      </c>
    </row>
    <row r="128" spans="1:9" ht="18" customHeight="1" x14ac:dyDescent="0.25">
      <c r="D128" s="9" t="s">
        <v>80</v>
      </c>
    </row>
    <row r="129" spans="1:13" ht="18" customHeight="1" x14ac:dyDescent="0.25">
      <c r="D129" s="9" t="s">
        <v>58</v>
      </c>
    </row>
    <row r="130" spans="1:13" ht="18" customHeight="1" thickBot="1" x14ac:dyDescent="0.3">
      <c r="D130" s="222" t="s">
        <v>106</v>
      </c>
    </row>
    <row r="131" spans="1:13" ht="18" customHeight="1" x14ac:dyDescent="0.25">
      <c r="D131" s="266" t="s">
        <v>59</v>
      </c>
      <c r="E131" s="209"/>
      <c r="F131" s="210"/>
      <c r="G131" s="211">
        <v>200000</v>
      </c>
    </row>
    <row r="132" spans="1:13" ht="18" customHeight="1" x14ac:dyDescent="0.25">
      <c r="D132" s="199" t="s">
        <v>98</v>
      </c>
      <c r="E132" s="13"/>
      <c r="F132" s="14"/>
      <c r="G132" s="212">
        <v>56000</v>
      </c>
      <c r="H132" s="2" t="s">
        <v>111</v>
      </c>
    </row>
    <row r="133" spans="1:13" ht="18" customHeight="1" x14ac:dyDescent="0.25">
      <c r="D133" s="199" t="s">
        <v>100</v>
      </c>
      <c r="E133" s="13"/>
      <c r="F133" s="14"/>
      <c r="G133" s="213">
        <f>SUM(G131:G132)</f>
        <v>256000</v>
      </c>
    </row>
    <row r="134" spans="1:13" ht="18" customHeight="1" x14ac:dyDescent="0.25">
      <c r="D134" s="199" t="s">
        <v>101</v>
      </c>
      <c r="E134" s="13"/>
      <c r="F134" s="14"/>
      <c r="G134" s="214">
        <v>0.34</v>
      </c>
    </row>
    <row r="135" spans="1:13" ht="18" customHeight="1" x14ac:dyDescent="0.25">
      <c r="D135" s="199" t="s">
        <v>102</v>
      </c>
      <c r="E135" s="13"/>
      <c r="F135" s="14"/>
      <c r="G135" s="212">
        <f>+G134*G133</f>
        <v>87040</v>
      </c>
    </row>
    <row r="136" spans="1:13" ht="18" customHeight="1" x14ac:dyDescent="0.25">
      <c r="D136" s="199" t="s">
        <v>44</v>
      </c>
      <c r="E136" s="13"/>
      <c r="F136" s="14"/>
      <c r="G136" s="215">
        <f>-G132</f>
        <v>-56000</v>
      </c>
    </row>
    <row r="137" spans="1:13" ht="18" customHeight="1" thickBot="1" x14ac:dyDescent="0.3">
      <c r="D137" s="64" t="s">
        <v>70</v>
      </c>
      <c r="E137" s="216"/>
      <c r="F137" s="217"/>
      <c r="G137" s="218">
        <f>SUM(G135:G136)</f>
        <v>31040</v>
      </c>
    </row>
    <row r="138" spans="1:13" ht="18" customHeight="1" x14ac:dyDescent="0.25">
      <c r="D138" s="25" t="s">
        <v>103</v>
      </c>
    </row>
    <row r="139" spans="1:13" ht="18" customHeight="1" x14ac:dyDescent="0.25">
      <c r="D139" s="25" t="s">
        <v>107</v>
      </c>
    </row>
    <row r="140" spans="1:13" ht="18" customHeight="1" x14ac:dyDescent="0.25">
      <c r="D140" s="25" t="s">
        <v>108</v>
      </c>
      <c r="M140">
        <v>360</v>
      </c>
    </row>
    <row r="141" spans="1:13" ht="18" customHeight="1" thickBot="1" x14ac:dyDescent="0.3"/>
    <row r="142" spans="1:13" ht="18" customHeight="1" x14ac:dyDescent="0.25">
      <c r="A142" s="26">
        <v>18</v>
      </c>
      <c r="B142" s="8" t="s">
        <v>52</v>
      </c>
      <c r="D142" s="34" t="s">
        <v>20</v>
      </c>
      <c r="E142" s="31"/>
      <c r="F142" s="31"/>
      <c r="G142" s="35"/>
    </row>
    <row r="143" spans="1:13" ht="18" customHeight="1" thickBot="1" x14ac:dyDescent="0.3">
      <c r="D143" s="36" t="s">
        <v>21</v>
      </c>
      <c r="E143" s="30"/>
      <c r="F143" s="30"/>
      <c r="G143" s="37"/>
    </row>
    <row r="144" spans="1:13" ht="18" customHeight="1" x14ac:dyDescent="0.25">
      <c r="D144" s="34" t="s">
        <v>22</v>
      </c>
      <c r="E144" s="31"/>
      <c r="F144" s="31"/>
      <c r="G144" s="35"/>
    </row>
    <row r="145" spans="4:8" ht="18" customHeight="1" x14ac:dyDescent="0.25">
      <c r="D145" s="38" t="s">
        <v>23</v>
      </c>
      <c r="E145" s="32"/>
      <c r="F145" s="32"/>
      <c r="G145" s="39"/>
    </row>
    <row r="146" spans="4:8" ht="18" customHeight="1" thickBot="1" x14ac:dyDescent="0.3">
      <c r="D146" s="36" t="s">
        <v>30</v>
      </c>
      <c r="E146" s="30"/>
      <c r="F146" s="30"/>
      <c r="G146" s="37"/>
    </row>
    <row r="147" spans="4:8" ht="18" customHeight="1" x14ac:dyDescent="0.25">
      <c r="D147" s="242" t="s">
        <v>24</v>
      </c>
      <c r="E147" s="248"/>
      <c r="F147" s="245"/>
      <c r="G147" s="239">
        <v>500000</v>
      </c>
      <c r="H147" s="263"/>
    </row>
    <row r="148" spans="4:8" ht="18" customHeight="1" thickBot="1" x14ac:dyDescent="0.3">
      <c r="D148" s="252" t="s">
        <v>25</v>
      </c>
      <c r="E148" s="253"/>
      <c r="F148" s="254"/>
      <c r="G148" s="255">
        <v>100000</v>
      </c>
      <c r="H148" s="264"/>
    </row>
    <row r="149" spans="4:8" ht="18" customHeight="1" thickBot="1" x14ac:dyDescent="0.3">
      <c r="D149" s="259" t="s">
        <v>63</v>
      </c>
      <c r="E149" s="260"/>
      <c r="F149" s="261"/>
      <c r="G149" s="262">
        <f>SUM(G147:G148)</f>
        <v>600000</v>
      </c>
      <c r="H149" s="264" t="s">
        <v>113</v>
      </c>
    </row>
    <row r="150" spans="4:8" ht="18" customHeight="1" thickBot="1" x14ac:dyDescent="0.3">
      <c r="D150" s="259" t="s">
        <v>114</v>
      </c>
      <c r="E150" s="260"/>
      <c r="F150" s="261"/>
      <c r="G150" s="262">
        <v>800000</v>
      </c>
      <c r="H150" s="267">
        <v>200000</v>
      </c>
    </row>
    <row r="151" spans="4:8" ht="18" customHeight="1" x14ac:dyDescent="0.25">
      <c r="D151" s="256" t="s">
        <v>112</v>
      </c>
      <c r="E151" s="257"/>
      <c r="F151" s="258"/>
      <c r="G151" s="251">
        <v>800000</v>
      </c>
      <c r="H151" s="263"/>
    </row>
    <row r="152" spans="4:8" ht="18" customHeight="1" x14ac:dyDescent="0.25">
      <c r="D152" s="243" t="s">
        <v>26</v>
      </c>
      <c r="E152" s="249"/>
      <c r="F152" s="246"/>
      <c r="G152" s="240">
        <v>100000</v>
      </c>
      <c r="H152" s="264" t="s">
        <v>113</v>
      </c>
    </row>
    <row r="153" spans="4:8" ht="18" customHeight="1" thickBot="1" x14ac:dyDescent="0.3">
      <c r="D153" s="244" t="s">
        <v>27</v>
      </c>
      <c r="E153" s="250"/>
      <c r="F153" s="247"/>
      <c r="G153" s="241">
        <v>1000000</v>
      </c>
      <c r="H153" s="265">
        <v>100000</v>
      </c>
    </row>
    <row r="154" spans="4:8" ht="18" customHeight="1" x14ac:dyDescent="0.25">
      <c r="D154" s="41" t="s">
        <v>28</v>
      </c>
      <c r="E154" s="6"/>
      <c r="F154" s="6"/>
      <c r="G154" s="42"/>
    </row>
    <row r="155" spans="4:8" ht="18" customHeight="1" thickBot="1" x14ac:dyDescent="0.3">
      <c r="D155" s="40" t="s">
        <v>29</v>
      </c>
      <c r="E155" s="5"/>
      <c r="F155" s="5"/>
      <c r="G155" s="43"/>
    </row>
    <row r="156" spans="4:8" ht="9" customHeight="1" thickBot="1" x14ac:dyDescent="0.3"/>
    <row r="157" spans="4:8" ht="18" customHeight="1" thickBot="1" x14ac:dyDescent="0.3">
      <c r="D157" s="44"/>
      <c r="E157" s="223" t="s">
        <v>12</v>
      </c>
      <c r="F157" s="224" t="s">
        <v>13</v>
      </c>
    </row>
    <row r="158" spans="4:8" ht="18" customHeight="1" x14ac:dyDescent="0.25">
      <c r="D158" s="50" t="s">
        <v>14</v>
      </c>
      <c r="E158" s="51">
        <v>800000</v>
      </c>
      <c r="F158" s="52">
        <v>1000000</v>
      </c>
    </row>
    <row r="159" spans="4:8" ht="18" customHeight="1" x14ac:dyDescent="0.25">
      <c r="D159" s="45" t="s">
        <v>15</v>
      </c>
      <c r="E159" s="19">
        <v>-500000</v>
      </c>
      <c r="F159" s="46">
        <v>-800000</v>
      </c>
    </row>
    <row r="160" spans="4:8" ht="18" customHeight="1" thickBot="1" x14ac:dyDescent="0.3">
      <c r="D160" s="45" t="s">
        <v>16</v>
      </c>
      <c r="E160" s="55">
        <v>-100000</v>
      </c>
      <c r="F160" s="56">
        <v>-100000</v>
      </c>
    </row>
    <row r="161" spans="1:6" ht="18" customHeight="1" x14ac:dyDescent="0.25">
      <c r="D161" s="45" t="s">
        <v>17</v>
      </c>
      <c r="E161" s="57">
        <f>SUM(E158:E160)</f>
        <v>200000</v>
      </c>
      <c r="F161" s="58">
        <f>SUM(F158:F160)</f>
        <v>100000</v>
      </c>
    </row>
    <row r="162" spans="1:6" ht="18" customHeight="1" thickBot="1" x14ac:dyDescent="0.3">
      <c r="D162" s="47" t="s">
        <v>18</v>
      </c>
      <c r="E162" s="59">
        <v>0.4</v>
      </c>
      <c r="F162" s="60">
        <v>0</v>
      </c>
    </row>
    <row r="163" spans="1:6" ht="18" customHeight="1" thickBot="1" x14ac:dyDescent="0.3">
      <c r="D163" s="48" t="s">
        <v>19</v>
      </c>
      <c r="E163" s="49">
        <f>+E162*E161</f>
        <v>80000</v>
      </c>
      <c r="F163" s="80">
        <v>0</v>
      </c>
    </row>
    <row r="164" spans="1:6" ht="10.5" customHeight="1" x14ac:dyDescent="0.25">
      <c r="D164" s="22"/>
      <c r="E164" s="23"/>
      <c r="F164" s="24"/>
    </row>
    <row r="165" spans="1:6" ht="18" customHeight="1" x14ac:dyDescent="0.25">
      <c r="D165" s="22" t="s">
        <v>62</v>
      </c>
      <c r="E165" s="23"/>
      <c r="F165" s="24"/>
    </row>
    <row r="166" spans="1:6" ht="18" customHeight="1" x14ac:dyDescent="0.25">
      <c r="D166" s="22" t="s">
        <v>61</v>
      </c>
      <c r="E166" s="23"/>
      <c r="F166" s="24"/>
    </row>
    <row r="167" spans="1:6" ht="18" customHeight="1" x14ac:dyDescent="0.25">
      <c r="D167" s="22" t="s">
        <v>64</v>
      </c>
      <c r="E167" s="23"/>
      <c r="F167" s="24"/>
    </row>
    <row r="168" spans="1:6" ht="18" customHeight="1" x14ac:dyDescent="0.25">
      <c r="D168" s="22" t="s">
        <v>65</v>
      </c>
      <c r="E168" s="23"/>
      <c r="F168" s="24"/>
    </row>
    <row r="169" spans="1:6" ht="18" customHeight="1" x14ac:dyDescent="0.25">
      <c r="D169" s="25" t="s">
        <v>115</v>
      </c>
    </row>
    <row r="170" spans="1:6" ht="11.25" customHeight="1" thickBot="1" x14ac:dyDescent="0.3"/>
    <row r="171" spans="1:6" ht="18" customHeight="1" thickBot="1" x14ac:dyDescent="0.3">
      <c r="A171" s="26">
        <v>19</v>
      </c>
      <c r="B171" s="8" t="s">
        <v>51</v>
      </c>
      <c r="D171" s="44"/>
      <c r="E171" s="223" t="s">
        <v>12</v>
      </c>
      <c r="F171" s="224" t="s">
        <v>13</v>
      </c>
    </row>
    <row r="172" spans="1:6" ht="18" customHeight="1" x14ac:dyDescent="0.25">
      <c r="D172" s="50" t="s">
        <v>14</v>
      </c>
      <c r="E172" s="51">
        <v>600000</v>
      </c>
      <c r="F172" s="52">
        <v>1000000</v>
      </c>
    </row>
    <row r="173" spans="1:6" ht="18" customHeight="1" x14ac:dyDescent="0.25">
      <c r="D173" s="45" t="s">
        <v>15</v>
      </c>
      <c r="E173" s="19">
        <v>-500000</v>
      </c>
      <c r="F173" s="46">
        <f>-E172</f>
        <v>-600000</v>
      </c>
    </row>
    <row r="174" spans="1:6" ht="18" customHeight="1" thickBot="1" x14ac:dyDescent="0.3">
      <c r="D174" s="45" t="s">
        <v>16</v>
      </c>
      <c r="E174" s="55">
        <v>-100000</v>
      </c>
      <c r="F174" s="56">
        <v>-100000</v>
      </c>
    </row>
    <row r="175" spans="1:6" ht="18" customHeight="1" x14ac:dyDescent="0.25">
      <c r="D175" s="45" t="s">
        <v>17</v>
      </c>
      <c r="E175" s="78">
        <f>SUM(E172:E174)</f>
        <v>0</v>
      </c>
      <c r="F175" s="58">
        <f>SUM(F172:F174)</f>
        <v>300000</v>
      </c>
    </row>
    <row r="176" spans="1:6" ht="18" customHeight="1" thickBot="1" x14ac:dyDescent="0.3">
      <c r="D176" s="47" t="s">
        <v>18</v>
      </c>
      <c r="E176" s="59">
        <v>0.4</v>
      </c>
      <c r="F176" s="60">
        <v>0</v>
      </c>
    </row>
    <row r="177" spans="1:6" ht="18" customHeight="1" thickBot="1" x14ac:dyDescent="0.3">
      <c r="D177" s="47"/>
      <c r="E177" s="61">
        <f>+E176*E175</f>
        <v>0</v>
      </c>
      <c r="F177" s="62">
        <f>+F176*F175</f>
        <v>0</v>
      </c>
    </row>
    <row r="178" spans="1:6" ht="18" customHeight="1" thickBot="1" x14ac:dyDescent="0.3">
      <c r="D178" s="225" t="s">
        <v>67</v>
      </c>
      <c r="E178" s="226">
        <f>+F175</f>
        <v>300000</v>
      </c>
      <c r="F178" s="63"/>
    </row>
    <row r="179" spans="1:6" ht="18" customHeight="1" thickBot="1" x14ac:dyDescent="0.3">
      <c r="D179" s="48" t="s">
        <v>19</v>
      </c>
      <c r="E179" s="227">
        <f>+E178*E176</f>
        <v>120000</v>
      </c>
      <c r="F179" s="53">
        <v>0</v>
      </c>
    </row>
    <row r="180" spans="1:6" ht="18" customHeight="1" x14ac:dyDescent="0.25">
      <c r="D180" s="228" t="s">
        <v>66</v>
      </c>
      <c r="E180" s="23"/>
      <c r="F180" s="23"/>
    </row>
    <row r="181" spans="1:6" ht="6" customHeight="1" thickBot="1" x14ac:dyDescent="0.3"/>
    <row r="182" spans="1:6" ht="18" customHeight="1" thickBot="1" x14ac:dyDescent="0.3">
      <c r="A182" s="26">
        <v>20</v>
      </c>
      <c r="B182" s="8" t="s">
        <v>31</v>
      </c>
      <c r="D182" s="44"/>
      <c r="E182" s="223" t="s">
        <v>12</v>
      </c>
      <c r="F182" s="224" t="s">
        <v>13</v>
      </c>
    </row>
    <row r="183" spans="1:6" ht="18" customHeight="1" x14ac:dyDescent="0.25">
      <c r="D183" s="50" t="s">
        <v>14</v>
      </c>
      <c r="E183" s="51">
        <v>600000</v>
      </c>
      <c r="F183" s="52">
        <v>1000000</v>
      </c>
    </row>
    <row r="184" spans="1:6" ht="18" customHeight="1" x14ac:dyDescent="0.25">
      <c r="D184" s="45" t="s">
        <v>15</v>
      </c>
      <c r="E184" s="19">
        <v>-500000</v>
      </c>
      <c r="F184" s="46">
        <f>-E183</f>
        <v>-600000</v>
      </c>
    </row>
    <row r="185" spans="1:6" ht="18" customHeight="1" thickBot="1" x14ac:dyDescent="0.3">
      <c r="D185" s="45" t="s">
        <v>16</v>
      </c>
      <c r="E185" s="55">
        <v>-100000</v>
      </c>
      <c r="F185" s="56">
        <v>-100000</v>
      </c>
    </row>
    <row r="186" spans="1:6" ht="18" customHeight="1" x14ac:dyDescent="0.25">
      <c r="D186" s="45" t="s">
        <v>17</v>
      </c>
      <c r="E186" s="78">
        <f>SUM(E183:E185)</f>
        <v>0</v>
      </c>
      <c r="F186" s="58">
        <f>SUM(F183:F185)</f>
        <v>300000</v>
      </c>
    </row>
    <row r="187" spans="1:6" ht="18" customHeight="1" x14ac:dyDescent="0.25">
      <c r="D187" s="47" t="s">
        <v>56</v>
      </c>
      <c r="E187" s="79">
        <v>0</v>
      </c>
      <c r="F187" s="54"/>
    </row>
    <row r="188" spans="1:6" ht="18" customHeight="1" thickBot="1" x14ac:dyDescent="0.3">
      <c r="D188" s="47" t="s">
        <v>18</v>
      </c>
      <c r="E188" s="59">
        <v>0.4</v>
      </c>
      <c r="F188" s="60">
        <v>0</v>
      </c>
    </row>
    <row r="189" spans="1:6" ht="18" customHeight="1" thickBot="1" x14ac:dyDescent="0.3">
      <c r="D189" s="48" t="s">
        <v>19</v>
      </c>
      <c r="E189" s="49">
        <f>+E188*E187</f>
        <v>0</v>
      </c>
      <c r="F189" s="53">
        <v>0</v>
      </c>
    </row>
    <row r="190" spans="1:6" ht="4.5" customHeight="1" x14ac:dyDescent="0.25"/>
    <row r="191" spans="1:6" ht="18" customHeight="1" x14ac:dyDescent="0.25">
      <c r="B191" s="25" t="s">
        <v>68</v>
      </c>
    </row>
    <row r="192" spans="1:6" ht="18" customHeight="1" x14ac:dyDescent="0.25">
      <c r="B192" s="25" t="s">
        <v>69</v>
      </c>
    </row>
    <row r="193" spans="1:9" ht="18" customHeight="1" x14ac:dyDescent="0.25">
      <c r="B193" s="25" t="s">
        <v>109</v>
      </c>
    </row>
    <row r="196" spans="1:9" s="1" customFormat="1" x14ac:dyDescent="0.25">
      <c r="A196" s="26"/>
      <c r="B196" s="7"/>
      <c r="C196" s="11"/>
      <c r="D196" s="12"/>
      <c r="E196" s="13"/>
      <c r="F196" s="16"/>
      <c r="G196" s="16"/>
      <c r="H196" s="14"/>
      <c r="I196" s="4"/>
    </row>
  </sheetData>
  <mergeCells count="5">
    <mergeCell ref="D26:H26"/>
    <mergeCell ref="D40:F40"/>
    <mergeCell ref="F5:H5"/>
    <mergeCell ref="D15:H15"/>
    <mergeCell ref="F16:H16"/>
  </mergeCells>
  <phoneticPr fontId="2" type="noConversion"/>
  <pageMargins left="0.8" right="0.6" top="0.6" bottom="0.5" header="0.4" footer="0.3"/>
  <pageSetup scale="80" fitToHeight="8" orientation="portrait" horizontalDpi="4294967293" verticalDpi="4294967293" r:id="rId1"/>
  <headerFooter alignWithMargins="0">
    <oddFooter>&amp;L&amp;"Arial,Bold"&amp;9  &amp;F. Page &amp;P</oddFooter>
  </headerFooter>
  <rowBreaks count="3" manualBreakCount="3">
    <brk id="55" max="16383" man="1"/>
    <brk id="103" max="16383" man="1"/>
    <brk id="1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Answers</vt:lpstr>
      <vt:lpstr>Answers!Print_Area</vt:lpstr>
      <vt:lpstr>Answers!Print_Titles</vt:lpstr>
    </vt:vector>
  </TitlesOfParts>
  <Company>UNC Charlotte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 or Willa Godfrey</dc:creator>
  <cp:lastModifiedBy>hgodf</cp:lastModifiedBy>
  <cp:lastPrinted>2017-05-09T03:12:13Z</cp:lastPrinted>
  <dcterms:created xsi:type="dcterms:W3CDTF">2004-12-31T17:32:13Z</dcterms:created>
  <dcterms:modified xsi:type="dcterms:W3CDTF">2017-05-09T03:18:00Z</dcterms:modified>
</cp:coreProperties>
</file>