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A. ADVANCED INDIVIDUAL Income Tax------2016-Nov-25-BkUp-2017-May-13\3-Homework\"/>
    </mc:Choice>
  </mc:AlternateContent>
  <bookViews>
    <workbookView xWindow="0" yWindow="0" windowWidth="28800" windowHeight="11910"/>
  </bookViews>
  <sheets>
    <sheet name="Sheet1" sheetId="2" r:id="rId1"/>
  </sheets>
  <definedNames>
    <definedName name="_xlnm.Print_Area" localSheetId="0">Sheet1!$A$1:$I$111</definedName>
  </definedNames>
  <calcPr calcId="171027"/>
</workbook>
</file>

<file path=xl/calcChain.xml><?xml version="1.0" encoding="utf-8"?>
<calcChain xmlns="http://schemas.openxmlformats.org/spreadsheetml/2006/main">
  <c r="F69" i="2" l="1"/>
  <c r="F63" i="2"/>
  <c r="H107" i="2"/>
  <c r="H108" i="2" s="1"/>
  <c r="H109" i="2" s="1"/>
  <c r="F107" i="2"/>
  <c r="F108" i="2" s="1"/>
  <c r="F109" i="2" s="1"/>
  <c r="E100" i="2"/>
  <c r="E96" i="2"/>
  <c r="E97" i="2" s="1"/>
  <c r="E102" i="2" s="1"/>
  <c r="E90" i="2"/>
  <c r="E91" i="2" s="1"/>
  <c r="E85" i="2"/>
  <c r="E86" i="2" s="1"/>
  <c r="E78" i="2"/>
  <c r="E79" i="2" s="1"/>
  <c r="E69" i="2"/>
  <c r="E70" i="2" s="1"/>
  <c r="E68" i="2"/>
  <c r="E63" i="2"/>
  <c r="E64" i="2" s="1"/>
  <c r="E62" i="2"/>
  <c r="F47" i="2"/>
  <c r="F49" i="2" s="1"/>
  <c r="F52" i="2" s="1"/>
  <c r="F53" i="2" s="1"/>
  <c r="E47" i="2"/>
  <c r="E49" i="2" s="1"/>
  <c r="E52" i="2" s="1"/>
  <c r="E53" i="2" s="1"/>
  <c r="G38" i="2"/>
  <c r="F38" i="2"/>
  <c r="E38" i="2"/>
  <c r="E40" i="2" s="1"/>
  <c r="G32" i="2"/>
  <c r="G34" i="2" s="1"/>
  <c r="G36" i="2" s="1"/>
  <c r="G39" i="2" s="1"/>
  <c r="F32" i="2"/>
  <c r="F34" i="2" s="1"/>
  <c r="F36" i="2" s="1"/>
  <c r="F39" i="2" s="1"/>
  <c r="E32" i="2"/>
  <c r="E34" i="2" s="1"/>
  <c r="E36" i="2" s="1"/>
  <c r="E39" i="2" s="1"/>
  <c r="F40" i="2" l="1"/>
  <c r="G40" i="2"/>
</calcChain>
</file>

<file path=xl/sharedStrings.xml><?xml version="1.0" encoding="utf-8"?>
<sst xmlns="http://schemas.openxmlformats.org/spreadsheetml/2006/main" count="129" uniqueCount="82">
  <si>
    <t>C</t>
  </si>
  <si>
    <t>B</t>
  </si>
  <si>
    <t>D</t>
  </si>
  <si>
    <t>Marketing</t>
  </si>
  <si>
    <t>Tax Plan</t>
  </si>
  <si>
    <t>Benefit</t>
  </si>
  <si>
    <t>Additional revenue</t>
  </si>
  <si>
    <t>Tax Savings</t>
  </si>
  <si>
    <t>Tax on added income-39%</t>
  </si>
  <si>
    <t>No tax paid on tax savings</t>
  </si>
  <si>
    <t>After-tax benefit</t>
  </si>
  <si>
    <t>Cost of consultant</t>
  </si>
  <si>
    <t>Tax savings from deduction</t>
  </si>
  <si>
    <t>After-tax cost</t>
  </si>
  <si>
    <t>Net Benefit</t>
  </si>
  <si>
    <t>The company saves 10% more, or 10% of $10,000, which is $1,000.</t>
  </si>
  <si>
    <t>Both options have same cost and same gross benefit.</t>
  </si>
  <si>
    <t>However the taxability of the benefits is different.</t>
  </si>
  <si>
    <t>Tax deduction</t>
  </si>
  <si>
    <t>Marginal tax rate</t>
  </si>
  <si>
    <t>Tax savings</t>
  </si>
  <si>
    <t xml:space="preserve">Discount factor </t>
  </si>
  <si>
    <t>Equivalent taxable rate</t>
  </si>
  <si>
    <t>Municipal Rate</t>
  </si>
  <si>
    <t>Income tax rate</t>
  </si>
  <si>
    <t>1-Income tax rate</t>
  </si>
  <si>
    <t>Municipal bond interest</t>
  </si>
  <si>
    <t>After tax income</t>
  </si>
  <si>
    <t>Annual interest-taxable bond</t>
  </si>
  <si>
    <t xml:space="preserve">Municipal Bond Interest </t>
  </si>
  <si>
    <t>Equivalent Taxable Rate</t>
  </si>
  <si>
    <t>After tax return - dividends</t>
  </si>
  <si>
    <t>Dividend Yield</t>
  </si>
  <si>
    <t>Equivalent after tax return - Bonds</t>
  </si>
  <si>
    <t xml:space="preserve">Option 1: </t>
  </si>
  <si>
    <t xml:space="preserve">Sell the </t>
  </si>
  <si>
    <t xml:space="preserve">Description </t>
  </si>
  <si>
    <t xml:space="preserve">in December </t>
  </si>
  <si>
    <t xml:space="preserve">in January </t>
  </si>
  <si>
    <t xml:space="preserve">Sales price </t>
  </si>
  <si>
    <t xml:space="preserve">Less: Cost of stock </t>
  </si>
  <si>
    <t xml:space="preserve">Present value tax cost </t>
  </si>
  <si>
    <t xml:space="preserve">Before-tax income </t>
  </si>
  <si>
    <t>A</t>
  </si>
  <si>
    <t xml:space="preserve">Option 2: </t>
  </si>
  <si>
    <t xml:space="preserve">this year </t>
  </si>
  <si>
    <t xml:space="preserve">next year </t>
  </si>
  <si>
    <t xml:space="preserve">After-tax cost of equipment: </t>
  </si>
  <si>
    <t>Buy</t>
  </si>
  <si>
    <t xml:space="preserve">Buy </t>
  </si>
  <si>
    <t>Cost of Machine -Tax deduction</t>
  </si>
  <si>
    <t>Investor gives rental property to her elderly mother.  Income shifting strategy</t>
  </si>
  <si>
    <t>Higher tax rates in future. Defer payment of expenses, accelerate reporting income.</t>
  </si>
  <si>
    <t xml:space="preserve">Earning additional income generates more income tax. </t>
  </si>
  <si>
    <t>Interest income will be taxed at 39% rate, long-term capital gains taxed at 15%.</t>
  </si>
  <si>
    <t>Rate</t>
  </si>
  <si>
    <t>Amount</t>
  </si>
  <si>
    <t xml:space="preserve">stock </t>
  </si>
  <si>
    <t>Assume $100,000 investment</t>
  </si>
  <si>
    <t>Investment</t>
  </si>
  <si>
    <t xml:space="preserve"> Rate - interest or dividend income</t>
  </si>
  <si>
    <t>The investments provide identical after tax return, at an income tax rate of 32%.</t>
  </si>
  <si>
    <t>Less - income tax at 32% rate</t>
  </si>
  <si>
    <t>Bond - 10% Interest</t>
  </si>
  <si>
    <t>Stock - 8% Dividend</t>
  </si>
  <si>
    <t xml:space="preserve">Option 2 Mod: </t>
  </si>
  <si>
    <t>You don't pay added income tax on tax savings. Choose the tax savings plan.</t>
  </si>
  <si>
    <t>Capital gains tax is higher in future, if her income increases dramatically.</t>
  </si>
  <si>
    <t>=1/(1.06^4)</t>
  </si>
  <si>
    <t>=1/(1.1^2)</t>
  </si>
  <si>
    <r>
      <t>Ga</t>
    </r>
    <r>
      <rPr>
        <sz val="11"/>
        <color indexed="63"/>
        <rFont val="Calibri"/>
        <family val="2"/>
        <scheme val="minor"/>
      </rPr>
      <t>i</t>
    </r>
    <r>
      <rPr>
        <sz val="11"/>
        <color indexed="8"/>
        <rFont val="Calibri"/>
        <family val="2"/>
        <scheme val="minor"/>
      </rPr>
      <t xml:space="preserve">n on sale </t>
    </r>
  </si>
  <si>
    <r>
      <t>M</t>
    </r>
    <r>
      <rPr>
        <sz val="11"/>
        <color indexed="8"/>
        <rFont val="Calibri"/>
        <family val="2"/>
        <scheme val="minor"/>
      </rPr>
      <t>argina</t>
    </r>
    <r>
      <rPr>
        <sz val="11"/>
        <color indexed="63"/>
        <rFont val="Calibri"/>
        <family val="2"/>
        <scheme val="minor"/>
      </rPr>
      <t xml:space="preserve">l </t>
    </r>
    <r>
      <rPr>
        <sz val="11"/>
        <color indexed="8"/>
        <rFont val="Calibri"/>
        <family val="2"/>
        <scheme val="minor"/>
      </rPr>
      <t xml:space="preserve">tax rate </t>
    </r>
  </si>
  <si>
    <r>
      <t>T</t>
    </r>
    <r>
      <rPr>
        <sz val="11"/>
        <color indexed="8"/>
        <rFont val="Calibri"/>
        <family val="2"/>
        <scheme val="minor"/>
      </rPr>
      <t xml:space="preserve">ax on gain </t>
    </r>
  </si>
  <si>
    <r>
      <t>D</t>
    </r>
    <r>
      <rPr>
        <sz val="11"/>
        <color indexed="8"/>
        <rFont val="Calibri"/>
        <family val="2"/>
        <scheme val="minor"/>
      </rPr>
      <t xml:space="preserve">iscount factor </t>
    </r>
  </si>
  <si>
    <r>
      <t>After</t>
    </r>
    <r>
      <rPr>
        <sz val="11"/>
        <color indexed="8"/>
        <rFont val="Calibri"/>
        <family val="2"/>
        <scheme val="minor"/>
      </rPr>
      <t>-</t>
    </r>
    <r>
      <rPr>
        <sz val="11"/>
        <color indexed="63"/>
        <rFont val="Calibri"/>
        <family val="2"/>
        <scheme val="minor"/>
      </rPr>
      <t>t</t>
    </r>
    <r>
      <rPr>
        <sz val="11"/>
        <color indexed="8"/>
        <rFont val="Calibri"/>
        <family val="2"/>
        <scheme val="minor"/>
      </rPr>
      <t xml:space="preserve">ax </t>
    </r>
    <r>
      <rPr>
        <sz val="11"/>
        <color indexed="63"/>
        <rFont val="Calibri"/>
        <family val="2"/>
        <scheme val="minor"/>
      </rPr>
      <t>income from s</t>
    </r>
    <r>
      <rPr>
        <sz val="11"/>
        <color indexed="8"/>
        <rFont val="Calibri"/>
        <family val="2"/>
        <scheme val="minor"/>
      </rPr>
      <t>a</t>
    </r>
    <r>
      <rPr>
        <sz val="11"/>
        <color indexed="63"/>
        <rFont val="Calibri"/>
        <family val="2"/>
        <scheme val="minor"/>
      </rPr>
      <t>l</t>
    </r>
    <r>
      <rPr>
        <sz val="11"/>
        <color indexed="8"/>
        <rFont val="Calibri"/>
        <family val="2"/>
        <scheme val="minor"/>
      </rPr>
      <t xml:space="preserve">e: </t>
    </r>
  </si>
  <si>
    <r>
      <t>L</t>
    </r>
    <r>
      <rPr>
        <sz val="11"/>
        <color indexed="8"/>
        <rFont val="Calibri"/>
        <family val="2"/>
        <scheme val="minor"/>
      </rPr>
      <t xml:space="preserve">ess: </t>
    </r>
    <r>
      <rPr>
        <sz val="11"/>
        <color indexed="63"/>
        <rFont val="Calibri"/>
        <family val="2"/>
        <scheme val="minor"/>
      </rPr>
      <t>P</t>
    </r>
    <r>
      <rPr>
        <sz val="11"/>
        <color indexed="8"/>
        <rFont val="Calibri"/>
        <family val="2"/>
        <scheme val="minor"/>
      </rPr>
      <t xml:space="preserve">resent value tax cost </t>
    </r>
  </si>
  <si>
    <r>
      <t>PV of a</t>
    </r>
    <r>
      <rPr>
        <sz val="11"/>
        <color indexed="8"/>
        <rFont val="Calibri"/>
        <family val="2"/>
        <scheme val="minor"/>
      </rPr>
      <t xml:space="preserve">fter-tax cash flow from sale </t>
    </r>
  </si>
  <si>
    <r>
      <t xml:space="preserve">Present </t>
    </r>
    <r>
      <rPr>
        <sz val="11"/>
        <color indexed="8"/>
        <rFont val="Calibri"/>
        <family val="2"/>
        <scheme val="minor"/>
      </rPr>
      <t xml:space="preserve">value tax savings </t>
    </r>
  </si>
  <si>
    <r>
      <t>Before</t>
    </r>
    <r>
      <rPr>
        <sz val="11"/>
        <color indexed="8"/>
        <rFont val="Calibri"/>
        <family val="2"/>
        <scheme val="minor"/>
      </rPr>
      <t xml:space="preserve">-tax cost </t>
    </r>
  </si>
  <si>
    <r>
      <t xml:space="preserve">Less: Present </t>
    </r>
    <r>
      <rPr>
        <sz val="11"/>
        <color indexed="8"/>
        <rFont val="Calibri"/>
        <family val="2"/>
        <scheme val="minor"/>
      </rPr>
      <t>value ta</t>
    </r>
    <r>
      <rPr>
        <sz val="11"/>
        <color indexed="63"/>
        <rFont val="Calibri"/>
        <family val="2"/>
        <scheme val="minor"/>
      </rPr>
      <t xml:space="preserve">x </t>
    </r>
    <r>
      <rPr>
        <sz val="11"/>
        <color indexed="8"/>
        <rFont val="Calibri"/>
        <family val="2"/>
        <scheme val="minor"/>
      </rPr>
      <t>savings</t>
    </r>
  </si>
  <si>
    <r>
      <t xml:space="preserve">Present </t>
    </r>
    <r>
      <rPr>
        <b/>
        <sz val="11"/>
        <color indexed="8"/>
        <rFont val="Calibri"/>
        <family val="2"/>
        <scheme val="minor"/>
      </rPr>
      <t xml:space="preserve">value tax savings </t>
    </r>
  </si>
  <si>
    <t>Marginal tax rate is 25% in 2017 and 15% in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</si>
</sst>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0.0%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214370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rgb="FF0A0A0B"/>
      <name val="Calibri"/>
      <family val="2"/>
      <scheme val="minor"/>
    </font>
    <font>
      <b/>
      <sz val="11"/>
      <color rgb="FF0A0A0B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72726"/>
      <name val="Calibri"/>
      <family val="2"/>
      <scheme val="minor"/>
    </font>
    <font>
      <b/>
      <sz val="11"/>
      <color rgb="FF214775"/>
      <name val="Calibri"/>
      <family val="2"/>
      <scheme val="minor"/>
    </font>
    <font>
      <sz val="11"/>
      <color rgb="FF121112"/>
      <name val="Calibri"/>
      <family val="2"/>
      <scheme val="minor"/>
    </font>
    <font>
      <b/>
      <sz val="11"/>
      <color rgb="FF1211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EFF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left" vertical="center" indent="1"/>
    </xf>
    <xf numFmtId="0" fontId="7" fillId="0" borderId="4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0" fontId="1" fillId="0" borderId="33" xfId="1" applyFont="1" applyBorder="1"/>
    <xf numFmtId="0" fontId="5" fillId="0" borderId="34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0" borderId="31" xfId="1" applyFont="1" applyBorder="1" applyAlignment="1">
      <alignment horizontal="left" indent="1"/>
    </xf>
    <xf numFmtId="6" fontId="1" fillId="0" borderId="8" xfId="1" applyNumberFormat="1" applyFont="1" applyBorder="1"/>
    <xf numFmtId="6" fontId="1" fillId="0" borderId="32" xfId="1" applyNumberFormat="1" applyFont="1" applyBorder="1"/>
    <xf numFmtId="0" fontId="1" fillId="0" borderId="26" xfId="1" applyFont="1" applyBorder="1" applyAlignment="1">
      <alignment horizontal="left" indent="1"/>
    </xf>
    <xf numFmtId="6" fontId="5" fillId="0" borderId="4" xfId="1" applyNumberFormat="1" applyFont="1" applyBorder="1"/>
    <xf numFmtId="6" fontId="5" fillId="0" borderId="27" xfId="1" applyNumberFormat="1" applyFont="1" applyBorder="1"/>
    <xf numFmtId="6" fontId="5" fillId="0" borderId="29" xfId="1" applyNumberFormat="1" applyFont="1" applyBorder="1"/>
    <xf numFmtId="6" fontId="5" fillId="0" borderId="30" xfId="1" applyNumberFormat="1" applyFont="1" applyBorder="1"/>
    <xf numFmtId="0" fontId="5" fillId="2" borderId="26" xfId="1" applyFont="1" applyFill="1" applyBorder="1" applyAlignment="1">
      <alignment horizontal="left" indent="1"/>
    </xf>
    <xf numFmtId="6" fontId="5" fillId="2" borderId="8" xfId="1" applyNumberFormat="1" applyFont="1" applyFill="1" applyBorder="1"/>
    <xf numFmtId="6" fontId="5" fillId="2" borderId="32" xfId="1" applyNumberFormat="1" applyFont="1" applyFill="1" applyBorder="1"/>
    <xf numFmtId="0" fontId="5" fillId="0" borderId="26" xfId="1" applyFont="1" applyBorder="1" applyAlignment="1">
      <alignment horizontal="left" indent="1"/>
    </xf>
    <xf numFmtId="6" fontId="5" fillId="0" borderId="36" xfId="1" applyNumberFormat="1" applyFont="1" applyBorder="1"/>
    <xf numFmtId="6" fontId="5" fillId="0" borderId="37" xfId="1" applyNumberFormat="1" applyFont="1" applyBorder="1"/>
    <xf numFmtId="6" fontId="5" fillId="2" borderId="34" xfId="1" applyNumberFormat="1" applyFont="1" applyFill="1" applyBorder="1"/>
    <xf numFmtId="6" fontId="5" fillId="2" borderId="35" xfId="1" applyNumberFormat="1" applyFont="1" applyFill="1" applyBorder="1"/>
    <xf numFmtId="0" fontId="5" fillId="2" borderId="28" xfId="1" applyFont="1" applyFill="1" applyBorder="1" applyAlignment="1">
      <alignment horizontal="left" indent="1"/>
    </xf>
    <xf numFmtId="6" fontId="5" fillId="2" borderId="38" xfId="1" applyNumberFormat="1" applyFont="1" applyFill="1" applyBorder="1"/>
    <xf numFmtId="6" fontId="5" fillId="2" borderId="39" xfId="1" applyNumberFormat="1" applyFont="1" applyFill="1" applyBorder="1"/>
    <xf numFmtId="0" fontId="7" fillId="0" borderId="16" xfId="0" applyFont="1" applyBorder="1" applyAlignment="1">
      <alignment horizontal="left" inden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17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8" fillId="0" borderId="18" xfId="2" applyFont="1" applyBorder="1" applyAlignment="1">
      <alignment horizontal="left" vertical="center" wrapText="1" indent="4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10" fillId="0" borderId="19" xfId="2" applyFont="1" applyBorder="1" applyAlignment="1">
      <alignment horizontal="left" vertical="center" wrapText="1" indent="1"/>
    </xf>
    <xf numFmtId="6" fontId="10" fillId="0" borderId="8" xfId="2" applyNumberFormat="1" applyFont="1" applyBorder="1" applyAlignment="1">
      <alignment horizontal="right" vertical="center"/>
    </xf>
    <xf numFmtId="6" fontId="10" fillId="0" borderId="9" xfId="2" applyNumberFormat="1" applyFont="1" applyBorder="1" applyAlignment="1">
      <alignment horizontal="right" vertical="center"/>
    </xf>
    <xf numFmtId="6" fontId="11" fillId="0" borderId="9" xfId="2" applyNumberFormat="1" applyFont="1" applyBorder="1" applyAlignment="1">
      <alignment horizontal="right" vertical="center"/>
    </xf>
    <xf numFmtId="0" fontId="10" fillId="0" borderId="20" xfId="2" applyFont="1" applyBorder="1" applyAlignment="1">
      <alignment horizontal="left" vertical="center" wrapText="1" indent="1"/>
    </xf>
    <xf numFmtId="6" fontId="12" fillId="0" borderId="6" xfId="2" applyNumberFormat="1" applyFont="1" applyBorder="1" applyAlignment="1">
      <alignment horizontal="right" vertical="center"/>
    </xf>
    <xf numFmtId="6" fontId="12" fillId="0" borderId="7" xfId="2" applyNumberFormat="1" applyFont="1" applyBorder="1" applyAlignment="1">
      <alignment horizontal="right" vertical="center"/>
    </xf>
    <xf numFmtId="0" fontId="15" fillId="0" borderId="20" xfId="2" applyFont="1" applyBorder="1" applyAlignment="1">
      <alignment horizontal="left" vertical="center" wrapText="1" indent="1"/>
    </xf>
    <xf numFmtId="9" fontId="10" fillId="0" borderId="6" xfId="3" applyFont="1" applyBorder="1" applyAlignment="1">
      <alignment horizontal="right" vertical="center"/>
    </xf>
    <xf numFmtId="9" fontId="10" fillId="0" borderId="7" xfId="3" applyFont="1" applyBorder="1" applyAlignment="1">
      <alignment horizontal="right" vertical="center"/>
    </xf>
    <xf numFmtId="3" fontId="10" fillId="0" borderId="8" xfId="2" applyNumberFormat="1" applyFont="1" applyBorder="1" applyAlignment="1">
      <alignment horizontal="right" vertical="center"/>
    </xf>
    <xf numFmtId="3" fontId="10" fillId="0" borderId="9" xfId="2" applyNumberFormat="1" applyFont="1" applyBorder="1" applyAlignment="1">
      <alignment horizontal="right" vertical="center"/>
    </xf>
    <xf numFmtId="9" fontId="10" fillId="0" borderId="6" xfId="3" applyNumberFormat="1" applyFont="1" applyBorder="1" applyAlignment="1">
      <alignment horizontal="right" vertical="center"/>
    </xf>
    <xf numFmtId="164" fontId="10" fillId="0" borderId="7" xfId="3" applyNumberFormat="1" applyFont="1" applyBorder="1" applyAlignment="1">
      <alignment horizontal="right" vertical="center"/>
    </xf>
    <xf numFmtId="3" fontId="10" fillId="0" borderId="10" xfId="2" applyNumberFormat="1" applyFont="1" applyBorder="1" applyAlignment="1">
      <alignment horizontal="right" vertical="center"/>
    </xf>
    <xf numFmtId="3" fontId="10" fillId="0" borderId="11" xfId="2" applyNumberFormat="1" applyFont="1" applyBorder="1" applyAlignment="1">
      <alignment horizontal="right" vertical="center"/>
    </xf>
    <xf numFmtId="0" fontId="10" fillId="0" borderId="8" xfId="2" applyFont="1" applyBorder="1" applyAlignment="1">
      <alignment horizontal="right" vertical="center"/>
    </xf>
    <xf numFmtId="0" fontId="10" fillId="0" borderId="9" xfId="2" applyFont="1" applyBorder="1" applyAlignment="1">
      <alignment horizontal="right" vertical="center"/>
    </xf>
    <xf numFmtId="6" fontId="10" fillId="0" borderId="4" xfId="2" applyNumberFormat="1" applyFont="1" applyBorder="1" applyAlignment="1">
      <alignment horizontal="right" vertical="center"/>
    </xf>
    <xf numFmtId="6" fontId="10" fillId="0" borderId="5" xfId="2" applyNumberFormat="1" applyFont="1" applyBorder="1" applyAlignment="1">
      <alignment horizontal="right" vertical="center"/>
    </xf>
    <xf numFmtId="6" fontId="10" fillId="0" borderId="6" xfId="2" applyNumberFormat="1" applyFont="1" applyBorder="1" applyAlignment="1">
      <alignment horizontal="right" vertical="center"/>
    </xf>
    <xf numFmtId="6" fontId="10" fillId="0" borderId="7" xfId="2" applyNumberFormat="1" applyFont="1" applyBorder="1" applyAlignment="1">
      <alignment horizontal="right" vertical="center"/>
    </xf>
    <xf numFmtId="0" fontId="15" fillId="0" borderId="21" xfId="2" applyFont="1" applyBorder="1" applyAlignment="1">
      <alignment horizontal="left" vertical="center" wrapText="1" indent="1"/>
    </xf>
    <xf numFmtId="6" fontId="10" fillId="0" borderId="10" xfId="2" applyNumberFormat="1" applyFont="1" applyBorder="1" applyAlignment="1">
      <alignment horizontal="right" vertical="center"/>
    </xf>
    <xf numFmtId="6" fontId="10" fillId="0" borderId="11" xfId="2" applyNumberFormat="1" applyFont="1" applyBorder="1" applyAlignment="1">
      <alignment horizontal="right" vertical="center"/>
    </xf>
    <xf numFmtId="0" fontId="16" fillId="0" borderId="16" xfId="2" applyFont="1" applyBorder="1" applyAlignment="1">
      <alignment horizontal="left" vertical="center" indent="7"/>
    </xf>
    <xf numFmtId="0" fontId="16" fillId="3" borderId="12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0" fontId="16" fillId="0" borderId="17" xfId="2" applyFont="1" applyBorder="1" applyAlignment="1">
      <alignment horizontal="left" vertical="center" indent="7"/>
    </xf>
    <xf numFmtId="0" fontId="16" fillId="3" borderId="14" xfId="2" applyFont="1" applyFill="1" applyBorder="1" applyAlignment="1">
      <alignment horizontal="center" vertical="center"/>
    </xf>
    <xf numFmtId="0" fontId="16" fillId="3" borderId="15" xfId="2" applyFont="1" applyFill="1" applyBorder="1" applyAlignment="1">
      <alignment horizontal="center" vertical="center"/>
    </xf>
    <xf numFmtId="0" fontId="16" fillId="0" borderId="19" xfId="2" applyFont="1" applyBorder="1" applyAlignment="1">
      <alignment horizontal="left" vertical="center" indent="7"/>
    </xf>
    <xf numFmtId="0" fontId="16" fillId="3" borderId="8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1" fillId="0" borderId="20" xfId="2" applyFont="1" applyBorder="1" applyAlignment="1">
      <alignment horizontal="left" indent="1"/>
    </xf>
    <xf numFmtId="6" fontId="17" fillId="0" borderId="4" xfId="2" applyNumberFormat="1" applyFont="1" applyBorder="1" applyAlignment="1">
      <alignment vertical="center"/>
    </xf>
    <xf numFmtId="6" fontId="17" fillId="0" borderId="5" xfId="2" applyNumberFormat="1" applyFont="1" applyBorder="1" applyAlignment="1">
      <alignment vertical="center"/>
    </xf>
    <xf numFmtId="9" fontId="17" fillId="0" borderId="6" xfId="4" applyFont="1" applyBorder="1" applyAlignment="1">
      <alignment vertical="center"/>
    </xf>
    <xf numFmtId="9" fontId="17" fillId="3" borderId="7" xfId="4" applyFont="1" applyFill="1" applyBorder="1" applyAlignment="1">
      <alignment vertical="center"/>
    </xf>
    <xf numFmtId="6" fontId="17" fillId="3" borderId="8" xfId="2" applyNumberFormat="1" applyFont="1" applyFill="1" applyBorder="1" applyAlignment="1">
      <alignment vertical="center"/>
    </xf>
    <xf numFmtId="6" fontId="17" fillId="3" borderId="9" xfId="2" applyNumberFormat="1" applyFont="1" applyFill="1" applyBorder="1" applyAlignment="1">
      <alignment vertical="center"/>
    </xf>
    <xf numFmtId="0" fontId="1" fillId="0" borderId="20" xfId="2" applyFont="1" applyBorder="1" applyAlignment="1">
      <alignment horizontal="left" indent="2"/>
    </xf>
    <xf numFmtId="9" fontId="17" fillId="3" borderId="6" xfId="4" applyNumberFormat="1" applyFont="1" applyFill="1" applyBorder="1" applyAlignment="1">
      <alignment vertical="center"/>
    </xf>
    <xf numFmtId="164" fontId="17" fillId="3" borderId="7" xfId="4" applyNumberFormat="1" applyFont="1" applyFill="1" applyBorder="1" applyAlignment="1">
      <alignment vertical="center"/>
    </xf>
    <xf numFmtId="6" fontId="17" fillId="0" borderId="10" xfId="2" applyNumberFormat="1" applyFont="1" applyBorder="1" applyAlignment="1">
      <alignment vertical="center"/>
    </xf>
    <xf numFmtId="8" fontId="17" fillId="0" borderId="11" xfId="2" applyNumberFormat="1" applyFont="1" applyBorder="1" applyAlignment="1">
      <alignment vertical="center"/>
    </xf>
    <xf numFmtId="6" fontId="17" fillId="0" borderId="8" xfId="2" applyNumberFormat="1" applyFont="1" applyBorder="1" applyAlignment="1">
      <alignment vertical="center"/>
    </xf>
    <xf numFmtId="6" fontId="17" fillId="0" borderId="9" xfId="2" applyNumberFormat="1" applyFont="1" applyBorder="1" applyAlignment="1">
      <alignment vertical="center"/>
    </xf>
    <xf numFmtId="6" fontId="17" fillId="3" borderId="6" xfId="2" applyNumberFormat="1" applyFont="1" applyFill="1" applyBorder="1" applyAlignment="1">
      <alignment vertical="center"/>
    </xf>
    <xf numFmtId="6" fontId="17" fillId="3" borderId="7" xfId="2" applyNumberFormat="1" applyFont="1" applyFill="1" applyBorder="1" applyAlignment="1">
      <alignment vertical="center"/>
    </xf>
    <xf numFmtId="0" fontId="1" fillId="0" borderId="21" xfId="2" applyFont="1" applyBorder="1" applyAlignment="1">
      <alignment horizontal="left" indent="2"/>
    </xf>
    <xf numFmtId="6" fontId="17" fillId="3" borderId="10" xfId="2" applyNumberFormat="1" applyFont="1" applyFill="1" applyBorder="1" applyAlignment="1">
      <alignment vertical="center"/>
    </xf>
    <xf numFmtId="6" fontId="17" fillId="3" borderId="11" xfId="2" applyNumberFormat="1" applyFont="1" applyFill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" fillId="0" borderId="46" xfId="2" applyFont="1" applyBorder="1" applyAlignment="1">
      <alignment horizontal="left" indent="2"/>
    </xf>
    <xf numFmtId="6" fontId="17" fillId="3" borderId="46" xfId="2" applyNumberFormat="1" applyFont="1" applyFill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1" fillId="0" borderId="0" xfId="2" applyFont="1" applyBorder="1" applyAlignment="1">
      <alignment horizontal="left" indent="2"/>
    </xf>
    <xf numFmtId="6" fontId="17" fillId="3" borderId="0" xfId="2" applyNumberFormat="1" applyFont="1" applyFill="1" applyBorder="1" applyAlignment="1">
      <alignment vertical="center"/>
    </xf>
    <xf numFmtId="0" fontId="5" fillId="0" borderId="22" xfId="2" applyFont="1" applyBorder="1" applyAlignment="1">
      <alignment horizontal="left" indent="1"/>
    </xf>
    <xf numFmtId="6" fontId="18" fillId="0" borderId="1" xfId="2" applyNumberFormat="1" applyFont="1" applyBorder="1" applyAlignment="1">
      <alignment vertical="center"/>
    </xf>
    <xf numFmtId="9" fontId="18" fillId="0" borderId="3" xfId="4" applyFont="1" applyBorder="1" applyAlignment="1">
      <alignment vertical="center"/>
    </xf>
    <xf numFmtId="6" fontId="18" fillId="3" borderId="2" xfId="2" applyNumberFormat="1" applyFont="1" applyFill="1" applyBorder="1" applyAlignment="1">
      <alignment vertical="center"/>
    </xf>
    <xf numFmtId="0" fontId="5" fillId="0" borderId="22" xfId="2" applyFont="1" applyBorder="1" applyAlignment="1">
      <alignment horizontal="left" indent="2"/>
    </xf>
    <xf numFmtId="164" fontId="18" fillId="3" borderId="3" xfId="4" applyNumberFormat="1" applyFont="1" applyFill="1" applyBorder="1" applyAlignment="1">
      <alignment vertical="center"/>
    </xf>
    <xf numFmtId="8" fontId="18" fillId="0" borderId="2" xfId="2" applyNumberFormat="1" applyFont="1" applyBorder="1" applyAlignment="1">
      <alignment vertical="center"/>
    </xf>
    <xf numFmtId="0" fontId="6" fillId="0" borderId="24" xfId="0" applyFont="1" applyFill="1" applyBorder="1" applyAlignment="1">
      <alignment horizontal="left" vertical="center" indent="1"/>
    </xf>
    <xf numFmtId="0" fontId="7" fillId="0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left" indent="1"/>
    </xf>
    <xf numFmtId="9" fontId="7" fillId="2" borderId="27" xfId="3" applyFont="1" applyFill="1" applyBorder="1"/>
    <xf numFmtId="0" fontId="7" fillId="0" borderId="26" xfId="0" applyFont="1" applyBorder="1" applyAlignment="1">
      <alignment horizontal="left" indent="1"/>
    </xf>
    <xf numFmtId="9" fontId="7" fillId="0" borderId="27" xfId="0" applyNumberFormat="1" applyFont="1" applyBorder="1"/>
    <xf numFmtId="0" fontId="6" fillId="0" borderId="26" xfId="0" applyFont="1" applyBorder="1" applyAlignment="1">
      <alignment horizontal="left" indent="1"/>
    </xf>
    <xf numFmtId="10" fontId="6" fillId="0" borderId="27" xfId="0" applyNumberFormat="1" applyFont="1" applyBorder="1"/>
    <xf numFmtId="0" fontId="7" fillId="0" borderId="28" xfId="0" applyFont="1" applyBorder="1" applyAlignment="1">
      <alignment horizontal="left" indent="1"/>
    </xf>
    <xf numFmtId="10" fontId="6" fillId="0" borderId="30" xfId="3" applyNumberFormat="1" applyFont="1" applyBorder="1"/>
    <xf numFmtId="0" fontId="5" fillId="0" borderId="24" xfId="0" applyFont="1" applyBorder="1" applyAlignment="1">
      <alignment horizontal="left" indent="1"/>
    </xf>
    <xf numFmtId="0" fontId="7" fillId="0" borderId="25" xfId="0" applyFont="1" applyBorder="1" applyAlignment="1">
      <alignment vertical="center"/>
    </xf>
    <xf numFmtId="0" fontId="6" fillId="0" borderId="27" xfId="0" applyFont="1" applyBorder="1"/>
    <xf numFmtId="9" fontId="6" fillId="0" borderId="27" xfId="0" applyNumberFormat="1" applyFont="1" applyBorder="1"/>
    <xf numFmtId="0" fontId="6" fillId="0" borderId="28" xfId="0" applyFont="1" applyBorder="1" applyAlignment="1">
      <alignment horizontal="left" indent="1"/>
    </xf>
    <xf numFmtId="10" fontId="6" fillId="0" borderId="30" xfId="0" applyNumberFormat="1" applyFont="1" applyBorder="1"/>
    <xf numFmtId="0" fontId="6" fillId="2" borderId="24" xfId="0" applyFont="1" applyFill="1" applyBorder="1" applyAlignment="1">
      <alignment horizontal="left" indent="1"/>
    </xf>
    <xf numFmtId="9" fontId="7" fillId="2" borderId="25" xfId="3" applyFont="1" applyFill="1" applyBorder="1"/>
    <xf numFmtId="0" fontId="6" fillId="0" borderId="24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10" fontId="6" fillId="0" borderId="27" xfId="3" applyNumberFormat="1" applyFont="1" applyBorder="1"/>
    <xf numFmtId="0" fontId="7" fillId="0" borderId="27" xfId="0" applyFont="1" applyBorder="1" applyAlignment="1">
      <alignment vertical="center"/>
    </xf>
    <xf numFmtId="0" fontId="6" fillId="0" borderId="28" xfId="0" applyFont="1" applyBorder="1" applyAlignment="1">
      <alignment horizontal="left" vertical="center" indent="1"/>
    </xf>
    <xf numFmtId="10" fontId="6" fillId="0" borderId="0" xfId="0" applyNumberFormat="1" applyFont="1" applyBorder="1"/>
    <xf numFmtId="0" fontId="6" fillId="0" borderId="41" xfId="0" applyFont="1" applyBorder="1" applyAlignment="1">
      <alignment horizontal="left" vertical="center" indent="1"/>
    </xf>
    <xf numFmtId="10" fontId="6" fillId="0" borderId="33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 indent="1"/>
    </xf>
    <xf numFmtId="10" fontId="6" fillId="0" borderId="40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 indent="2"/>
    </xf>
    <xf numFmtId="10" fontId="6" fillId="0" borderId="31" xfId="0" applyNumberFormat="1" applyFont="1" applyBorder="1" applyAlignment="1">
      <alignment horizontal="center"/>
    </xf>
    <xf numFmtId="6" fontId="5" fillId="0" borderId="32" xfId="1" applyNumberFormat="1" applyFont="1" applyBorder="1"/>
    <xf numFmtId="0" fontId="7" fillId="0" borderId="53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center" indent="2"/>
    </xf>
    <xf numFmtId="9" fontId="6" fillId="0" borderId="26" xfId="0" applyNumberFormat="1" applyFont="1" applyBorder="1" applyAlignment="1">
      <alignment horizontal="center"/>
    </xf>
    <xf numFmtId="9" fontId="6" fillId="0" borderId="54" xfId="0" applyNumberFormat="1" applyFont="1" applyBorder="1" applyAlignment="1">
      <alignment horizontal="center"/>
    </xf>
    <xf numFmtId="0" fontId="6" fillId="0" borderId="50" xfId="0" applyFont="1" applyBorder="1" applyAlignment="1">
      <alignment horizontal="left" vertical="center" indent="2"/>
    </xf>
    <xf numFmtId="9" fontId="6" fillId="0" borderId="28" xfId="0" applyNumberFormat="1" applyFont="1" applyBorder="1" applyAlignment="1">
      <alignment horizontal="center"/>
    </xf>
    <xf numFmtId="6" fontId="5" fillId="2" borderId="30" xfId="1" applyNumberFormat="1" applyFont="1" applyFill="1" applyBorder="1"/>
    <xf numFmtId="9" fontId="6" fillId="0" borderId="55" xfId="0" applyNumberFormat="1" applyFont="1" applyBorder="1"/>
    <xf numFmtId="0" fontId="6" fillId="0" borderId="46" xfId="0" applyFon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7" fillId="0" borderId="0" xfId="0" applyFont="1"/>
    <xf numFmtId="0" fontId="20" fillId="0" borderId="13" xfId="0" applyFont="1" applyBorder="1" applyAlignment="1">
      <alignment horizontal="center"/>
    </xf>
    <xf numFmtId="0" fontId="7" fillId="0" borderId="0" xfId="0" quotePrefix="1" applyFont="1" applyBorder="1" applyAlignment="1">
      <alignment vertical="center"/>
    </xf>
    <xf numFmtId="0" fontId="6" fillId="0" borderId="56" xfId="0" applyFont="1" applyBorder="1" applyAlignment="1">
      <alignment horizontal="left" vertical="center" indent="1"/>
    </xf>
  </cellXfs>
  <cellStyles count="5">
    <cellStyle name="Normal" xfId="0" builtinId="0"/>
    <cellStyle name="Normal 2" xfId="1"/>
    <cellStyle name="Normal 3" xfId="2"/>
    <cellStyle name="Percent" xfId="3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showGridLines="0" tabSelected="1" topLeftCell="A25" zoomScale="160" zoomScaleNormal="160" workbookViewId="0">
      <selection activeCell="G26" sqref="G26"/>
    </sheetView>
  </sheetViews>
  <sheetFormatPr defaultRowHeight="15" x14ac:dyDescent="0.25"/>
  <cols>
    <col min="1" max="1" width="3.85546875" style="159" customWidth="1"/>
    <col min="2" max="2" width="3" style="159" customWidth="1"/>
    <col min="3" max="3" width="1" style="159" customWidth="1"/>
    <col min="4" max="4" width="37.85546875" style="160" customWidth="1"/>
    <col min="5" max="5" width="13" style="161" customWidth="1"/>
    <col min="6" max="6" width="11.85546875" style="161" customWidth="1"/>
    <col min="7" max="7" width="12.85546875" style="161" customWidth="1"/>
    <col min="8" max="8" width="13.42578125" style="161" customWidth="1"/>
    <col min="9" max="9" width="2.42578125" style="3" customWidth="1"/>
  </cols>
  <sheetData>
    <row r="1" spans="1:9" s="1" customFormat="1" ht="15.75" customHeight="1" x14ac:dyDescent="0.2">
      <c r="A1" s="7">
        <v>1</v>
      </c>
      <c r="B1" s="8" t="s">
        <v>1</v>
      </c>
      <c r="C1" s="8"/>
      <c r="D1" s="9" t="s">
        <v>52</v>
      </c>
      <c r="E1" s="10"/>
      <c r="F1" s="10"/>
      <c r="G1" s="10"/>
      <c r="H1" s="10"/>
      <c r="I1" s="4"/>
    </row>
    <row r="2" spans="1:9" s="1" customFormat="1" x14ac:dyDescent="0.2">
      <c r="A2" s="11">
        <v>2</v>
      </c>
      <c r="B2" s="12" t="s">
        <v>1</v>
      </c>
      <c r="C2" s="12"/>
      <c r="D2" s="13" t="s">
        <v>51</v>
      </c>
      <c r="E2" s="14"/>
      <c r="F2" s="14"/>
      <c r="G2" s="14"/>
      <c r="H2" s="14"/>
      <c r="I2" s="5"/>
    </row>
    <row r="3" spans="1:9" s="1" customFormat="1" ht="16.149999999999999" customHeight="1" x14ac:dyDescent="0.25">
      <c r="A3" s="11">
        <v>3</v>
      </c>
      <c r="B3" s="12" t="s">
        <v>1</v>
      </c>
      <c r="C3" s="12"/>
      <c r="D3" s="15"/>
      <c r="E3" s="16" t="s">
        <v>3</v>
      </c>
      <c r="F3" s="17" t="s">
        <v>4</v>
      </c>
      <c r="G3" s="14"/>
      <c r="H3" s="14"/>
      <c r="I3" s="5"/>
    </row>
    <row r="4" spans="1:9" s="1" customFormat="1" ht="16.149999999999999" customHeight="1" x14ac:dyDescent="0.25">
      <c r="A4" s="11"/>
      <c r="B4" s="12"/>
      <c r="C4" s="12"/>
      <c r="D4" s="18" t="s">
        <v>5</v>
      </c>
      <c r="E4" s="19"/>
      <c r="F4" s="20"/>
      <c r="G4" s="14"/>
      <c r="H4" s="14"/>
      <c r="I4" s="5"/>
    </row>
    <row r="5" spans="1:9" s="1" customFormat="1" ht="16.149999999999999" customHeight="1" x14ac:dyDescent="0.25">
      <c r="A5" s="11"/>
      <c r="B5" s="12"/>
      <c r="C5" s="12"/>
      <c r="D5" s="21" t="s">
        <v>6</v>
      </c>
      <c r="E5" s="22">
        <v>50000</v>
      </c>
      <c r="F5" s="23"/>
      <c r="G5" s="14"/>
      <c r="H5" s="14"/>
      <c r="I5" s="5"/>
    </row>
    <row r="6" spans="1:9" s="1" customFormat="1" ht="16.149999999999999" customHeight="1" x14ac:dyDescent="0.25">
      <c r="A6" s="11"/>
      <c r="B6" s="12"/>
      <c r="C6" s="12"/>
      <c r="D6" s="21" t="s">
        <v>7</v>
      </c>
      <c r="E6" s="22"/>
      <c r="F6" s="23">
        <v>50000</v>
      </c>
      <c r="G6" s="14"/>
      <c r="H6" s="14"/>
      <c r="I6" s="5"/>
    </row>
    <row r="7" spans="1:9" s="1" customFormat="1" ht="16.149999999999999" customHeight="1" x14ac:dyDescent="0.25">
      <c r="A7" s="11"/>
      <c r="B7" s="12"/>
      <c r="C7" s="12"/>
      <c r="D7" s="21" t="s">
        <v>8</v>
      </c>
      <c r="E7" s="22">
        <v>-19500</v>
      </c>
      <c r="F7" s="23"/>
      <c r="G7" s="14"/>
      <c r="H7" s="14"/>
      <c r="I7" s="5"/>
    </row>
    <row r="8" spans="1:9" s="1" customFormat="1" ht="16.149999999999999" customHeight="1" x14ac:dyDescent="0.25">
      <c r="A8" s="11"/>
      <c r="B8" s="12"/>
      <c r="C8" s="12"/>
      <c r="D8" s="21" t="s">
        <v>9</v>
      </c>
      <c r="E8" s="24"/>
      <c r="F8" s="25">
        <v>0</v>
      </c>
      <c r="G8" s="14"/>
      <c r="H8" s="14"/>
      <c r="I8" s="5"/>
    </row>
    <row r="9" spans="1:9" s="1" customFormat="1" ht="16.149999999999999" customHeight="1" x14ac:dyDescent="0.25">
      <c r="A9" s="11"/>
      <c r="B9" s="12"/>
      <c r="C9" s="12"/>
      <c r="D9" s="26" t="s">
        <v>10</v>
      </c>
      <c r="E9" s="27">
        <v>30500</v>
      </c>
      <c r="F9" s="28">
        <v>50000</v>
      </c>
      <c r="G9" s="14"/>
      <c r="H9" s="14"/>
      <c r="I9" s="5"/>
    </row>
    <row r="10" spans="1:9" s="1" customFormat="1" ht="16.149999999999999" customHeight="1" x14ac:dyDescent="0.25">
      <c r="A10" s="11"/>
      <c r="B10" s="12"/>
      <c r="C10" s="12"/>
      <c r="D10" s="29" t="s">
        <v>11</v>
      </c>
      <c r="E10" s="22">
        <v>10000</v>
      </c>
      <c r="F10" s="23">
        <v>10000</v>
      </c>
      <c r="G10" s="14"/>
      <c r="H10" s="14"/>
      <c r="I10" s="5"/>
    </row>
    <row r="11" spans="1:9" s="1" customFormat="1" ht="16.149999999999999" customHeight="1" x14ac:dyDescent="0.25">
      <c r="A11" s="11"/>
      <c r="B11" s="12"/>
      <c r="C11" s="12"/>
      <c r="D11" s="21" t="s">
        <v>12</v>
      </c>
      <c r="E11" s="30">
        <v>-3900</v>
      </c>
      <c r="F11" s="31">
        <v>-3900</v>
      </c>
      <c r="G11" s="14"/>
      <c r="H11" s="14"/>
      <c r="I11" s="5"/>
    </row>
    <row r="12" spans="1:9" s="1" customFormat="1" ht="16.149999999999999" customHeight="1" x14ac:dyDescent="0.25">
      <c r="A12" s="11"/>
      <c r="B12" s="12"/>
      <c r="C12" s="12"/>
      <c r="D12" s="26" t="s">
        <v>13</v>
      </c>
      <c r="E12" s="32">
        <v>6100</v>
      </c>
      <c r="F12" s="33">
        <v>6100</v>
      </c>
      <c r="G12" s="14"/>
      <c r="H12" s="14"/>
      <c r="I12" s="5"/>
    </row>
    <row r="13" spans="1:9" s="1" customFormat="1" ht="16.149999999999999" customHeight="1" x14ac:dyDescent="0.25">
      <c r="A13" s="11"/>
      <c r="B13" s="12"/>
      <c r="C13" s="12"/>
      <c r="D13" s="34" t="s">
        <v>14</v>
      </c>
      <c r="E13" s="35">
        <v>24400</v>
      </c>
      <c r="F13" s="36">
        <v>43900</v>
      </c>
      <c r="G13" s="14"/>
      <c r="H13" s="14"/>
      <c r="I13" s="5"/>
    </row>
    <row r="14" spans="1:9" s="1" customFormat="1" ht="4.1500000000000004" customHeight="1" x14ac:dyDescent="0.2">
      <c r="A14" s="11"/>
      <c r="B14" s="12"/>
      <c r="C14" s="12"/>
      <c r="D14" s="13"/>
      <c r="E14" s="14"/>
      <c r="F14" s="14"/>
      <c r="G14" s="14"/>
      <c r="H14" s="14"/>
      <c r="I14" s="5"/>
    </row>
    <row r="15" spans="1:9" s="1" customFormat="1" x14ac:dyDescent="0.2">
      <c r="A15" s="11"/>
      <c r="B15" s="12"/>
      <c r="C15" s="12"/>
      <c r="D15" s="13" t="s">
        <v>16</v>
      </c>
      <c r="E15" s="14"/>
      <c r="F15" s="14"/>
      <c r="G15" s="14"/>
      <c r="H15" s="14"/>
      <c r="I15" s="5"/>
    </row>
    <row r="16" spans="1:9" s="1" customFormat="1" x14ac:dyDescent="0.2">
      <c r="A16" s="11"/>
      <c r="B16" s="12"/>
      <c r="C16" s="12"/>
      <c r="D16" s="13" t="s">
        <v>17</v>
      </c>
      <c r="E16" s="14"/>
      <c r="F16" s="14"/>
      <c r="G16" s="14"/>
      <c r="H16" s="14"/>
      <c r="I16" s="5"/>
    </row>
    <row r="17" spans="1:9" s="1" customFormat="1" x14ac:dyDescent="0.2">
      <c r="A17" s="11"/>
      <c r="B17" s="12"/>
      <c r="C17" s="12"/>
      <c r="D17" s="13" t="s">
        <v>53</v>
      </c>
      <c r="E17" s="14"/>
      <c r="F17" s="14"/>
      <c r="G17" s="14"/>
      <c r="H17" s="14"/>
      <c r="I17" s="5"/>
    </row>
    <row r="18" spans="1:9" s="1" customFormat="1" x14ac:dyDescent="0.2">
      <c r="A18" s="11"/>
      <c r="B18" s="12"/>
      <c r="C18" s="12"/>
      <c r="D18" s="13" t="s">
        <v>66</v>
      </c>
      <c r="E18" s="14"/>
      <c r="F18" s="14"/>
      <c r="G18" s="14"/>
      <c r="H18" s="14"/>
      <c r="I18" s="5"/>
    </row>
    <row r="19" spans="1:9" s="1" customFormat="1" ht="4.9000000000000004" customHeight="1" x14ac:dyDescent="0.2">
      <c r="A19" s="11"/>
      <c r="B19" s="12"/>
      <c r="C19" s="12"/>
      <c r="D19" s="13"/>
      <c r="E19" s="14"/>
      <c r="F19" s="14"/>
      <c r="G19" s="14"/>
      <c r="H19" s="14"/>
      <c r="I19" s="5"/>
    </row>
    <row r="20" spans="1:9" s="1" customFormat="1" x14ac:dyDescent="0.2">
      <c r="A20" s="11">
        <v>4</v>
      </c>
      <c r="B20" s="12" t="s">
        <v>0</v>
      </c>
      <c r="C20" s="12"/>
      <c r="D20" s="13"/>
      <c r="E20" s="14"/>
      <c r="F20" s="14"/>
      <c r="G20" s="14"/>
      <c r="H20" s="14"/>
      <c r="I20" s="5"/>
    </row>
    <row r="21" spans="1:9" s="1" customFormat="1" x14ac:dyDescent="0.2">
      <c r="A21" s="11">
        <v>5</v>
      </c>
      <c r="B21" s="12" t="s">
        <v>1</v>
      </c>
      <c r="C21" s="12"/>
      <c r="D21" s="13" t="s">
        <v>54</v>
      </c>
      <c r="E21" s="14"/>
      <c r="F21" s="14"/>
      <c r="G21" s="14"/>
      <c r="H21" s="14"/>
      <c r="I21" s="5"/>
    </row>
    <row r="22" spans="1:9" s="1" customFormat="1" x14ac:dyDescent="0.2">
      <c r="A22" s="11"/>
      <c r="B22" s="12"/>
      <c r="C22" s="12"/>
      <c r="D22" s="13" t="s">
        <v>67</v>
      </c>
      <c r="E22" s="14"/>
      <c r="F22" s="14"/>
      <c r="G22" s="14"/>
      <c r="H22" s="14"/>
      <c r="I22" s="5"/>
    </row>
    <row r="23" spans="1:9" s="1" customFormat="1" x14ac:dyDescent="0.2">
      <c r="A23" s="11">
        <v>6</v>
      </c>
      <c r="B23" s="12" t="s">
        <v>2</v>
      </c>
      <c r="C23" s="12"/>
      <c r="D23" s="13" t="s">
        <v>81</v>
      </c>
      <c r="E23" s="14"/>
      <c r="F23" s="14"/>
      <c r="G23" s="14"/>
      <c r="H23" s="14"/>
      <c r="I23" s="5"/>
    </row>
    <row r="24" spans="1:9" s="1" customFormat="1" x14ac:dyDescent="0.2">
      <c r="A24" s="11"/>
      <c r="B24" s="12"/>
      <c r="C24" s="12"/>
      <c r="D24" s="13" t="s">
        <v>15</v>
      </c>
      <c r="E24" s="14"/>
      <c r="F24" s="14"/>
      <c r="G24" s="14"/>
      <c r="H24" s="14"/>
      <c r="I24" s="5"/>
    </row>
    <row r="25" spans="1:9" s="1" customFormat="1" ht="15.75" thickBot="1" x14ac:dyDescent="0.25">
      <c r="A25" s="11"/>
      <c r="B25" s="12"/>
      <c r="C25" s="12"/>
      <c r="D25" s="13"/>
      <c r="E25" s="14"/>
      <c r="F25" s="14"/>
      <c r="G25" s="14"/>
      <c r="H25" s="14"/>
      <c r="I25" s="5"/>
    </row>
    <row r="26" spans="1:9" s="1" customFormat="1" x14ac:dyDescent="0.25">
      <c r="A26" s="11">
        <v>7</v>
      </c>
      <c r="B26" s="12" t="s">
        <v>43</v>
      </c>
      <c r="C26" s="12"/>
      <c r="D26" s="37"/>
      <c r="E26" s="38" t="s">
        <v>34</v>
      </c>
      <c r="F26" s="39" t="s">
        <v>44</v>
      </c>
      <c r="G26" s="162" t="s">
        <v>65</v>
      </c>
      <c r="H26" s="14"/>
      <c r="I26" s="5"/>
    </row>
    <row r="27" spans="1:9" s="1" customFormat="1" x14ac:dyDescent="0.2">
      <c r="A27" s="11"/>
      <c r="B27" s="12"/>
      <c r="C27" s="12"/>
      <c r="D27" s="40"/>
      <c r="E27" s="41" t="s">
        <v>35</v>
      </c>
      <c r="F27" s="42" t="s">
        <v>35</v>
      </c>
      <c r="G27" s="42" t="s">
        <v>35</v>
      </c>
      <c r="H27" s="14"/>
      <c r="I27" s="5"/>
    </row>
    <row r="28" spans="1:9" s="1" customFormat="1" x14ac:dyDescent="0.2">
      <c r="A28" s="11"/>
      <c r="B28" s="12"/>
      <c r="C28" s="12"/>
      <c r="D28" s="40"/>
      <c r="E28" s="43" t="s">
        <v>57</v>
      </c>
      <c r="F28" s="42" t="s">
        <v>57</v>
      </c>
      <c r="G28" s="42" t="s">
        <v>57</v>
      </c>
      <c r="H28" s="14"/>
      <c r="I28" s="5"/>
    </row>
    <row r="29" spans="1:9" s="1" customFormat="1" ht="15.75" thickBot="1" x14ac:dyDescent="0.25">
      <c r="A29" s="11"/>
      <c r="B29" s="12"/>
      <c r="C29" s="12"/>
      <c r="D29" s="44" t="s">
        <v>36</v>
      </c>
      <c r="E29" s="45" t="s">
        <v>37</v>
      </c>
      <c r="F29" s="46" t="s">
        <v>38</v>
      </c>
      <c r="G29" s="46" t="s">
        <v>38</v>
      </c>
      <c r="H29" s="14"/>
      <c r="I29" s="5"/>
    </row>
    <row r="30" spans="1:9" s="1" customFormat="1" x14ac:dyDescent="0.2">
      <c r="A30" s="11"/>
      <c r="B30" s="12"/>
      <c r="C30" s="12"/>
      <c r="D30" s="47" t="s">
        <v>39</v>
      </c>
      <c r="E30" s="48">
        <v>100000</v>
      </c>
      <c r="F30" s="49">
        <v>95000</v>
      </c>
      <c r="G30" s="50">
        <v>100000</v>
      </c>
      <c r="H30" s="14"/>
      <c r="I30" s="5"/>
    </row>
    <row r="31" spans="1:9" s="1" customFormat="1" ht="15.75" thickBot="1" x14ac:dyDescent="0.25">
      <c r="A31" s="11"/>
      <c r="B31" s="12"/>
      <c r="C31" s="12"/>
      <c r="D31" s="51" t="s">
        <v>40</v>
      </c>
      <c r="E31" s="52">
        <v>-20000</v>
      </c>
      <c r="F31" s="53">
        <v>-20000</v>
      </c>
      <c r="G31" s="53">
        <v>-20000</v>
      </c>
      <c r="H31" s="14"/>
      <c r="I31" s="5"/>
    </row>
    <row r="32" spans="1:9" s="1" customFormat="1" x14ac:dyDescent="0.2">
      <c r="A32" s="11"/>
      <c r="B32" s="12"/>
      <c r="C32" s="12"/>
      <c r="D32" s="51" t="s">
        <v>70</v>
      </c>
      <c r="E32" s="48">
        <f>SUM(E30:E31)</f>
        <v>80000</v>
      </c>
      <c r="F32" s="49">
        <f>SUM(F30:F31)</f>
        <v>75000</v>
      </c>
      <c r="G32" s="49">
        <f>SUM(G30:G31)</f>
        <v>80000</v>
      </c>
      <c r="H32" s="14"/>
      <c r="I32" s="5"/>
    </row>
    <row r="33" spans="1:9" s="1" customFormat="1" ht="15.75" thickBot="1" x14ac:dyDescent="0.25">
      <c r="A33" s="11"/>
      <c r="B33" s="12"/>
      <c r="C33" s="12"/>
      <c r="D33" s="54" t="s">
        <v>71</v>
      </c>
      <c r="E33" s="55">
        <v>0.15</v>
      </c>
      <c r="F33" s="56">
        <v>0.15</v>
      </c>
      <c r="G33" s="56">
        <v>0.15</v>
      </c>
      <c r="H33" s="14"/>
      <c r="I33" s="5"/>
    </row>
    <row r="34" spans="1:9" s="1" customFormat="1" x14ac:dyDescent="0.2">
      <c r="A34" s="11"/>
      <c r="B34" s="12"/>
      <c r="C34" s="12"/>
      <c r="D34" s="54" t="s">
        <v>72</v>
      </c>
      <c r="E34" s="57">
        <f>+E33*E32</f>
        <v>12000</v>
      </c>
      <c r="F34" s="58">
        <f>+F33*F32</f>
        <v>11250</v>
      </c>
      <c r="G34" s="58">
        <f>+G33*G32</f>
        <v>12000</v>
      </c>
      <c r="H34" s="14"/>
      <c r="I34" s="5"/>
    </row>
    <row r="35" spans="1:9" s="1" customFormat="1" ht="15.75" thickBot="1" x14ac:dyDescent="0.25">
      <c r="A35" s="11"/>
      <c r="B35" s="12"/>
      <c r="C35" s="12"/>
      <c r="D35" s="54" t="s">
        <v>73</v>
      </c>
      <c r="E35" s="59">
        <v>1</v>
      </c>
      <c r="F35" s="60">
        <v>0.93500000000000005</v>
      </c>
      <c r="G35" s="60">
        <v>0.93500000000000005</v>
      </c>
      <c r="H35" s="14"/>
      <c r="I35" s="5"/>
    </row>
    <row r="36" spans="1:9" s="1" customFormat="1" ht="15.75" thickBot="1" x14ac:dyDescent="0.25">
      <c r="A36" s="11"/>
      <c r="B36" s="12"/>
      <c r="C36" s="12"/>
      <c r="D36" s="51" t="s">
        <v>41</v>
      </c>
      <c r="E36" s="61">
        <f>+E35*E34</f>
        <v>12000</v>
      </c>
      <c r="F36" s="62">
        <f>+F35*F34</f>
        <v>10518.75</v>
      </c>
      <c r="G36" s="62">
        <f>+G35*G34</f>
        <v>11220</v>
      </c>
      <c r="H36" s="14"/>
      <c r="I36" s="5"/>
    </row>
    <row r="37" spans="1:9" s="1" customFormat="1" x14ac:dyDescent="0.2">
      <c r="A37" s="11"/>
      <c r="B37" s="12"/>
      <c r="C37" s="12"/>
      <c r="D37" s="54" t="s">
        <v>74</v>
      </c>
      <c r="E37" s="63"/>
      <c r="F37" s="64"/>
      <c r="G37" s="64"/>
      <c r="H37" s="14"/>
      <c r="I37" s="5"/>
    </row>
    <row r="38" spans="1:9" s="1" customFormat="1" x14ac:dyDescent="0.2">
      <c r="A38" s="11"/>
      <c r="B38" s="12"/>
      <c r="C38" s="12"/>
      <c r="D38" s="51" t="s">
        <v>42</v>
      </c>
      <c r="E38" s="65">
        <f>+E30</f>
        <v>100000</v>
      </c>
      <c r="F38" s="66">
        <f>+F30</f>
        <v>95000</v>
      </c>
      <c r="G38" s="66">
        <f>+G30</f>
        <v>100000</v>
      </c>
      <c r="H38" s="14"/>
      <c r="I38" s="5"/>
    </row>
    <row r="39" spans="1:9" s="1" customFormat="1" ht="15.75" thickBot="1" x14ac:dyDescent="0.25">
      <c r="A39" s="11"/>
      <c r="B39" s="12"/>
      <c r="C39" s="12"/>
      <c r="D39" s="54" t="s">
        <v>75</v>
      </c>
      <c r="E39" s="67">
        <f>-E36</f>
        <v>-12000</v>
      </c>
      <c r="F39" s="68">
        <f>-F36</f>
        <v>-10518.75</v>
      </c>
      <c r="G39" s="68">
        <f>-G36</f>
        <v>-11220</v>
      </c>
      <c r="H39" s="14"/>
      <c r="I39" s="5"/>
    </row>
    <row r="40" spans="1:9" s="1" customFormat="1" ht="15.75" thickBot="1" x14ac:dyDescent="0.25">
      <c r="A40" s="11"/>
      <c r="B40" s="12"/>
      <c r="C40" s="12"/>
      <c r="D40" s="69" t="s">
        <v>76</v>
      </c>
      <c r="E40" s="70">
        <f>SUM(E38:E39)</f>
        <v>88000</v>
      </c>
      <c r="F40" s="71">
        <f>SUM(F38:F39)</f>
        <v>84481.25</v>
      </c>
      <c r="G40" s="71">
        <f>SUM(G38:G39)</f>
        <v>88780</v>
      </c>
      <c r="H40" s="14"/>
      <c r="I40" s="5"/>
    </row>
    <row r="41" spans="1:9" s="1" customFormat="1" ht="9" customHeight="1" thickBot="1" x14ac:dyDescent="0.25">
      <c r="A41" s="11"/>
      <c r="B41" s="12"/>
      <c r="C41" s="12"/>
      <c r="D41" s="13"/>
      <c r="E41" s="14"/>
      <c r="F41" s="14"/>
      <c r="G41" s="14"/>
      <c r="H41" s="14"/>
      <c r="I41" s="5"/>
    </row>
    <row r="42" spans="1:9" s="1" customFormat="1" x14ac:dyDescent="0.2">
      <c r="A42" s="11">
        <v>8</v>
      </c>
      <c r="B42" s="12" t="s">
        <v>43</v>
      </c>
      <c r="C42" s="12"/>
      <c r="D42" s="72"/>
      <c r="E42" s="73" t="s">
        <v>34</v>
      </c>
      <c r="F42" s="74" t="s">
        <v>44</v>
      </c>
      <c r="G42" s="14"/>
      <c r="H42" s="14"/>
      <c r="I42" s="5"/>
    </row>
    <row r="43" spans="1:9" s="1" customFormat="1" x14ac:dyDescent="0.2">
      <c r="A43" s="11"/>
      <c r="B43" s="12"/>
      <c r="C43" s="12"/>
      <c r="D43" s="75"/>
      <c r="E43" s="76" t="s">
        <v>49</v>
      </c>
      <c r="F43" s="77" t="s">
        <v>48</v>
      </c>
      <c r="G43" s="14"/>
      <c r="H43" s="14"/>
      <c r="I43" s="5"/>
    </row>
    <row r="44" spans="1:9" s="1" customFormat="1" x14ac:dyDescent="0.2">
      <c r="A44" s="11"/>
      <c r="B44" s="12"/>
      <c r="C44" s="12"/>
      <c r="D44" s="78" t="s">
        <v>36</v>
      </c>
      <c r="E44" s="79" t="s">
        <v>45</v>
      </c>
      <c r="F44" s="80" t="s">
        <v>46</v>
      </c>
      <c r="G44" s="14"/>
      <c r="H44" s="14"/>
      <c r="I44" s="5"/>
    </row>
    <row r="45" spans="1:9" s="1" customFormat="1" x14ac:dyDescent="0.25">
      <c r="A45" s="11"/>
      <c r="B45" s="12"/>
      <c r="C45" s="12"/>
      <c r="D45" s="81" t="s">
        <v>50</v>
      </c>
      <c r="E45" s="82">
        <v>10000</v>
      </c>
      <c r="F45" s="83">
        <v>10000</v>
      </c>
      <c r="G45" s="14"/>
      <c r="H45" s="14"/>
      <c r="I45" s="5"/>
    </row>
    <row r="46" spans="1:9" s="1" customFormat="1" ht="15.75" thickBot="1" x14ac:dyDescent="0.3">
      <c r="A46" s="11"/>
      <c r="B46" s="12"/>
      <c r="C46" s="12"/>
      <c r="D46" s="81" t="s">
        <v>19</v>
      </c>
      <c r="E46" s="84">
        <v>0.2</v>
      </c>
      <c r="F46" s="85">
        <v>0.28000000000000003</v>
      </c>
      <c r="G46" s="14"/>
      <c r="H46" s="14"/>
      <c r="I46" s="5"/>
    </row>
    <row r="47" spans="1:9" s="1" customFormat="1" x14ac:dyDescent="0.25">
      <c r="A47" s="11"/>
      <c r="B47" s="12"/>
      <c r="C47" s="12"/>
      <c r="D47" s="81" t="s">
        <v>20</v>
      </c>
      <c r="E47" s="86">
        <f>+E46*E45</f>
        <v>2000</v>
      </c>
      <c r="F47" s="87">
        <f>+F46*F45</f>
        <v>2800.0000000000005</v>
      </c>
      <c r="G47" s="14"/>
      <c r="H47" s="14"/>
      <c r="I47" s="5"/>
    </row>
    <row r="48" spans="1:9" s="1" customFormat="1" ht="15.75" thickBot="1" x14ac:dyDescent="0.3">
      <c r="A48" s="11"/>
      <c r="B48" s="12"/>
      <c r="C48" s="12"/>
      <c r="D48" s="88" t="s">
        <v>21</v>
      </c>
      <c r="E48" s="89">
        <v>1</v>
      </c>
      <c r="F48" s="90">
        <v>0.92600000000000005</v>
      </c>
      <c r="G48" s="14"/>
      <c r="H48" s="14"/>
      <c r="I48" s="5"/>
    </row>
    <row r="49" spans="1:9" s="1" customFormat="1" ht="15.75" thickBot="1" x14ac:dyDescent="0.3">
      <c r="A49" s="11"/>
      <c r="B49" s="12"/>
      <c r="C49" s="12"/>
      <c r="D49" s="88" t="s">
        <v>77</v>
      </c>
      <c r="E49" s="91">
        <f>+E48*E47</f>
        <v>2000</v>
      </c>
      <c r="F49" s="92">
        <f>+F48*F47</f>
        <v>2592.8000000000006</v>
      </c>
      <c r="G49" s="14"/>
      <c r="H49" s="14"/>
      <c r="I49" s="5"/>
    </row>
    <row r="50" spans="1:9" s="1" customFormat="1" x14ac:dyDescent="0.25">
      <c r="A50" s="11"/>
      <c r="B50" s="12"/>
      <c r="C50" s="12"/>
      <c r="D50" s="81" t="s">
        <v>47</v>
      </c>
      <c r="E50" s="93"/>
      <c r="F50" s="94"/>
      <c r="G50" s="14"/>
      <c r="H50" s="14"/>
      <c r="I50" s="5"/>
    </row>
    <row r="51" spans="1:9" s="1" customFormat="1" x14ac:dyDescent="0.25">
      <c r="A51" s="11"/>
      <c r="B51" s="12"/>
      <c r="C51" s="12"/>
      <c r="D51" s="88" t="s">
        <v>78</v>
      </c>
      <c r="E51" s="82">
        <v>10000</v>
      </c>
      <c r="F51" s="83">
        <v>10000</v>
      </c>
      <c r="G51" s="14"/>
      <c r="H51" s="14"/>
      <c r="I51" s="5"/>
    </row>
    <row r="52" spans="1:9" s="1" customFormat="1" ht="15.75" thickBot="1" x14ac:dyDescent="0.3">
      <c r="A52" s="11"/>
      <c r="B52" s="12"/>
      <c r="C52" s="12"/>
      <c r="D52" s="88" t="s">
        <v>79</v>
      </c>
      <c r="E52" s="95">
        <f>-E49</f>
        <v>-2000</v>
      </c>
      <c r="F52" s="96">
        <f>-F49</f>
        <v>-2592.8000000000006</v>
      </c>
      <c r="G52" s="14"/>
      <c r="H52" s="14"/>
      <c r="I52" s="5"/>
    </row>
    <row r="53" spans="1:9" s="1" customFormat="1" ht="15.75" thickBot="1" x14ac:dyDescent="0.3">
      <c r="A53" s="11"/>
      <c r="B53" s="12"/>
      <c r="C53" s="12"/>
      <c r="D53" s="97" t="s">
        <v>47</v>
      </c>
      <c r="E53" s="98">
        <f>SUM(E51:E52)</f>
        <v>8000</v>
      </c>
      <c r="F53" s="99">
        <f>SUM(F51:F52)</f>
        <v>7407.1999999999989</v>
      </c>
      <c r="G53" s="14"/>
      <c r="H53" s="14"/>
      <c r="I53" s="5"/>
    </row>
    <row r="54" spans="1:9" s="1" customFormat="1" ht="5.25" customHeight="1" x14ac:dyDescent="0.25">
      <c r="A54" s="100"/>
      <c r="B54" s="101"/>
      <c r="C54" s="101"/>
      <c r="D54" s="102"/>
      <c r="E54" s="103"/>
      <c r="F54" s="103"/>
      <c r="G54" s="104"/>
      <c r="H54" s="104"/>
      <c r="I54" s="6"/>
    </row>
    <row r="55" spans="1:9" s="1" customFormat="1" ht="7.5" customHeight="1" x14ac:dyDescent="0.25">
      <c r="A55" s="12"/>
      <c r="B55" s="12"/>
      <c r="C55" s="12"/>
      <c r="D55" s="105"/>
      <c r="E55" s="106"/>
      <c r="F55" s="106"/>
      <c r="G55" s="14"/>
      <c r="H55" s="14"/>
      <c r="I55" s="2"/>
    </row>
    <row r="56" spans="1:9" s="1" customFormat="1" ht="6.75" customHeight="1" x14ac:dyDescent="0.2">
      <c r="A56" s="12"/>
      <c r="B56" s="12"/>
      <c r="C56" s="12"/>
      <c r="D56" s="13"/>
      <c r="E56" s="14"/>
      <c r="F56" s="14"/>
      <c r="G56" s="14"/>
      <c r="H56" s="14"/>
      <c r="I56" s="2"/>
    </row>
    <row r="57" spans="1:9" s="1" customFormat="1" ht="15" customHeight="1" x14ac:dyDescent="0.2">
      <c r="A57" s="7">
        <v>9</v>
      </c>
      <c r="B57" s="8" t="s">
        <v>1</v>
      </c>
      <c r="C57" s="8"/>
      <c r="D57" s="9"/>
      <c r="E57" s="10"/>
      <c r="F57" s="10"/>
      <c r="G57" s="10"/>
      <c r="H57" s="10"/>
      <c r="I57" s="4"/>
    </row>
    <row r="58" spans="1:9" s="1" customFormat="1" x14ac:dyDescent="0.2">
      <c r="A58" s="11">
        <v>10</v>
      </c>
      <c r="B58" s="12" t="s">
        <v>2</v>
      </c>
      <c r="C58" s="12"/>
      <c r="D58" s="13"/>
      <c r="E58" s="14"/>
      <c r="F58" s="14"/>
      <c r="G58" s="14"/>
      <c r="H58" s="14"/>
      <c r="I58" s="5"/>
    </row>
    <row r="59" spans="1:9" s="1" customFormat="1" ht="6" customHeight="1" x14ac:dyDescent="0.2">
      <c r="A59" s="11"/>
      <c r="B59" s="12"/>
      <c r="C59" s="12"/>
      <c r="D59" s="13"/>
      <c r="E59" s="14"/>
      <c r="F59" s="14"/>
      <c r="G59" s="14"/>
      <c r="H59" s="14"/>
      <c r="I59" s="5"/>
    </row>
    <row r="60" spans="1:9" s="1" customFormat="1" x14ac:dyDescent="0.25">
      <c r="A60" s="11">
        <v>11</v>
      </c>
      <c r="B60" s="12" t="s">
        <v>2</v>
      </c>
      <c r="C60" s="12"/>
      <c r="D60" s="107" t="s">
        <v>18</v>
      </c>
      <c r="E60" s="108">
        <v>30000</v>
      </c>
      <c r="F60" s="14"/>
      <c r="G60" s="14"/>
      <c r="H60" s="14"/>
      <c r="I60" s="5"/>
    </row>
    <row r="61" spans="1:9" s="1" customFormat="1" ht="15.75" thickBot="1" x14ac:dyDescent="0.3">
      <c r="A61" s="11"/>
      <c r="B61" s="12"/>
      <c r="C61" s="12"/>
      <c r="D61" s="107" t="s">
        <v>19</v>
      </c>
      <c r="E61" s="109">
        <v>0.25</v>
      </c>
      <c r="F61" s="14"/>
      <c r="G61" s="14"/>
      <c r="H61" s="14"/>
      <c r="I61" s="5"/>
    </row>
    <row r="62" spans="1:9" s="1" customFormat="1" x14ac:dyDescent="0.25">
      <c r="A62" s="11"/>
      <c r="B62" s="12"/>
      <c r="C62" s="12"/>
      <c r="D62" s="107" t="s">
        <v>20</v>
      </c>
      <c r="E62" s="110">
        <f>+E61*E60</f>
        <v>7500</v>
      </c>
      <c r="F62" s="163" t="s">
        <v>68</v>
      </c>
      <c r="G62" s="14"/>
      <c r="H62" s="14"/>
      <c r="I62" s="5"/>
    </row>
    <row r="63" spans="1:9" s="1" customFormat="1" ht="15.75" thickBot="1" x14ac:dyDescent="0.3">
      <c r="A63" s="11"/>
      <c r="B63" s="12"/>
      <c r="C63" s="12"/>
      <c r="D63" s="111" t="s">
        <v>21</v>
      </c>
      <c r="E63" s="112">
        <f>(1/1.06)^4</f>
        <v>0.79209366323802022</v>
      </c>
      <c r="F63" s="163">
        <f>1/(1.06^4)</f>
        <v>0.79209366323802044</v>
      </c>
      <c r="G63" s="14"/>
      <c r="H63" s="14"/>
      <c r="I63" s="5"/>
    </row>
    <row r="64" spans="1:9" s="1" customFormat="1" x14ac:dyDescent="0.25">
      <c r="A64" s="11"/>
      <c r="B64" s="12"/>
      <c r="C64" s="12"/>
      <c r="D64" s="111" t="s">
        <v>80</v>
      </c>
      <c r="E64" s="113">
        <f>+E63*E62</f>
        <v>5940.7024742851518</v>
      </c>
      <c r="F64" s="14"/>
      <c r="G64" s="14"/>
      <c r="H64" s="14"/>
      <c r="I64" s="5"/>
    </row>
    <row r="65" spans="1:9" s="1" customFormat="1" x14ac:dyDescent="0.2">
      <c r="A65" s="11"/>
      <c r="B65" s="12"/>
      <c r="C65" s="12"/>
      <c r="D65" s="164"/>
      <c r="E65" s="14"/>
      <c r="F65" s="14"/>
      <c r="G65" s="14"/>
      <c r="H65" s="14"/>
      <c r="I65" s="5"/>
    </row>
    <row r="66" spans="1:9" s="1" customFormat="1" x14ac:dyDescent="0.25">
      <c r="A66" s="11">
        <v>12</v>
      </c>
      <c r="B66" s="12" t="s">
        <v>1</v>
      </c>
      <c r="C66" s="12"/>
      <c r="D66" s="107" t="s">
        <v>18</v>
      </c>
      <c r="E66" s="108">
        <v>40000</v>
      </c>
      <c r="F66" s="14"/>
      <c r="G66" s="14"/>
      <c r="H66" s="14"/>
      <c r="I66" s="5"/>
    </row>
    <row r="67" spans="1:9" s="1" customFormat="1" ht="15.75" thickBot="1" x14ac:dyDescent="0.3">
      <c r="A67" s="11"/>
      <c r="B67" s="12"/>
      <c r="C67" s="12"/>
      <c r="D67" s="107" t="s">
        <v>19</v>
      </c>
      <c r="E67" s="109">
        <v>0.3</v>
      </c>
      <c r="F67" s="14"/>
      <c r="G67" s="14"/>
      <c r="H67" s="14"/>
      <c r="I67" s="5"/>
    </row>
    <row r="68" spans="1:9" s="1" customFormat="1" x14ac:dyDescent="0.25">
      <c r="A68" s="11"/>
      <c r="B68" s="12"/>
      <c r="C68" s="12"/>
      <c r="D68" s="107" t="s">
        <v>20</v>
      </c>
      <c r="E68" s="110">
        <f>+E67*E66</f>
        <v>12000</v>
      </c>
      <c r="F68" s="163" t="s">
        <v>69</v>
      </c>
      <c r="G68" s="14"/>
      <c r="H68" s="14"/>
      <c r="I68" s="5"/>
    </row>
    <row r="69" spans="1:9" s="1" customFormat="1" ht="15.75" thickBot="1" x14ac:dyDescent="0.3">
      <c r="A69" s="11"/>
      <c r="B69" s="12"/>
      <c r="C69" s="12"/>
      <c r="D69" s="111" t="s">
        <v>21</v>
      </c>
      <c r="E69" s="112">
        <f>(1/1.1)^2</f>
        <v>0.82644628099173545</v>
      </c>
      <c r="F69" s="163">
        <f>1/(1.1^2)</f>
        <v>0.82644628099173545</v>
      </c>
      <c r="G69" s="14"/>
      <c r="H69" s="14"/>
      <c r="I69" s="5"/>
    </row>
    <row r="70" spans="1:9" s="1" customFormat="1" x14ac:dyDescent="0.25">
      <c r="A70" s="11"/>
      <c r="B70" s="12"/>
      <c r="C70" s="12"/>
      <c r="D70" s="111" t="s">
        <v>80</v>
      </c>
      <c r="E70" s="113">
        <f>+E69*E68</f>
        <v>9917.355371900825</v>
      </c>
      <c r="F70" s="14"/>
      <c r="G70" s="14"/>
      <c r="H70" s="14"/>
      <c r="I70" s="5"/>
    </row>
    <row r="71" spans="1:9" s="1" customFormat="1" x14ac:dyDescent="0.2">
      <c r="A71" s="11">
        <v>13</v>
      </c>
      <c r="B71" s="12" t="s">
        <v>0</v>
      </c>
      <c r="C71" s="12"/>
      <c r="D71" s="13"/>
      <c r="E71" s="14"/>
      <c r="F71" s="14"/>
      <c r="G71" s="14"/>
      <c r="H71" s="14"/>
      <c r="I71" s="5"/>
    </row>
    <row r="72" spans="1:9" s="1" customFormat="1" x14ac:dyDescent="0.2">
      <c r="A72" s="11">
        <v>14</v>
      </c>
      <c r="B72" s="12" t="s">
        <v>1</v>
      </c>
      <c r="C72" s="12"/>
      <c r="D72" s="13"/>
      <c r="E72" s="14"/>
      <c r="F72" s="14"/>
      <c r="G72" s="14"/>
      <c r="H72" s="14"/>
      <c r="I72" s="5"/>
    </row>
    <row r="73" spans="1:9" s="1" customFormat="1" x14ac:dyDescent="0.2">
      <c r="A73" s="11">
        <v>15</v>
      </c>
      <c r="B73" s="12" t="s">
        <v>0</v>
      </c>
      <c r="C73" s="12"/>
      <c r="D73" s="13"/>
      <c r="E73" s="14"/>
      <c r="F73" s="14"/>
      <c r="G73" s="14"/>
      <c r="H73" s="14"/>
      <c r="I73" s="5"/>
    </row>
    <row r="74" spans="1:9" s="1" customFormat="1" x14ac:dyDescent="0.2">
      <c r="A74" s="11">
        <v>16</v>
      </c>
      <c r="B74" s="12" t="s">
        <v>0</v>
      </c>
      <c r="C74" s="12"/>
      <c r="D74" s="13"/>
      <c r="E74" s="14"/>
      <c r="F74" s="14"/>
      <c r="G74" s="14"/>
      <c r="H74" s="14"/>
      <c r="I74" s="5"/>
    </row>
    <row r="75" spans="1:9" s="1" customFormat="1" x14ac:dyDescent="0.2">
      <c r="A75" s="11">
        <v>17</v>
      </c>
      <c r="B75" s="12" t="s">
        <v>2</v>
      </c>
      <c r="C75" s="12"/>
      <c r="D75" s="114" t="s">
        <v>26</v>
      </c>
      <c r="E75" s="115"/>
      <c r="F75" s="14"/>
      <c r="G75" s="14"/>
      <c r="H75" s="14"/>
      <c r="I75" s="5"/>
    </row>
    <row r="76" spans="1:9" s="1" customFormat="1" x14ac:dyDescent="0.25">
      <c r="A76" s="11"/>
      <c r="B76" s="12"/>
      <c r="C76" s="12"/>
      <c r="D76" s="116" t="s">
        <v>28</v>
      </c>
      <c r="E76" s="117">
        <v>0.08</v>
      </c>
      <c r="F76" s="14"/>
      <c r="G76" s="14"/>
      <c r="H76" s="14"/>
      <c r="I76" s="5"/>
    </row>
    <row r="77" spans="1:9" s="1" customFormat="1" x14ac:dyDescent="0.25">
      <c r="A77" s="11"/>
      <c r="B77" s="12"/>
      <c r="C77" s="12"/>
      <c r="D77" s="118" t="s">
        <v>24</v>
      </c>
      <c r="E77" s="119">
        <v>0.3</v>
      </c>
      <c r="F77" s="14"/>
      <c r="G77" s="14"/>
      <c r="H77" s="14"/>
      <c r="I77" s="5"/>
    </row>
    <row r="78" spans="1:9" s="1" customFormat="1" x14ac:dyDescent="0.25">
      <c r="A78" s="11"/>
      <c r="B78" s="12"/>
      <c r="C78" s="12"/>
      <c r="D78" s="120" t="s">
        <v>25</v>
      </c>
      <c r="E78" s="121">
        <f>1-E77</f>
        <v>0.7</v>
      </c>
      <c r="F78" s="14"/>
      <c r="G78" s="14"/>
      <c r="H78" s="14"/>
      <c r="I78" s="5"/>
    </row>
    <row r="79" spans="1:9" s="1" customFormat="1" x14ac:dyDescent="0.25">
      <c r="A79" s="11"/>
      <c r="B79" s="12"/>
      <c r="C79" s="12"/>
      <c r="D79" s="122" t="s">
        <v>27</v>
      </c>
      <c r="E79" s="123">
        <f>+E78*E76</f>
        <v>5.5999999999999994E-2</v>
      </c>
      <c r="F79" s="14"/>
      <c r="G79" s="14"/>
      <c r="H79" s="14"/>
      <c r="I79" s="5"/>
    </row>
    <row r="80" spans="1:9" s="1" customFormat="1" ht="7.5" customHeight="1" x14ac:dyDescent="0.2">
      <c r="A80" s="11"/>
      <c r="B80" s="12"/>
      <c r="C80" s="12"/>
      <c r="D80" s="13"/>
      <c r="E80" s="14"/>
      <c r="F80" s="14"/>
      <c r="G80" s="14"/>
      <c r="H80" s="14"/>
      <c r="I80" s="5"/>
    </row>
    <row r="81" spans="1:9" s="1" customFormat="1" x14ac:dyDescent="0.25">
      <c r="A81" s="11">
        <v>18</v>
      </c>
      <c r="B81" s="12" t="s">
        <v>1</v>
      </c>
      <c r="C81" s="12"/>
      <c r="D81" s="124" t="s">
        <v>29</v>
      </c>
      <c r="E81" s="125"/>
      <c r="F81" s="14"/>
      <c r="G81" s="14"/>
      <c r="H81" s="14"/>
      <c r="I81" s="5"/>
    </row>
    <row r="82" spans="1:9" s="1" customFormat="1" x14ac:dyDescent="0.25">
      <c r="A82" s="11"/>
      <c r="B82" s="12"/>
      <c r="C82" s="12"/>
      <c r="D82" s="120" t="s">
        <v>22</v>
      </c>
      <c r="E82" s="126"/>
      <c r="F82" s="14"/>
      <c r="G82" s="14"/>
      <c r="H82" s="14"/>
      <c r="I82" s="5"/>
    </row>
    <row r="83" spans="1:9" s="1" customFormat="1" x14ac:dyDescent="0.25">
      <c r="A83" s="11"/>
      <c r="B83" s="12"/>
      <c r="C83" s="12"/>
      <c r="D83" s="120" t="s">
        <v>23</v>
      </c>
      <c r="E83" s="127">
        <v>0.06</v>
      </c>
      <c r="F83" s="14"/>
      <c r="G83" s="14"/>
      <c r="H83" s="14"/>
      <c r="I83" s="5"/>
    </row>
    <row r="84" spans="1:9" s="1" customFormat="1" x14ac:dyDescent="0.25">
      <c r="A84" s="11"/>
      <c r="B84" s="12"/>
      <c r="C84" s="12"/>
      <c r="D84" s="120" t="s">
        <v>24</v>
      </c>
      <c r="E84" s="121">
        <v>0.4</v>
      </c>
      <c r="F84" s="14"/>
      <c r="G84" s="14"/>
      <c r="H84" s="14"/>
      <c r="I84" s="5"/>
    </row>
    <row r="85" spans="1:9" s="1" customFormat="1" x14ac:dyDescent="0.25">
      <c r="A85" s="11"/>
      <c r="B85" s="12"/>
      <c r="C85" s="12"/>
      <c r="D85" s="120" t="s">
        <v>25</v>
      </c>
      <c r="E85" s="121">
        <f>1-E84</f>
        <v>0.6</v>
      </c>
      <c r="F85" s="14"/>
      <c r="G85" s="14"/>
      <c r="H85" s="14"/>
      <c r="I85" s="5"/>
    </row>
    <row r="86" spans="1:9" s="1" customFormat="1" x14ac:dyDescent="0.25">
      <c r="A86" s="11"/>
      <c r="B86" s="12"/>
      <c r="C86" s="12"/>
      <c r="D86" s="128" t="s">
        <v>30</v>
      </c>
      <c r="E86" s="129">
        <f>+E83/E85</f>
        <v>0.1</v>
      </c>
      <c r="F86" s="14"/>
      <c r="G86" s="14"/>
      <c r="H86" s="14"/>
      <c r="I86" s="5"/>
    </row>
    <row r="87" spans="1:9" s="1" customFormat="1" x14ac:dyDescent="0.2">
      <c r="A87" s="11"/>
      <c r="B87" s="12"/>
      <c r="C87" s="12"/>
      <c r="D87" s="13"/>
      <c r="E87" s="14"/>
      <c r="F87" s="14"/>
      <c r="G87" s="14"/>
      <c r="H87" s="14"/>
      <c r="I87" s="5"/>
    </row>
    <row r="88" spans="1:9" s="1" customFormat="1" x14ac:dyDescent="0.25">
      <c r="A88" s="11">
        <v>19</v>
      </c>
      <c r="B88" s="12" t="s">
        <v>2</v>
      </c>
      <c r="C88" s="12"/>
      <c r="D88" s="130" t="s">
        <v>28</v>
      </c>
      <c r="E88" s="131">
        <v>0.1</v>
      </c>
      <c r="F88" s="14"/>
      <c r="G88" s="14"/>
      <c r="H88" s="14"/>
      <c r="I88" s="5"/>
    </row>
    <row r="89" spans="1:9" s="1" customFormat="1" x14ac:dyDescent="0.25">
      <c r="A89" s="11"/>
      <c r="B89" s="12"/>
      <c r="C89" s="12"/>
      <c r="D89" s="118" t="s">
        <v>24</v>
      </c>
      <c r="E89" s="119">
        <v>0.25</v>
      </c>
      <c r="F89" s="14"/>
      <c r="G89" s="14"/>
      <c r="H89" s="14"/>
      <c r="I89" s="5"/>
    </row>
    <row r="90" spans="1:9" s="1" customFormat="1" x14ac:dyDescent="0.25">
      <c r="A90" s="11"/>
      <c r="B90" s="12"/>
      <c r="C90" s="12"/>
      <c r="D90" s="120" t="s">
        <v>25</v>
      </c>
      <c r="E90" s="121">
        <f>1-E89</f>
        <v>0.75</v>
      </c>
      <c r="F90" s="14"/>
      <c r="G90" s="14"/>
      <c r="H90" s="14"/>
      <c r="I90" s="5"/>
    </row>
    <row r="91" spans="1:9" s="1" customFormat="1" x14ac:dyDescent="0.25">
      <c r="A91" s="11"/>
      <c r="B91" s="12"/>
      <c r="C91" s="12"/>
      <c r="D91" s="122" t="s">
        <v>27</v>
      </c>
      <c r="E91" s="123">
        <f>+E90*E88</f>
        <v>7.5000000000000011E-2</v>
      </c>
      <c r="F91" s="14"/>
      <c r="G91" s="14"/>
      <c r="H91" s="14"/>
      <c r="I91" s="5"/>
    </row>
    <row r="92" spans="1:9" s="1" customFormat="1" x14ac:dyDescent="0.2">
      <c r="A92" s="11"/>
      <c r="B92" s="12"/>
      <c r="C92" s="12"/>
      <c r="D92" s="13"/>
      <c r="E92" s="14"/>
      <c r="F92" s="14"/>
      <c r="G92" s="14"/>
      <c r="H92" s="14"/>
      <c r="I92" s="5"/>
    </row>
    <row r="93" spans="1:9" s="1" customFormat="1" x14ac:dyDescent="0.2">
      <c r="A93" s="11">
        <v>20</v>
      </c>
      <c r="B93" s="12" t="s">
        <v>0</v>
      </c>
      <c r="C93" s="12"/>
      <c r="D93" s="132" t="s">
        <v>31</v>
      </c>
      <c r="E93" s="125"/>
      <c r="F93" s="14"/>
      <c r="G93" s="14"/>
      <c r="H93" s="14"/>
      <c r="I93" s="5"/>
    </row>
    <row r="94" spans="1:9" s="1" customFormat="1" x14ac:dyDescent="0.25">
      <c r="A94" s="11"/>
      <c r="B94" s="12"/>
      <c r="C94" s="12"/>
      <c r="D94" s="133" t="s">
        <v>32</v>
      </c>
      <c r="E94" s="117">
        <v>0.08</v>
      </c>
      <c r="F94" s="14"/>
      <c r="G94" s="14"/>
      <c r="H94" s="14"/>
      <c r="I94" s="5"/>
    </row>
    <row r="95" spans="1:9" s="1" customFormat="1" x14ac:dyDescent="0.25">
      <c r="A95" s="11"/>
      <c r="B95" s="12"/>
      <c r="C95" s="12"/>
      <c r="D95" s="118" t="s">
        <v>24</v>
      </c>
      <c r="E95" s="119">
        <v>0.15</v>
      </c>
      <c r="F95" s="14"/>
      <c r="G95" s="14"/>
      <c r="H95" s="14"/>
      <c r="I95" s="5"/>
    </row>
    <row r="96" spans="1:9" s="1" customFormat="1" x14ac:dyDescent="0.25">
      <c r="A96" s="11"/>
      <c r="B96" s="12"/>
      <c r="C96" s="12"/>
      <c r="D96" s="120" t="s">
        <v>25</v>
      </c>
      <c r="E96" s="121">
        <f>1-E95</f>
        <v>0.85</v>
      </c>
      <c r="F96" s="14"/>
      <c r="G96" s="14"/>
      <c r="H96" s="14"/>
      <c r="I96" s="5"/>
    </row>
    <row r="97" spans="1:9" s="1" customFormat="1" x14ac:dyDescent="0.25">
      <c r="A97" s="11"/>
      <c r="B97" s="12"/>
      <c r="C97" s="12"/>
      <c r="D97" s="118" t="s">
        <v>27</v>
      </c>
      <c r="E97" s="134">
        <f>+E96*E94</f>
        <v>6.8000000000000005E-2</v>
      </c>
      <c r="F97" s="14"/>
      <c r="G97" s="14"/>
      <c r="H97" s="14"/>
      <c r="I97" s="5"/>
    </row>
    <row r="98" spans="1:9" s="1" customFormat="1" x14ac:dyDescent="0.2">
      <c r="A98" s="11"/>
      <c r="B98" s="12"/>
      <c r="C98" s="12"/>
      <c r="D98" s="133"/>
      <c r="E98" s="135"/>
      <c r="F98" s="14"/>
      <c r="G98" s="14"/>
      <c r="H98" s="14"/>
      <c r="I98" s="5"/>
    </row>
    <row r="99" spans="1:9" s="1" customFormat="1" x14ac:dyDescent="0.25">
      <c r="A99" s="11"/>
      <c r="B99" s="12"/>
      <c r="C99" s="12"/>
      <c r="D99" s="118" t="s">
        <v>24</v>
      </c>
      <c r="E99" s="119">
        <v>0.32</v>
      </c>
      <c r="F99" s="14"/>
      <c r="G99" s="14"/>
      <c r="H99" s="14"/>
      <c r="I99" s="5"/>
    </row>
    <row r="100" spans="1:9" s="1" customFormat="1" x14ac:dyDescent="0.25">
      <c r="A100" s="11"/>
      <c r="B100" s="12"/>
      <c r="C100" s="12"/>
      <c r="D100" s="120" t="s">
        <v>25</v>
      </c>
      <c r="E100" s="121">
        <f>1-E99</f>
        <v>0.67999999999999994</v>
      </c>
      <c r="F100" s="14"/>
      <c r="G100" s="14"/>
      <c r="H100" s="14"/>
      <c r="I100" s="5"/>
    </row>
    <row r="101" spans="1:9" s="1" customFormat="1" x14ac:dyDescent="0.2">
      <c r="A101" s="11"/>
      <c r="B101" s="12"/>
      <c r="C101" s="12"/>
      <c r="D101" s="133"/>
      <c r="E101" s="135"/>
      <c r="F101" s="14"/>
      <c r="G101" s="14"/>
      <c r="H101" s="14"/>
      <c r="I101" s="5"/>
    </row>
    <row r="102" spans="1:9" s="1" customFormat="1" x14ac:dyDescent="0.25">
      <c r="A102" s="11"/>
      <c r="B102" s="12"/>
      <c r="C102" s="12"/>
      <c r="D102" s="136" t="s">
        <v>33</v>
      </c>
      <c r="E102" s="129">
        <f>+E97/E100</f>
        <v>0.10000000000000002</v>
      </c>
      <c r="F102" s="14"/>
      <c r="G102" s="14"/>
      <c r="H102" s="14"/>
      <c r="I102" s="5"/>
    </row>
    <row r="103" spans="1:9" s="1" customFormat="1" x14ac:dyDescent="0.25">
      <c r="A103" s="11"/>
      <c r="B103" s="12"/>
      <c r="C103" s="12"/>
      <c r="D103" s="13"/>
      <c r="E103" s="137"/>
      <c r="F103" s="14"/>
      <c r="G103" s="14"/>
      <c r="H103" s="14"/>
      <c r="I103" s="5"/>
    </row>
    <row r="104" spans="1:9" s="1" customFormat="1" ht="15.6" customHeight="1" x14ac:dyDescent="0.2">
      <c r="A104" s="11"/>
      <c r="B104" s="12"/>
      <c r="C104" s="12"/>
      <c r="D104" s="138" t="s">
        <v>58</v>
      </c>
      <c r="E104" s="139" t="s">
        <v>63</v>
      </c>
      <c r="F104" s="140"/>
      <c r="G104" s="141" t="s">
        <v>64</v>
      </c>
      <c r="H104" s="142"/>
      <c r="I104" s="5"/>
    </row>
    <row r="105" spans="1:9" s="1" customFormat="1" ht="15.6" customHeight="1" x14ac:dyDescent="0.2">
      <c r="A105" s="11"/>
      <c r="B105" s="12"/>
      <c r="C105" s="12"/>
      <c r="D105" s="143"/>
      <c r="E105" s="144" t="s">
        <v>55</v>
      </c>
      <c r="F105" s="145" t="s">
        <v>56</v>
      </c>
      <c r="G105" s="146" t="s">
        <v>55</v>
      </c>
      <c r="H105" s="145" t="s">
        <v>56</v>
      </c>
      <c r="I105" s="5"/>
    </row>
    <row r="106" spans="1:9" s="1" customFormat="1" x14ac:dyDescent="0.25">
      <c r="A106" s="11"/>
      <c r="B106" s="12"/>
      <c r="C106" s="12"/>
      <c r="D106" s="147" t="s">
        <v>59</v>
      </c>
      <c r="E106" s="148"/>
      <c r="F106" s="149">
        <v>100000</v>
      </c>
      <c r="G106" s="150"/>
      <c r="H106" s="149">
        <v>100000</v>
      </c>
      <c r="I106" s="5"/>
    </row>
    <row r="107" spans="1:9" s="1" customFormat="1" x14ac:dyDescent="0.25">
      <c r="A107" s="11"/>
      <c r="B107" s="12"/>
      <c r="C107" s="12"/>
      <c r="D107" s="151" t="s">
        <v>60</v>
      </c>
      <c r="E107" s="152">
        <v>0.1</v>
      </c>
      <c r="F107" s="23">
        <f>+E107*F106</f>
        <v>10000</v>
      </c>
      <c r="G107" s="153">
        <v>0.08</v>
      </c>
      <c r="H107" s="23">
        <f>+G107*H106</f>
        <v>8000</v>
      </c>
      <c r="I107" s="5"/>
    </row>
    <row r="108" spans="1:9" s="1" customFormat="1" x14ac:dyDescent="0.25">
      <c r="A108" s="11"/>
      <c r="B108" s="12"/>
      <c r="C108" s="12"/>
      <c r="D108" s="151" t="s">
        <v>62</v>
      </c>
      <c r="E108" s="152">
        <v>0.32</v>
      </c>
      <c r="F108" s="23">
        <f>-E108*F107</f>
        <v>-3200</v>
      </c>
      <c r="G108" s="153">
        <v>0.15</v>
      </c>
      <c r="H108" s="23">
        <f>-G108*H107</f>
        <v>-1200</v>
      </c>
      <c r="I108" s="5"/>
    </row>
    <row r="109" spans="1:9" s="1" customFormat="1" x14ac:dyDescent="0.25">
      <c r="A109" s="11"/>
      <c r="B109" s="12"/>
      <c r="C109" s="12"/>
      <c r="D109" s="154" t="s">
        <v>27</v>
      </c>
      <c r="E109" s="155"/>
      <c r="F109" s="156">
        <f>+F108+F107</f>
        <v>6800</v>
      </c>
      <c r="G109" s="157"/>
      <c r="H109" s="156">
        <f>+H108+H107</f>
        <v>6800</v>
      </c>
      <c r="I109" s="5"/>
    </row>
    <row r="110" spans="1:9" s="1" customFormat="1" x14ac:dyDescent="0.25">
      <c r="A110" s="11"/>
      <c r="B110" s="12"/>
      <c r="C110" s="12"/>
      <c r="D110" s="13" t="s">
        <v>61</v>
      </c>
      <c r="E110" s="137"/>
      <c r="F110" s="14"/>
      <c r="G110" s="14"/>
      <c r="H110" s="14"/>
      <c r="I110" s="5"/>
    </row>
    <row r="111" spans="1:9" s="1" customFormat="1" ht="5.25" customHeight="1" x14ac:dyDescent="0.2">
      <c r="A111" s="100"/>
      <c r="B111" s="101"/>
      <c r="C111" s="101"/>
      <c r="D111" s="158"/>
      <c r="E111" s="104"/>
      <c r="F111" s="104"/>
      <c r="G111" s="104"/>
      <c r="H111" s="104"/>
      <c r="I111" s="6"/>
    </row>
  </sheetData>
  <mergeCells count="2">
    <mergeCell ref="E104:F104"/>
    <mergeCell ref="G104:H104"/>
  </mergeCells>
  <pageMargins left="0.6" right="0.5" top="0.6" bottom="0.5" header="0.5" footer="0.3"/>
  <pageSetup scale="90" orientation="portrait" horizontalDpi="4294967293" verticalDpi="4294967293" r:id="rId1"/>
  <headerFooter alignWithMargins="0">
    <oddFooter>&amp;L&amp;"Calibri,Bold"&amp;8&amp;F. &amp;A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hgodf</cp:lastModifiedBy>
  <cp:lastPrinted>2017-05-18T22:19:26Z</cp:lastPrinted>
  <dcterms:created xsi:type="dcterms:W3CDTF">2004-12-31T17:32:13Z</dcterms:created>
  <dcterms:modified xsi:type="dcterms:W3CDTF">2017-05-18T22:25:48Z</dcterms:modified>
</cp:coreProperties>
</file>