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A. ADVANCED INDIVIDUAL Income Tax-------BkUp-2017-June-15\3-Homework\"/>
    </mc:Choice>
  </mc:AlternateContent>
  <bookViews>
    <workbookView xWindow="0" yWindow="0" windowWidth="28800" windowHeight="12975"/>
  </bookViews>
  <sheets>
    <sheet name="Retirement Plans" sheetId="6" r:id="rId1"/>
  </sheets>
  <definedNames>
    <definedName name="_xlnm.Print_Area" localSheetId="0">'Retirement Plans'!$A$1:$K$205</definedName>
  </definedNames>
  <calcPr calcId="171027"/>
</workbook>
</file>

<file path=xl/calcChain.xml><?xml version="1.0" encoding="utf-8"?>
<calcChain xmlns="http://schemas.openxmlformats.org/spreadsheetml/2006/main">
  <c r="I185" i="6" l="1"/>
  <c r="I187" i="6" s="1"/>
  <c r="G173" i="6"/>
  <c r="G175" i="6" s="1"/>
  <c r="H167" i="6"/>
  <c r="G152" i="6"/>
  <c r="G154" i="6" s="1"/>
  <c r="G155" i="6" s="1"/>
  <c r="F148" i="6"/>
  <c r="I130" i="6"/>
  <c r="H130" i="6"/>
  <c r="G124" i="6"/>
  <c r="J120" i="6"/>
  <c r="J119" i="6"/>
  <c r="I108" i="6"/>
  <c r="H108" i="6"/>
  <c r="J98" i="6"/>
  <c r="J97" i="6"/>
  <c r="J100" i="6" s="1"/>
  <c r="I90" i="6"/>
  <c r="H90" i="6"/>
  <c r="I87" i="6"/>
  <c r="I91" i="6" s="1"/>
  <c r="H87" i="6"/>
  <c r="H91" i="6" s="1"/>
  <c r="G84" i="6"/>
  <c r="J80" i="6"/>
  <c r="J79" i="6"/>
  <c r="J82" i="6" s="1"/>
  <c r="H72" i="6"/>
  <c r="G66" i="6"/>
  <c r="I63" i="6"/>
  <c r="I62" i="6"/>
  <c r="I64" i="6" s="1"/>
  <c r="F51" i="6"/>
  <c r="F53" i="6" s="1"/>
  <c r="I92" i="6" l="1"/>
  <c r="J122" i="6"/>
  <c r="J134" i="6" s="1"/>
  <c r="I194" i="6"/>
  <c r="I189" i="6"/>
  <c r="I191" i="6" s="1"/>
  <c r="I193" i="6" s="1"/>
  <c r="H68" i="6"/>
  <c r="H69" i="6" s="1"/>
  <c r="H73" i="6" s="1"/>
  <c r="H74" i="6" s="1"/>
  <c r="I75" i="6" s="1"/>
  <c r="I76" i="6" s="1"/>
  <c r="H92" i="6"/>
  <c r="H103" i="6"/>
  <c r="H105" i="6" s="1"/>
  <c r="H109" i="6" s="1"/>
  <c r="H110" i="6" s="1"/>
  <c r="I103" i="6"/>
  <c r="I105" i="6" s="1"/>
  <c r="I109" i="6" s="1"/>
  <c r="I110" i="6" s="1"/>
  <c r="J93" i="6" l="1"/>
  <c r="J94" i="6" s="1"/>
  <c r="H125" i="6"/>
  <c r="H127" i="6" s="1"/>
  <c r="H131" i="6" s="1"/>
  <c r="H132" i="6" s="1"/>
  <c r="H133" i="6" s="1"/>
  <c r="I125" i="6"/>
  <c r="I127" i="6" s="1"/>
  <c r="I131" i="6" s="1"/>
  <c r="I132" i="6" s="1"/>
  <c r="I133" i="6" s="1"/>
  <c r="I195" i="6"/>
  <c r="I197" i="6" s="1"/>
  <c r="J111" i="6"/>
  <c r="J112" i="6" s="1"/>
  <c r="H42" i="6"/>
  <c r="H37" i="6"/>
  <c r="H12" i="6"/>
  <c r="H11" i="6"/>
  <c r="H25" i="6"/>
  <c r="H27" i="6" s="1"/>
  <c r="H28" i="6" s="1"/>
  <c r="F20" i="6"/>
  <c r="H13" i="6" l="1"/>
</calcChain>
</file>

<file path=xl/sharedStrings.xml><?xml version="1.0" encoding="utf-8"?>
<sst xmlns="http://schemas.openxmlformats.org/spreadsheetml/2006/main" count="247" uniqueCount="127">
  <si>
    <t>C</t>
  </si>
  <si>
    <t>D</t>
  </si>
  <si>
    <t>Wife</t>
  </si>
  <si>
    <t>Husband</t>
  </si>
  <si>
    <t xml:space="preserve"> Earned income &amp; AGI</t>
  </si>
  <si>
    <t xml:space="preserve"> IRA deduction limit</t>
  </si>
  <si>
    <t xml:space="preserve"> Deduction limit - revised</t>
  </si>
  <si>
    <t xml:space="preserve"> Deduction for both taxpayers</t>
  </si>
  <si>
    <t>Covered by employer plan?</t>
  </si>
  <si>
    <t>Yes</t>
  </si>
  <si>
    <t xml:space="preserve"> Phase-out threshold</t>
  </si>
  <si>
    <t>Age</t>
  </si>
  <si>
    <t xml:space="preserve"> Other income</t>
  </si>
  <si>
    <t xml:space="preserve"> Earned income </t>
  </si>
  <si>
    <t xml:space="preserve"> Earned income</t>
  </si>
  <si>
    <t>Catch-up</t>
  </si>
  <si>
    <t>Total limit</t>
  </si>
  <si>
    <t>IRAs</t>
  </si>
  <si>
    <t>Single</t>
  </si>
  <si>
    <t xml:space="preserve"> Phase-out range ($10,000, $20,000-Joint)</t>
  </si>
  <si>
    <t>219(g)(2)(A)</t>
  </si>
  <si>
    <t>219(g)(3)</t>
  </si>
  <si>
    <t>219(b)(5)(B)</t>
  </si>
  <si>
    <t xml:space="preserve"> Covered by employer plan?</t>
  </si>
  <si>
    <t>219(b)(5)(A), 219( c)</t>
  </si>
  <si>
    <t>B</t>
  </si>
  <si>
    <t xml:space="preserve"> Deduction </t>
  </si>
  <si>
    <t xml:space="preserve"> Amount contributed to an IRA</t>
  </si>
  <si>
    <t xml:space="preserve"> Reduction in limit (see phase-out % above)</t>
  </si>
  <si>
    <t xml:space="preserve"> Percent: excess/range  (Phase-out %)</t>
  </si>
  <si>
    <t>Adjusted Gross Income</t>
  </si>
  <si>
    <t xml:space="preserve"> Percent: excess/range (Phase-out %)</t>
  </si>
  <si>
    <t xml:space="preserve"> Adjusted Gross Income</t>
  </si>
  <si>
    <t xml:space="preserve"> Reduction in limit (Phase-out % above)</t>
  </si>
  <si>
    <t>A</t>
  </si>
  <si>
    <t>E</t>
  </si>
  <si>
    <t xml:space="preserve">Their AGI is not high enough to cause phase-out. </t>
  </si>
  <si>
    <t>See. Sec. 219( c)</t>
  </si>
  <si>
    <t>Roth IRAs</t>
  </si>
  <si>
    <t xml:space="preserve"> Phase-out range ($15,000, $10,000-Joint)</t>
  </si>
  <si>
    <t>Here we are computing the reduction in the amount that may be "contributed."</t>
  </si>
  <si>
    <t>Note that no amount of a Roth contribution is "deductible."</t>
  </si>
  <si>
    <t>Traditional IRAs</t>
  </si>
  <si>
    <t xml:space="preserve"> Excess AGI, above threshold</t>
  </si>
  <si>
    <t>Tax cost of receiving a taxable IRA retirement distribution will be less than the tax savings</t>
  </si>
  <si>
    <t>from making a deductible contribution.</t>
  </si>
  <si>
    <t>See Sec. 408A( c)(5)</t>
  </si>
  <si>
    <t>See Sec. 408A(d)(4)(i)</t>
  </si>
  <si>
    <t>Sec. 72(t)(1)</t>
  </si>
  <si>
    <t>AGI</t>
  </si>
  <si>
    <t xml:space="preserve"> Earned income &amp; other income.</t>
  </si>
  <si>
    <t xml:space="preserve"> Amount that can be contributed to Roth</t>
  </si>
  <si>
    <t xml:space="preserve"> Roth IRA contribution limit</t>
  </si>
  <si>
    <t>Catch-up contribution, age 50 or older</t>
  </si>
  <si>
    <t>Total limit on contributions to Roth IRA</t>
  </si>
  <si>
    <t>Catch-up, if age 50 or older</t>
  </si>
  <si>
    <t>Total limit on IRA Deduction</t>
  </si>
  <si>
    <t>Mary is a MACC graduate with her own unincorporated CPA firm. She has</t>
  </si>
  <si>
    <t>two employees, paying one $50,000 per year, and the other $30,000 per year.</t>
  </si>
  <si>
    <t>Professional fees</t>
  </si>
  <si>
    <t>Salaries</t>
  </si>
  <si>
    <t>Rent and other operating expenses</t>
  </si>
  <si>
    <t>Net income before pension contributions</t>
  </si>
  <si>
    <t>and self-employment tax.</t>
  </si>
  <si>
    <t xml:space="preserve">Assume she has a Simplified Employee Pension plan and she makes </t>
  </si>
  <si>
    <t>the maximum contribution.</t>
  </si>
  <si>
    <t>What is the total amount that should she contribute to IRAs owned by employees?</t>
  </si>
  <si>
    <t>Total Compensation</t>
  </si>
  <si>
    <t>Maximum contribution percentage</t>
  </si>
  <si>
    <t>What is her maximum contribution to her own SEP-IRA?</t>
  </si>
  <si>
    <t>Pension contribution for employees</t>
  </si>
  <si>
    <t>Net income before self-employment tax</t>
  </si>
  <si>
    <t>Adjustment to get self-employment income</t>
  </si>
  <si>
    <t>Net earnings from self-employment</t>
  </si>
  <si>
    <t>Percentage of SE tax used here</t>
  </si>
  <si>
    <t>Amount of SE tax deducted in pension computation</t>
  </si>
  <si>
    <t>Base for SEP-IRA max. contribution</t>
  </si>
  <si>
    <t>Maximum contribution</t>
  </si>
  <si>
    <t>Contribution to owner's SEP-IRA</t>
  </si>
  <si>
    <t>This problem may requires substantial instructor explanation.</t>
  </si>
  <si>
    <t>Compensation</t>
  </si>
  <si>
    <t>Limit</t>
  </si>
  <si>
    <t>Total value of account</t>
  </si>
  <si>
    <t>Amount of distribution</t>
  </si>
  <si>
    <t>Tax-free distribution</t>
  </si>
  <si>
    <t>Proportion contributed</t>
  </si>
  <si>
    <t xml:space="preserve"> Contribution limit - revised</t>
  </si>
  <si>
    <t>Marginal tax rate</t>
  </si>
  <si>
    <t>Value of account</t>
  </si>
  <si>
    <t>Distribution</t>
  </si>
  <si>
    <t>Tax-free portion</t>
  </si>
  <si>
    <t>Taxable distribution</t>
  </si>
  <si>
    <t xml:space="preserve">Self-employment tax rate </t>
  </si>
  <si>
    <t xml:space="preserve">Self-Employment Tax </t>
  </si>
  <si>
    <t>Contributions</t>
  </si>
  <si>
    <t xml:space="preserve">Sec. 404(a)(3). Contribution generally limited to 25% </t>
  </si>
  <si>
    <t xml:space="preserve">Which of these statements is true regarding </t>
  </si>
  <si>
    <t>employer-provided qualified retirement plans? </t>
  </si>
  <si>
    <t>Distribution from 401(k)</t>
  </si>
  <si>
    <t>Income tax rate</t>
  </si>
  <si>
    <t>Income tax</t>
  </si>
  <si>
    <t>Penalty - Early Dist.</t>
  </si>
  <si>
    <t xml:space="preserve">of eligible contributions for all participants. 401(k)(11) </t>
  </si>
  <si>
    <t>Maximum eligible contribution</t>
  </si>
  <si>
    <t>based on filing status and income</t>
  </si>
  <si>
    <t>Maximum percentage</t>
  </si>
  <si>
    <t>Maximum savers credit</t>
  </si>
  <si>
    <t>Income tax &amp; penalty</t>
  </si>
  <si>
    <t>Distribution from IRA</t>
  </si>
  <si>
    <t>See medical expense exception in Sec. 72(t)(2)(B).</t>
  </si>
  <si>
    <t>Deduction limited to the amount of earned income.</t>
  </si>
  <si>
    <t>Amt. subject to tax</t>
  </si>
  <si>
    <t>Penalty - Early Distribution</t>
  </si>
  <si>
    <t xml:space="preserve">See line 19 on Schedule C. Also line 28, page 1 of Form 1040-owner's own SEP cont. </t>
  </si>
  <si>
    <t>50% of $2,000.</t>
  </si>
  <si>
    <t>Lesser: Code amt or earnings</t>
  </si>
  <si>
    <t>Ross can use earnings of Rebba (in excess of her $5,500 deduction) as if they are his.</t>
  </si>
  <si>
    <t>No Deduct.</t>
  </si>
  <si>
    <t>See page 13-28.</t>
  </si>
  <si>
    <t>See Sec. 72(t).   10%</t>
  </si>
  <si>
    <t>Her income statement for 2017 is as follows.</t>
  </si>
  <si>
    <t>total $100,000 and Mary contributed a total of $25,000 to the IRAs of employees.</t>
  </si>
  <si>
    <t>Repeat preceding question. Now assume that salaries for all employees</t>
  </si>
  <si>
    <t>Taxable amount of Distribution</t>
  </si>
  <si>
    <t>Non-deductible contribution</t>
  </si>
  <si>
    <t>408A(c )(3)(A)(C )</t>
  </si>
  <si>
    <t>408A(c )(3)(C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</si>
</sst>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97">
    <xf numFmtId="0" fontId="0" fillId="0" borderId="0" xfId="0"/>
    <xf numFmtId="0" fontId="5" fillId="0" borderId="0" xfId="6" applyFont="1" applyBorder="1" applyAlignment="1"/>
    <xf numFmtId="0" fontId="5" fillId="0" borderId="0" xfId="6"/>
    <xf numFmtId="0" fontId="5" fillId="0" borderId="0" xfId="6" applyFont="1"/>
    <xf numFmtId="0" fontId="5" fillId="0" borderId="0" xfId="6" applyBorder="1"/>
    <xf numFmtId="0" fontId="3" fillId="0" borderId="0" xfId="6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7" fillId="0" borderId="0" xfId="6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5" fontId="3" fillId="0" borderId="4" xfId="1" applyNumberFormat="1" applyFont="1" applyFill="1" applyBorder="1" applyAlignment="1"/>
    <xf numFmtId="5" fontId="3" fillId="0" borderId="4" xfId="4" applyNumberFormat="1" applyFont="1" applyFill="1" applyBorder="1" applyAlignment="1"/>
    <xf numFmtId="0" fontId="3" fillId="0" borderId="5" xfId="0" applyFont="1" applyFill="1" applyBorder="1" applyAlignment="1">
      <alignment horizontal="left"/>
    </xf>
    <xf numFmtId="5" fontId="3" fillId="0" borderId="6" xfId="4" applyNumberFormat="1" applyFont="1" applyFill="1" applyBorder="1" applyAlignment="1"/>
    <xf numFmtId="0" fontId="3" fillId="0" borderId="7" xfId="0" applyFont="1" applyFill="1" applyBorder="1" applyAlignment="1">
      <alignment horizontal="left"/>
    </xf>
    <xf numFmtId="5" fontId="3" fillId="0" borderId="8" xfId="4" applyNumberFormat="1" applyFont="1" applyFill="1" applyBorder="1" applyAlignment="1"/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inden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44" fontId="3" fillId="0" borderId="12" xfId="4" applyFont="1" applyFill="1" applyBorder="1" applyAlignment="1">
      <alignment vertical="center"/>
    </xf>
    <xf numFmtId="0" fontId="4" fillId="0" borderId="14" xfId="0" applyFont="1" applyFill="1" applyBorder="1" applyAlignment="1">
      <alignment horizontal="center"/>
    </xf>
    <xf numFmtId="5" fontId="3" fillId="0" borderId="16" xfId="4" applyNumberFormat="1" applyFont="1" applyFill="1" applyBorder="1" applyAlignment="1"/>
    <xf numFmtId="164" fontId="3" fillId="0" borderId="17" xfId="1" applyNumberFormat="1" applyFont="1" applyFill="1" applyBorder="1" applyAlignment="1"/>
    <xf numFmtId="164" fontId="3" fillId="0" borderId="18" xfId="1" applyNumberFormat="1" applyFont="1" applyFill="1" applyBorder="1" applyAlignment="1"/>
    <xf numFmtId="164" fontId="3" fillId="0" borderId="17" xfId="4" applyNumberFormat="1" applyFont="1" applyFill="1" applyBorder="1" applyAlignment="1"/>
    <xf numFmtId="5" fontId="3" fillId="0" borderId="19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right"/>
    </xf>
    <xf numFmtId="164" fontId="3" fillId="0" borderId="4" xfId="1" applyNumberFormat="1" applyFont="1" applyFill="1" applyBorder="1" applyAlignment="1"/>
    <xf numFmtId="9" fontId="3" fillId="0" borderId="4" xfId="7" applyFont="1" applyFill="1" applyBorder="1" applyAlignment="1"/>
    <xf numFmtId="5" fontId="3" fillId="0" borderId="20" xfId="1" applyNumberFormat="1" applyFont="1" applyFill="1" applyBorder="1" applyAlignment="1"/>
    <xf numFmtId="9" fontId="3" fillId="0" borderId="20" xfId="7" applyFont="1" applyFill="1" applyBorder="1" applyAlignment="1"/>
    <xf numFmtId="5" fontId="3" fillId="0" borderId="14" xfId="1" applyNumberFormat="1" applyFont="1" applyFill="1" applyBorder="1" applyAlignment="1"/>
    <xf numFmtId="0" fontId="4" fillId="0" borderId="21" xfId="0" applyFont="1" applyFill="1" applyBorder="1" applyAlignment="1">
      <alignment horizontal="left" indent="1"/>
    </xf>
    <xf numFmtId="0" fontId="4" fillId="0" borderId="22" xfId="0" applyFont="1" applyFill="1" applyBorder="1" applyAlignment="1">
      <alignment horizontal="left" indent="1"/>
    </xf>
    <xf numFmtId="0" fontId="4" fillId="0" borderId="23" xfId="0" applyFont="1" applyFill="1" applyBorder="1" applyAlignment="1">
      <alignment horizontal="left" indent="1"/>
    </xf>
    <xf numFmtId="0" fontId="4" fillId="0" borderId="24" xfId="0" applyFont="1" applyFill="1" applyBorder="1" applyAlignment="1">
      <alignment horizontal="center"/>
    </xf>
    <xf numFmtId="5" fontId="3" fillId="0" borderId="19" xfId="4" applyNumberFormat="1" applyFont="1" applyFill="1" applyBorder="1" applyAlignment="1"/>
    <xf numFmtId="164" fontId="3" fillId="0" borderId="20" xfId="1" applyNumberFormat="1" applyFont="1" applyFill="1" applyBorder="1" applyAlignment="1"/>
    <xf numFmtId="164" fontId="3" fillId="0" borderId="14" xfId="1" applyNumberFormat="1" applyFont="1" applyFill="1" applyBorder="1" applyAlignment="1"/>
    <xf numFmtId="5" fontId="3" fillId="0" borderId="17" xfId="4" applyNumberFormat="1" applyFont="1" applyFill="1" applyBorder="1" applyAlignment="1"/>
    <xf numFmtId="164" fontId="3" fillId="0" borderId="18" xfId="4" applyNumberFormat="1" applyFont="1" applyFill="1" applyBorder="1" applyAlignment="1"/>
    <xf numFmtId="164" fontId="3" fillId="0" borderId="19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left" indent="1"/>
    </xf>
    <xf numFmtId="0" fontId="4" fillId="0" borderId="27" xfId="0" applyFont="1" applyFill="1" applyBorder="1" applyAlignment="1">
      <alignment horizontal="left" indent="1"/>
    </xf>
    <xf numFmtId="0" fontId="4" fillId="0" borderId="28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left"/>
    </xf>
    <xf numFmtId="0" fontId="4" fillId="0" borderId="31" xfId="0" applyFont="1" applyFill="1" applyBorder="1" applyAlignment="1">
      <alignment horizontal="left" indent="1"/>
    </xf>
    <xf numFmtId="0" fontId="4" fillId="0" borderId="32" xfId="0" applyFont="1" applyFill="1" applyBorder="1" applyAlignment="1">
      <alignment horizontal="left" indent="1"/>
    </xf>
    <xf numFmtId="0" fontId="9" fillId="0" borderId="0" xfId="6" applyFont="1" applyBorder="1"/>
    <xf numFmtId="0" fontId="9" fillId="0" borderId="0" xfId="6" applyFont="1"/>
    <xf numFmtId="0" fontId="10" fillId="0" borderId="0" xfId="6" applyFont="1"/>
    <xf numFmtId="0" fontId="12" fillId="0" borderId="4" xfId="0" applyFont="1" applyFill="1" applyBorder="1" applyAlignment="1">
      <alignment vertical="center"/>
    </xf>
    <xf numFmtId="0" fontId="2" fillId="0" borderId="8" xfId="0" applyFont="1" applyBorder="1"/>
    <xf numFmtId="6" fontId="12" fillId="0" borderId="34" xfId="4" applyNumberFormat="1" applyFont="1" applyFill="1" applyBorder="1" applyAlignment="1">
      <alignment vertical="center"/>
    </xf>
    <xf numFmtId="6" fontId="12" fillId="0" borderId="4" xfId="4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0" xfId="0" applyFont="1"/>
    <xf numFmtId="5" fontId="3" fillId="0" borderId="19" xfId="0" applyNumberFormat="1" applyFont="1" applyFill="1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0" fontId="5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6" applyAlignment="1">
      <alignment vertical="center"/>
    </xf>
    <xf numFmtId="0" fontId="6" fillId="0" borderId="0" xfId="6" applyFont="1" applyBorder="1" applyAlignment="1">
      <alignment horizontal="center" vertical="center"/>
    </xf>
    <xf numFmtId="0" fontId="3" fillId="0" borderId="0" xfId="6" applyFont="1" applyBorder="1" applyAlignment="1">
      <alignment horizontal="center" vertical="center"/>
    </xf>
    <xf numFmtId="0" fontId="5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2" fillId="0" borderId="0" xfId="6" applyFont="1" applyBorder="1" applyAlignment="1"/>
    <xf numFmtId="0" fontId="2" fillId="0" borderId="0" xfId="6" applyFont="1" applyBorder="1"/>
    <xf numFmtId="0" fontId="14" fillId="0" borderId="0" xfId="0" applyFont="1" applyAlignment="1">
      <alignment vertical="center"/>
    </xf>
    <xf numFmtId="0" fontId="2" fillId="0" borderId="0" xfId="6" applyFont="1"/>
    <xf numFmtId="0" fontId="3" fillId="0" borderId="0" xfId="6" applyFont="1" applyFill="1" applyBorder="1" applyAlignment="1">
      <alignment horizontal="center"/>
    </xf>
    <xf numFmtId="6" fontId="2" fillId="0" borderId="0" xfId="6" applyNumberFormat="1" applyFont="1" applyBorder="1"/>
    <xf numFmtId="6" fontId="5" fillId="0" borderId="0" xfId="6" applyNumberFormat="1" applyFont="1"/>
    <xf numFmtId="0" fontId="2" fillId="0" borderId="35" xfId="6" applyFont="1" applyBorder="1"/>
    <xf numFmtId="0" fontId="2" fillId="0" borderId="2" xfId="6" applyFont="1" applyBorder="1"/>
    <xf numFmtId="0" fontId="5" fillId="0" borderId="35" xfId="6" applyFont="1" applyBorder="1" applyAlignment="1">
      <alignment vertical="center"/>
    </xf>
    <xf numFmtId="0" fontId="5" fillId="0" borderId="2" xfId="6" applyFont="1" applyBorder="1" applyAlignment="1">
      <alignment vertical="center"/>
    </xf>
    <xf numFmtId="0" fontId="5" fillId="0" borderId="35" xfId="6" applyBorder="1" applyAlignment="1">
      <alignment vertical="center"/>
    </xf>
    <xf numFmtId="6" fontId="2" fillId="0" borderId="35" xfId="6" applyNumberFormat="1" applyFont="1" applyBorder="1"/>
    <xf numFmtId="9" fontId="2" fillId="0" borderId="35" xfId="6" applyNumberFormat="1" applyFont="1" applyBorder="1"/>
    <xf numFmtId="0" fontId="7" fillId="0" borderId="0" xfId="6" applyFont="1" applyFill="1" applyBorder="1" applyAlignment="1">
      <alignment horizontal="center"/>
    </xf>
    <xf numFmtId="0" fontId="7" fillId="3" borderId="0" xfId="6" applyFont="1" applyFill="1" applyBorder="1" applyAlignment="1">
      <alignment horizontal="center"/>
    </xf>
    <xf numFmtId="0" fontId="4" fillId="3" borderId="33" xfId="0" applyFont="1" applyFill="1" applyBorder="1" applyAlignment="1">
      <alignment horizontal="left" indent="1"/>
    </xf>
    <xf numFmtId="0" fontId="4" fillId="3" borderId="29" xfId="0" applyFont="1" applyFill="1" applyBorder="1" applyAlignment="1">
      <alignment horizontal="center" vertical="center"/>
    </xf>
    <xf numFmtId="6" fontId="4" fillId="3" borderId="15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6" fontId="12" fillId="3" borderId="34" xfId="4" applyNumberFormat="1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center" vertical="center"/>
    </xf>
    <xf numFmtId="164" fontId="3" fillId="3" borderId="14" xfId="1" applyNumberFormat="1" applyFont="1" applyFill="1" applyBorder="1" applyAlignment="1"/>
    <xf numFmtId="5" fontId="4" fillId="0" borderId="6" xfId="4" applyNumberFormat="1" applyFont="1" applyFill="1" applyBorder="1" applyAlignment="1"/>
    <xf numFmtId="5" fontId="3" fillId="3" borderId="13" xfId="0" applyNumberFormat="1" applyFont="1" applyFill="1" applyBorder="1" applyAlignment="1">
      <alignment horizontal="right" vertical="center"/>
    </xf>
    <xf numFmtId="0" fontId="3" fillId="3" borderId="0" xfId="6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5" fontId="3" fillId="3" borderId="4" xfId="1" applyNumberFormat="1" applyFont="1" applyFill="1" applyBorder="1" applyAlignment="1"/>
    <xf numFmtId="164" fontId="3" fillId="3" borderId="17" xfId="1" applyNumberFormat="1" applyFont="1" applyFill="1" applyBorder="1" applyAlignment="1"/>
    <xf numFmtId="0" fontId="8" fillId="3" borderId="30" xfId="0" applyFont="1" applyFill="1" applyBorder="1" applyAlignment="1">
      <alignment horizontal="left" indent="1"/>
    </xf>
    <xf numFmtId="6" fontId="12" fillId="0" borderId="34" xfId="4" applyNumberFormat="1" applyFont="1" applyFill="1" applyBorder="1" applyAlignment="1"/>
    <xf numFmtId="6" fontId="12" fillId="0" borderId="4" xfId="4" applyNumberFormat="1" applyFont="1" applyFill="1" applyBorder="1" applyAlignment="1"/>
    <xf numFmtId="0" fontId="5" fillId="0" borderId="35" xfId="6" applyFont="1" applyBorder="1" applyAlignment="1">
      <alignment horizontal="left" indent="1"/>
    </xf>
    <xf numFmtId="0" fontId="5" fillId="0" borderId="36" xfId="6" applyFont="1" applyBorder="1" applyAlignment="1">
      <alignment horizontal="left" vertical="center" indent="1"/>
    </xf>
    <xf numFmtId="0" fontId="5" fillId="0" borderId="37" xfId="6" applyFont="1" applyBorder="1" applyAlignment="1">
      <alignment vertical="center"/>
    </xf>
    <xf numFmtId="0" fontId="5" fillId="0" borderId="38" xfId="6" applyBorder="1" applyAlignment="1">
      <alignment vertical="center"/>
    </xf>
    <xf numFmtId="6" fontId="5" fillId="0" borderId="39" xfId="6" applyNumberFormat="1" applyFont="1" applyBorder="1" applyAlignment="1">
      <alignment vertical="center"/>
    </xf>
    <xf numFmtId="0" fontId="5" fillId="0" borderId="7" xfId="6" applyFont="1" applyBorder="1" applyAlignment="1">
      <alignment horizontal="left" vertical="center" indent="1"/>
    </xf>
    <xf numFmtId="6" fontId="5" fillId="3" borderId="40" xfId="6" applyNumberFormat="1" applyFont="1" applyFill="1" applyBorder="1" applyAlignment="1">
      <alignment vertical="center"/>
    </xf>
    <xf numFmtId="6" fontId="5" fillId="0" borderId="41" xfId="6" applyNumberFormat="1" applyFont="1" applyBorder="1" applyAlignment="1">
      <alignment vertical="center"/>
    </xf>
    <xf numFmtId="0" fontId="5" fillId="0" borderId="7" xfId="6" applyFont="1" applyBorder="1" applyAlignment="1">
      <alignment horizontal="left" vertical="center" indent="2"/>
    </xf>
    <xf numFmtId="6" fontId="5" fillId="0" borderId="42" xfId="6" applyNumberFormat="1" applyFont="1" applyBorder="1" applyAlignment="1">
      <alignment vertical="center"/>
    </xf>
    <xf numFmtId="6" fontId="4" fillId="0" borderId="40" xfId="6" applyNumberFormat="1" applyFont="1" applyBorder="1" applyAlignment="1">
      <alignment vertical="center"/>
    </xf>
    <xf numFmtId="6" fontId="5" fillId="0" borderId="40" xfId="6" applyNumberFormat="1" applyFont="1" applyBorder="1" applyAlignment="1">
      <alignment vertical="center"/>
    </xf>
    <xf numFmtId="10" fontId="5" fillId="0" borderId="41" xfId="9" applyNumberFormat="1" applyFont="1" applyBorder="1" applyAlignment="1">
      <alignment vertical="center"/>
    </xf>
    <xf numFmtId="0" fontId="4" fillId="0" borderId="7" xfId="6" applyFont="1" applyBorder="1" applyAlignment="1">
      <alignment horizontal="left" vertical="center" indent="2"/>
    </xf>
    <xf numFmtId="6" fontId="4" fillId="0" borderId="42" xfId="6" applyNumberFormat="1" applyFont="1" applyBorder="1" applyAlignment="1">
      <alignment vertical="center"/>
    </xf>
    <xf numFmtId="10" fontId="5" fillId="0" borderId="41" xfId="6" applyNumberFormat="1" applyFont="1" applyBorder="1" applyAlignment="1">
      <alignment vertical="center"/>
    </xf>
    <xf numFmtId="6" fontId="5" fillId="0" borderId="43" xfId="6" applyNumberFormat="1" applyFont="1" applyBorder="1" applyAlignment="1">
      <alignment vertical="center"/>
    </xf>
    <xf numFmtId="6" fontId="5" fillId="0" borderId="44" xfId="6" applyNumberFormat="1" applyFont="1" applyBorder="1" applyAlignment="1">
      <alignment vertical="center"/>
    </xf>
    <xf numFmtId="9" fontId="5" fillId="0" borderId="41" xfId="9" applyFont="1" applyBorder="1" applyAlignment="1">
      <alignment vertical="center"/>
    </xf>
    <xf numFmtId="0" fontId="5" fillId="0" borderId="45" xfId="6" applyFont="1" applyBorder="1" applyAlignment="1">
      <alignment horizontal="left" vertical="center" indent="1"/>
    </xf>
    <xf numFmtId="0" fontId="5" fillId="0" borderId="46" xfId="6" applyFont="1" applyBorder="1" applyAlignment="1">
      <alignment vertical="center"/>
    </xf>
    <xf numFmtId="0" fontId="9" fillId="0" borderId="47" xfId="6" applyFont="1" applyBorder="1" applyAlignment="1">
      <alignment vertical="center"/>
    </xf>
    <xf numFmtId="6" fontId="4" fillId="3" borderId="48" xfId="6" applyNumberFormat="1" applyFont="1" applyFill="1" applyBorder="1" applyAlignment="1">
      <alignment vertical="center"/>
    </xf>
    <xf numFmtId="0" fontId="5" fillId="0" borderId="38" xfId="6" applyFont="1" applyBorder="1" applyAlignment="1">
      <alignment vertical="center"/>
    </xf>
    <xf numFmtId="0" fontId="5" fillId="0" borderId="45" xfId="6" applyBorder="1" applyAlignment="1">
      <alignment horizontal="left" vertical="center" indent="3"/>
    </xf>
    <xf numFmtId="0" fontId="5" fillId="0" borderId="47" xfId="6" applyFont="1" applyBorder="1" applyAlignment="1">
      <alignment vertical="center"/>
    </xf>
    <xf numFmtId="6" fontId="4" fillId="0" borderId="49" xfId="6" applyNumberFormat="1" applyFont="1" applyBorder="1" applyAlignment="1">
      <alignment vertical="center"/>
    </xf>
    <xf numFmtId="0" fontId="5" fillId="0" borderId="45" xfId="6" applyFont="1" applyBorder="1" applyAlignment="1">
      <alignment vertical="center"/>
    </xf>
    <xf numFmtId="6" fontId="5" fillId="0" borderId="48" xfId="6" applyNumberFormat="1" applyFont="1" applyBorder="1" applyAlignment="1">
      <alignment vertical="center"/>
    </xf>
    <xf numFmtId="0" fontId="5" fillId="0" borderId="36" xfId="6" applyFont="1" applyBorder="1" applyAlignment="1">
      <alignment horizontal="left" indent="1"/>
    </xf>
    <xf numFmtId="0" fontId="5" fillId="0" borderId="38" xfId="6" applyFont="1" applyBorder="1" applyAlignment="1">
      <alignment horizontal="left" indent="1"/>
    </xf>
    <xf numFmtId="0" fontId="5" fillId="0" borderId="7" xfId="6" applyFont="1" applyBorder="1" applyAlignment="1">
      <alignment horizontal="left" indent="1"/>
    </xf>
    <xf numFmtId="0" fontId="5" fillId="0" borderId="45" xfId="6" applyFont="1" applyBorder="1" applyAlignment="1">
      <alignment horizontal="left" indent="1"/>
    </xf>
    <xf numFmtId="0" fontId="5" fillId="0" borderId="47" xfId="6" applyFont="1" applyBorder="1" applyAlignment="1">
      <alignment horizontal="left" indent="1"/>
    </xf>
    <xf numFmtId="0" fontId="5" fillId="0" borderId="50" xfId="6" applyFont="1" applyBorder="1" applyAlignment="1">
      <alignment horizontal="left" indent="1"/>
    </xf>
    <xf numFmtId="6" fontId="5" fillId="0" borderId="39" xfId="6" applyNumberFormat="1" applyFont="1" applyBorder="1"/>
    <xf numFmtId="9" fontId="5" fillId="0" borderId="41" xfId="6" applyNumberFormat="1" applyFont="1" applyBorder="1"/>
    <xf numFmtId="6" fontId="5" fillId="0" borderId="48" xfId="6" applyNumberFormat="1" applyFont="1" applyBorder="1"/>
    <xf numFmtId="0" fontId="2" fillId="0" borderId="36" xfId="6" applyFont="1" applyBorder="1" applyAlignment="1">
      <alignment horizontal="left" indent="1"/>
    </xf>
    <xf numFmtId="6" fontId="2" fillId="0" borderId="51" xfId="6" applyNumberFormat="1" applyFont="1" applyBorder="1"/>
    <xf numFmtId="0" fontId="2" fillId="0" borderId="7" xfId="6" applyFont="1" applyBorder="1" applyAlignment="1">
      <alignment horizontal="left" indent="1"/>
    </xf>
    <xf numFmtId="9" fontId="2" fillId="0" borderId="41" xfId="6" applyNumberFormat="1" applyFont="1" applyBorder="1"/>
    <xf numFmtId="6" fontId="2" fillId="0" borderId="52" xfId="6" applyNumberFormat="1" applyFont="1" applyBorder="1"/>
    <xf numFmtId="6" fontId="2" fillId="0" borderId="53" xfId="6" applyNumberFormat="1" applyFont="1" applyBorder="1"/>
    <xf numFmtId="0" fontId="2" fillId="0" borderId="45" xfId="6" applyFont="1" applyBorder="1" applyAlignment="1">
      <alignment horizontal="left" indent="1"/>
    </xf>
    <xf numFmtId="6" fontId="2" fillId="2" borderId="48" xfId="6" applyNumberFormat="1" applyFont="1" applyFill="1" applyBorder="1"/>
    <xf numFmtId="0" fontId="10" fillId="0" borderId="0" xfId="6" applyFont="1" applyAlignment="1">
      <alignment horizontal="left" indent="1"/>
    </xf>
    <xf numFmtId="0" fontId="2" fillId="0" borderId="37" xfId="6" applyFont="1" applyBorder="1"/>
    <xf numFmtId="6" fontId="2" fillId="0" borderId="38" xfId="6" applyNumberFormat="1" applyFont="1" applyBorder="1"/>
    <xf numFmtId="6" fontId="2" fillId="0" borderId="39" xfId="6" applyNumberFormat="1" applyFont="1" applyBorder="1"/>
    <xf numFmtId="6" fontId="2" fillId="0" borderId="40" xfId="6" applyNumberFormat="1" applyFont="1" applyBorder="1"/>
    <xf numFmtId="0" fontId="2" fillId="0" borderId="7" xfId="6" applyFont="1" applyBorder="1" applyAlignment="1">
      <alignment horizontal="left" indent="2"/>
    </xf>
    <xf numFmtId="0" fontId="2" fillId="0" borderId="46" xfId="6" applyFont="1" applyBorder="1"/>
    <xf numFmtId="6" fontId="2" fillId="0" borderId="47" xfId="6" applyNumberFormat="1" applyFont="1" applyBorder="1"/>
    <xf numFmtId="6" fontId="2" fillId="3" borderId="48" xfId="6" applyNumberFormat="1" applyFont="1" applyFill="1" applyBorder="1"/>
    <xf numFmtId="0" fontId="2" fillId="0" borderId="38" xfId="6" applyFont="1" applyBorder="1"/>
    <xf numFmtId="6" fontId="2" fillId="0" borderId="43" xfId="6" applyNumberFormat="1" applyFont="1" applyBorder="1"/>
    <xf numFmtId="9" fontId="2" fillId="0" borderId="44" xfId="6" applyNumberFormat="1" applyFont="1" applyBorder="1"/>
    <xf numFmtId="6" fontId="2" fillId="0" borderId="41" xfId="6" applyNumberFormat="1" applyFont="1" applyBorder="1"/>
    <xf numFmtId="0" fontId="2" fillId="0" borderId="47" xfId="6" applyFont="1" applyBorder="1"/>
    <xf numFmtId="0" fontId="2" fillId="0" borderId="45" xfId="6" applyFont="1" applyBorder="1"/>
    <xf numFmtId="6" fontId="2" fillId="0" borderId="48" xfId="6" applyNumberFormat="1" applyFont="1" applyBorder="1"/>
    <xf numFmtId="0" fontId="2" fillId="0" borderId="26" xfId="6" applyFont="1" applyBorder="1"/>
    <xf numFmtId="0" fontId="4" fillId="3" borderId="30" xfId="0" applyFont="1" applyFill="1" applyBorder="1" applyAlignment="1">
      <alignment horizontal="left" indent="1"/>
    </xf>
    <xf numFmtId="0" fontId="5" fillId="0" borderId="7" xfId="6" applyBorder="1" applyAlignment="1">
      <alignment horizontal="left" vertical="center" indent="4"/>
    </xf>
    <xf numFmtId="0" fontId="8" fillId="3" borderId="3" xfId="0" applyFont="1" applyFill="1" applyBorder="1" applyAlignment="1">
      <alignment horizontal="right"/>
    </xf>
    <xf numFmtId="0" fontId="2" fillId="0" borderId="26" xfId="6" applyFont="1" applyBorder="1" applyAlignment="1">
      <alignment horizontal="left" indent="1"/>
    </xf>
    <xf numFmtId="0" fontId="2" fillId="0" borderId="10" xfId="6" applyFont="1" applyBorder="1" applyAlignment="1">
      <alignment horizontal="left" indent="1"/>
    </xf>
    <xf numFmtId="0" fontId="2" fillId="0" borderId="9" xfId="6" applyFont="1" applyBorder="1" applyAlignment="1">
      <alignment horizontal="left" indent="1"/>
    </xf>
    <xf numFmtId="0" fontId="2" fillId="0" borderId="2" xfId="6" applyFont="1" applyBorder="1" applyAlignment="1">
      <alignment horizontal="left" indent="1"/>
    </xf>
    <xf numFmtId="0" fontId="5" fillId="0" borderId="37" xfId="6" applyFont="1" applyBorder="1" applyAlignment="1">
      <alignment horizontal="left" indent="1"/>
    </xf>
    <xf numFmtId="0" fontId="5" fillId="0" borderId="45" xfId="6" applyFont="1" applyBorder="1"/>
    <xf numFmtId="0" fontId="5" fillId="0" borderId="47" xfId="6" applyFont="1" applyBorder="1"/>
    <xf numFmtId="0" fontId="5" fillId="0" borderId="2" xfId="6" applyFont="1" applyBorder="1" applyAlignment="1">
      <alignment horizontal="left" indent="1"/>
    </xf>
    <xf numFmtId="0" fontId="5" fillId="0" borderId="46" xfId="6" applyFont="1" applyBorder="1" applyAlignment="1">
      <alignment horizontal="left" indent="1"/>
    </xf>
    <xf numFmtId="6" fontId="5" fillId="0" borderId="54" xfId="6" applyNumberFormat="1" applyFont="1" applyBorder="1" applyAlignment="1">
      <alignment horizontal="center"/>
    </xf>
    <xf numFmtId="6" fontId="5" fillId="0" borderId="53" xfId="6" applyNumberFormat="1" applyFont="1" applyBorder="1" applyAlignment="1">
      <alignment horizontal="center"/>
    </xf>
    <xf numFmtId="9" fontId="5" fillId="0" borderId="53" xfId="7" applyFont="1" applyBorder="1" applyAlignment="1">
      <alignment horizontal="center"/>
    </xf>
    <xf numFmtId="6" fontId="5" fillId="0" borderId="55" xfId="6" applyNumberFormat="1" applyFont="1" applyBorder="1" applyAlignment="1">
      <alignment horizontal="center"/>
    </xf>
    <xf numFmtId="0" fontId="15" fillId="0" borderId="0" xfId="6" applyFont="1" applyAlignment="1">
      <alignment horizontal="left" indent="1"/>
    </xf>
    <xf numFmtId="0" fontId="16" fillId="0" borderId="0" xfId="6" applyFont="1"/>
    <xf numFmtId="0" fontId="16" fillId="0" borderId="0" xfId="6" applyFont="1" applyAlignment="1">
      <alignment horizontal="left" indent="1"/>
    </xf>
    <xf numFmtId="0" fontId="5" fillId="0" borderId="47" xfId="6" applyBorder="1" applyAlignment="1">
      <alignment vertical="center"/>
    </xf>
    <xf numFmtId="0" fontId="5" fillId="0" borderId="37" xfId="6" applyBorder="1" applyAlignment="1">
      <alignment vertical="center"/>
    </xf>
    <xf numFmtId="0" fontId="5" fillId="0" borderId="2" xfId="6" applyBorder="1" applyAlignment="1">
      <alignment vertical="center"/>
    </xf>
    <xf numFmtId="0" fontId="9" fillId="0" borderId="46" xfId="6" applyFont="1" applyBorder="1" applyAlignment="1">
      <alignment vertical="center"/>
    </xf>
  </cellXfs>
  <cellStyles count="10">
    <cellStyle name="Comma" xfId="1" builtinId="3"/>
    <cellStyle name="Comma 2" xfId="2"/>
    <cellStyle name="Comma 3" xfId="3"/>
    <cellStyle name="Currency" xfId="4" builtinId="4"/>
    <cellStyle name="Currency 2" xfId="5"/>
    <cellStyle name="Normal" xfId="0" builtinId="0"/>
    <cellStyle name="Normal 2" xfId="6"/>
    <cellStyle name="Percent" xfId="7" builtinId="5"/>
    <cellStyle name="Percent 2" xfId="8"/>
    <cellStyle name="Percent 3" xfId="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showGridLines="0" tabSelected="1" topLeftCell="A64" zoomScale="200" zoomScaleNormal="200" workbookViewId="0">
      <selection activeCell="E174" sqref="E174"/>
    </sheetView>
  </sheetViews>
  <sheetFormatPr defaultRowHeight="14.25" x14ac:dyDescent="0.2"/>
  <cols>
    <col min="1" max="1" width="3.42578125" style="6" customWidth="1"/>
    <col min="2" max="2" width="3.7109375" style="5" customWidth="1"/>
    <col min="3" max="3" width="2.85546875" style="74" customWidth="1"/>
    <col min="4" max="4" width="16.42578125" style="74" customWidth="1"/>
    <col min="5" max="5" width="9.5703125" style="74" customWidth="1"/>
    <col min="6" max="6" width="10.5703125" style="74" customWidth="1"/>
    <col min="7" max="7" width="10.42578125" style="74" customWidth="1"/>
    <col min="8" max="8" width="10.28515625" style="74" customWidth="1"/>
    <col min="9" max="9" width="11.42578125" style="74" customWidth="1"/>
    <col min="10" max="10" width="10.28515625" style="74" customWidth="1"/>
    <col min="11" max="11" width="11.7109375" style="2" customWidth="1"/>
    <col min="12" max="16384" width="9.140625" style="2"/>
  </cols>
  <sheetData>
    <row r="1" spans="1:11" x14ac:dyDescent="0.2">
      <c r="A1" s="5">
        <v>1</v>
      </c>
      <c r="B1" s="102" t="s">
        <v>1</v>
      </c>
      <c r="C1" s="71"/>
      <c r="D1" s="73" t="s">
        <v>96</v>
      </c>
      <c r="E1" s="71"/>
      <c r="F1" s="71"/>
      <c r="G1" s="71"/>
      <c r="H1" s="71"/>
      <c r="I1" s="71"/>
      <c r="J1" s="72"/>
    </row>
    <row r="2" spans="1:11" x14ac:dyDescent="0.2">
      <c r="A2" s="5"/>
      <c r="B2" s="102"/>
      <c r="C2" s="71"/>
      <c r="D2" s="73" t="s">
        <v>97</v>
      </c>
      <c r="E2" s="71"/>
      <c r="F2" s="71"/>
      <c r="G2" s="71"/>
      <c r="H2" s="71"/>
      <c r="I2" s="71"/>
      <c r="J2" s="72"/>
    </row>
    <row r="3" spans="1:11" x14ac:dyDescent="0.2">
      <c r="A3" s="5">
        <v>2</v>
      </c>
      <c r="B3" s="102" t="s">
        <v>34</v>
      </c>
      <c r="C3" s="71"/>
      <c r="D3" s="71"/>
      <c r="E3" s="71"/>
      <c r="F3" s="71"/>
      <c r="G3" s="71"/>
      <c r="H3" s="71"/>
      <c r="I3" s="71"/>
      <c r="J3" s="72"/>
    </row>
    <row r="4" spans="1:11" x14ac:dyDescent="0.2">
      <c r="A4" s="5">
        <v>3</v>
      </c>
      <c r="B4" s="102" t="s">
        <v>0</v>
      </c>
      <c r="C4" s="71"/>
      <c r="D4" s="71"/>
      <c r="E4" s="71"/>
      <c r="F4" s="71"/>
      <c r="G4" s="71"/>
      <c r="H4" s="71"/>
      <c r="I4" s="71"/>
      <c r="J4" s="72"/>
    </row>
    <row r="5" spans="1:11" x14ac:dyDescent="0.2">
      <c r="A5" s="5">
        <v>4</v>
      </c>
      <c r="B5" s="102" t="s">
        <v>1</v>
      </c>
      <c r="C5" s="71"/>
      <c r="D5" s="71"/>
      <c r="E5" s="71"/>
      <c r="F5" s="71"/>
      <c r="G5" s="71"/>
      <c r="H5" s="71"/>
      <c r="I5" s="71"/>
      <c r="J5" s="72"/>
    </row>
    <row r="6" spans="1:11" x14ac:dyDescent="0.2">
      <c r="A6" s="5">
        <v>5</v>
      </c>
      <c r="B6" s="102" t="s">
        <v>34</v>
      </c>
      <c r="C6" s="71"/>
      <c r="D6" s="71"/>
      <c r="E6" s="71"/>
      <c r="F6" s="71"/>
      <c r="G6" s="71"/>
      <c r="H6" s="71"/>
      <c r="I6" s="71"/>
      <c r="J6" s="72"/>
    </row>
    <row r="7" spans="1:11" x14ac:dyDescent="0.2">
      <c r="A7" s="5">
        <v>6</v>
      </c>
      <c r="B7" s="102" t="s">
        <v>25</v>
      </c>
      <c r="C7" s="71"/>
      <c r="D7" s="71"/>
      <c r="E7" s="71"/>
      <c r="F7" s="71"/>
      <c r="G7" s="71"/>
      <c r="H7" s="71"/>
      <c r="I7" s="71"/>
      <c r="J7" s="72"/>
    </row>
    <row r="8" spans="1:11" ht="15" thickBot="1" x14ac:dyDescent="0.25">
      <c r="A8" s="5">
        <v>7</v>
      </c>
      <c r="B8" s="102" t="s">
        <v>25</v>
      </c>
      <c r="C8" s="71"/>
      <c r="D8" s="71"/>
      <c r="E8" s="71"/>
      <c r="F8" s="71"/>
      <c r="G8" s="71"/>
      <c r="H8" s="71"/>
      <c r="I8" s="71"/>
      <c r="J8" s="72"/>
    </row>
    <row r="9" spans="1:11" x14ac:dyDescent="0.2">
      <c r="A9" s="5">
        <v>8</v>
      </c>
      <c r="B9" s="102" t="s">
        <v>1</v>
      </c>
      <c r="C9" s="71"/>
      <c r="D9" s="149" t="s">
        <v>98</v>
      </c>
      <c r="E9" s="158"/>
      <c r="F9" s="158"/>
      <c r="G9" s="173"/>
      <c r="H9" s="150">
        <v>100000</v>
      </c>
      <c r="I9" s="71"/>
      <c r="J9" s="71"/>
      <c r="K9" s="72"/>
    </row>
    <row r="10" spans="1:11" x14ac:dyDescent="0.2">
      <c r="A10" s="5"/>
      <c r="B10" s="75"/>
      <c r="C10" s="71"/>
      <c r="D10" s="151" t="s">
        <v>99</v>
      </c>
      <c r="E10" s="79"/>
      <c r="F10" s="79"/>
      <c r="G10" s="78"/>
      <c r="H10" s="152">
        <v>0.25</v>
      </c>
      <c r="I10" s="71"/>
      <c r="J10" s="71"/>
      <c r="K10" s="72"/>
    </row>
    <row r="11" spans="1:11" x14ac:dyDescent="0.2">
      <c r="A11" s="5"/>
      <c r="B11" s="75"/>
      <c r="C11" s="71"/>
      <c r="D11" s="151" t="s">
        <v>100</v>
      </c>
      <c r="E11" s="79"/>
      <c r="F11" s="79"/>
      <c r="G11" s="78"/>
      <c r="H11" s="153">
        <f>+H10*H9</f>
        <v>25000</v>
      </c>
      <c r="I11" s="71"/>
      <c r="J11" s="71"/>
      <c r="K11" s="72"/>
    </row>
    <row r="12" spans="1:11" x14ac:dyDescent="0.2">
      <c r="A12" s="5"/>
      <c r="B12" s="75"/>
      <c r="C12" s="71"/>
      <c r="D12" s="151" t="s">
        <v>112</v>
      </c>
      <c r="E12" s="79"/>
      <c r="F12" s="79"/>
      <c r="G12" s="78"/>
      <c r="H12" s="154">
        <f>+H9*0.1</f>
        <v>10000</v>
      </c>
      <c r="I12" s="71"/>
      <c r="J12" s="71"/>
      <c r="K12" s="72"/>
    </row>
    <row r="13" spans="1:11" ht="15" thickBot="1" x14ac:dyDescent="0.25">
      <c r="A13" s="5"/>
      <c r="B13" s="75"/>
      <c r="C13" s="71"/>
      <c r="D13" s="155" t="s">
        <v>107</v>
      </c>
      <c r="E13" s="163"/>
      <c r="F13" s="163"/>
      <c r="G13" s="170"/>
      <c r="H13" s="165">
        <f>SUM(H11:H12)</f>
        <v>35000</v>
      </c>
      <c r="I13" s="71"/>
      <c r="J13" s="71"/>
      <c r="K13" s="72"/>
    </row>
    <row r="14" spans="1:11" ht="7.15" customHeight="1" x14ac:dyDescent="0.2">
      <c r="A14" s="5"/>
      <c r="B14" s="75"/>
      <c r="C14" s="71"/>
      <c r="D14" s="71"/>
      <c r="E14" s="71"/>
      <c r="F14" s="71"/>
      <c r="G14" s="71"/>
      <c r="H14" s="71"/>
      <c r="I14" s="71"/>
      <c r="J14" s="72"/>
    </row>
    <row r="15" spans="1:11" x14ac:dyDescent="0.2">
      <c r="A15" s="5">
        <v>9</v>
      </c>
      <c r="B15" s="102" t="s">
        <v>25</v>
      </c>
    </row>
    <row r="16" spans="1:11" x14ac:dyDescent="0.2">
      <c r="A16" s="5">
        <v>10</v>
      </c>
      <c r="B16" s="102" t="s">
        <v>0</v>
      </c>
      <c r="D16" s="74" t="s">
        <v>95</v>
      </c>
    </row>
    <row r="17" spans="1:11" ht="15" thickBot="1" x14ac:dyDescent="0.25">
      <c r="A17" s="5"/>
      <c r="B17" s="75"/>
      <c r="D17" s="74" t="s">
        <v>102</v>
      </c>
    </row>
    <row r="18" spans="1:11" x14ac:dyDescent="0.2">
      <c r="A18" s="5"/>
      <c r="B18" s="75"/>
      <c r="D18" s="149" t="s">
        <v>80</v>
      </c>
      <c r="E18" s="158"/>
      <c r="F18" s="160">
        <v>90000</v>
      </c>
    </row>
    <row r="19" spans="1:11" x14ac:dyDescent="0.2">
      <c r="A19" s="5"/>
      <c r="B19" s="75"/>
      <c r="D19" s="151" t="s">
        <v>81</v>
      </c>
      <c r="E19" s="79"/>
      <c r="F19" s="152">
        <v>0.25</v>
      </c>
    </row>
    <row r="20" spans="1:11" ht="15" thickBot="1" x14ac:dyDescent="0.25">
      <c r="A20" s="5"/>
      <c r="B20" s="75"/>
      <c r="D20" s="171"/>
      <c r="E20" s="163"/>
      <c r="F20" s="172">
        <f>+F19*F18</f>
        <v>22500</v>
      </c>
    </row>
    <row r="21" spans="1:11" ht="8.25" customHeight="1" x14ac:dyDescent="0.2">
      <c r="A21" s="5"/>
      <c r="B21" s="75"/>
      <c r="G21" s="76"/>
    </row>
    <row r="22" spans="1:11" ht="15" thickBot="1" x14ac:dyDescent="0.25">
      <c r="A22" s="5">
        <v>11</v>
      </c>
      <c r="B22" s="102" t="s">
        <v>34</v>
      </c>
      <c r="G22" s="76"/>
    </row>
    <row r="23" spans="1:11" x14ac:dyDescent="0.2">
      <c r="A23" s="5">
        <v>12</v>
      </c>
      <c r="B23" s="102" t="s">
        <v>1</v>
      </c>
      <c r="D23" s="149" t="s">
        <v>94</v>
      </c>
      <c r="E23" s="158"/>
      <c r="F23" s="158"/>
      <c r="G23" s="166"/>
      <c r="H23" s="160">
        <v>20000</v>
      </c>
      <c r="K23" s="74"/>
    </row>
    <row r="24" spans="1:11" x14ac:dyDescent="0.2">
      <c r="A24" s="5"/>
      <c r="D24" s="151" t="s">
        <v>82</v>
      </c>
      <c r="E24" s="79"/>
      <c r="F24" s="79"/>
      <c r="G24" s="78"/>
      <c r="H24" s="167">
        <v>50000</v>
      </c>
      <c r="K24" s="74"/>
    </row>
    <row r="25" spans="1:11" x14ac:dyDescent="0.2">
      <c r="A25" s="5"/>
      <c r="D25" s="151" t="s">
        <v>85</v>
      </c>
      <c r="E25" s="79"/>
      <c r="F25" s="79"/>
      <c r="G25" s="78"/>
      <c r="H25" s="168">
        <f>+H23/H24</f>
        <v>0.4</v>
      </c>
      <c r="K25" s="74"/>
    </row>
    <row r="26" spans="1:11" x14ac:dyDescent="0.2">
      <c r="A26" s="5"/>
      <c r="D26" s="151" t="s">
        <v>83</v>
      </c>
      <c r="E26" s="79"/>
      <c r="F26" s="79"/>
      <c r="G26" s="78"/>
      <c r="H26" s="169">
        <v>30000</v>
      </c>
      <c r="K26" s="74"/>
    </row>
    <row r="27" spans="1:11" x14ac:dyDescent="0.2">
      <c r="A27" s="2"/>
      <c r="B27" s="2"/>
      <c r="D27" s="151" t="s">
        <v>84</v>
      </c>
      <c r="E27" s="79"/>
      <c r="F27" s="79"/>
      <c r="G27" s="78"/>
      <c r="H27" s="154">
        <f>+H26*H25</f>
        <v>12000</v>
      </c>
      <c r="K27" s="74"/>
    </row>
    <row r="28" spans="1:11" ht="15" thickBot="1" x14ac:dyDescent="0.25">
      <c r="A28" s="5"/>
      <c r="D28" s="155" t="s">
        <v>123</v>
      </c>
      <c r="E28" s="163"/>
      <c r="F28" s="163"/>
      <c r="G28" s="170"/>
      <c r="H28" s="165">
        <f>+H26-H27</f>
        <v>18000</v>
      </c>
      <c r="K28" s="74"/>
    </row>
    <row r="29" spans="1:11" ht="6" customHeight="1" x14ac:dyDescent="0.2">
      <c r="A29" s="2"/>
      <c r="B29" s="2"/>
    </row>
    <row r="30" spans="1:11" x14ac:dyDescent="0.2">
      <c r="A30" s="5">
        <v>13</v>
      </c>
      <c r="B30" s="102" t="s">
        <v>1</v>
      </c>
    </row>
    <row r="31" spans="1:11" x14ac:dyDescent="0.2">
      <c r="A31" s="5">
        <v>14</v>
      </c>
      <c r="B31" s="102" t="s">
        <v>34</v>
      </c>
    </row>
    <row r="32" spans="1:11" x14ac:dyDescent="0.2">
      <c r="A32" s="5">
        <v>15</v>
      </c>
      <c r="B32" s="102" t="s">
        <v>1</v>
      </c>
    </row>
    <row r="33" spans="1:11" ht="15" thickBot="1" x14ac:dyDescent="0.25">
      <c r="A33" s="5">
        <v>16</v>
      </c>
      <c r="B33" s="102" t="s">
        <v>25</v>
      </c>
    </row>
    <row r="34" spans="1:11" x14ac:dyDescent="0.2">
      <c r="A34" s="5">
        <v>17</v>
      </c>
      <c r="B34" s="102" t="s">
        <v>0</v>
      </c>
      <c r="D34" s="149" t="s">
        <v>103</v>
      </c>
      <c r="E34" s="158"/>
      <c r="F34" s="158"/>
      <c r="G34" s="159"/>
      <c r="H34" s="160">
        <v>2000</v>
      </c>
    </row>
    <row r="35" spans="1:11" x14ac:dyDescent="0.2">
      <c r="A35" s="5"/>
      <c r="B35" s="75"/>
      <c r="D35" s="151" t="s">
        <v>105</v>
      </c>
      <c r="E35" s="79"/>
      <c r="F35" s="79"/>
      <c r="G35" s="83"/>
      <c r="H35" s="161"/>
    </row>
    <row r="36" spans="1:11" x14ac:dyDescent="0.2">
      <c r="A36" s="5"/>
      <c r="B36" s="75"/>
      <c r="D36" s="162" t="s">
        <v>104</v>
      </c>
      <c r="E36" s="79"/>
      <c r="F36" s="79"/>
      <c r="G36" s="84"/>
      <c r="H36" s="152">
        <v>0.5</v>
      </c>
    </row>
    <row r="37" spans="1:11" ht="15" thickBot="1" x14ac:dyDescent="0.25">
      <c r="A37" s="5"/>
      <c r="B37" s="75"/>
      <c r="D37" s="155" t="s">
        <v>106</v>
      </c>
      <c r="E37" s="163"/>
      <c r="F37" s="163"/>
      <c r="G37" s="164"/>
      <c r="H37" s="165">
        <f>+H36*H34</f>
        <v>1000</v>
      </c>
    </row>
    <row r="38" spans="1:11" ht="5.25" customHeight="1" thickBot="1" x14ac:dyDescent="0.25">
      <c r="A38" s="5"/>
      <c r="B38" s="75"/>
    </row>
    <row r="39" spans="1:11" x14ac:dyDescent="0.2">
      <c r="A39" s="5">
        <v>18</v>
      </c>
      <c r="B39" s="102" t="s">
        <v>34</v>
      </c>
      <c r="D39" s="149" t="s">
        <v>103</v>
      </c>
      <c r="E39" s="158"/>
      <c r="F39" s="158"/>
      <c r="G39" s="159"/>
      <c r="H39" s="160">
        <v>1500</v>
      </c>
    </row>
    <row r="40" spans="1:11" x14ac:dyDescent="0.2">
      <c r="A40" s="5"/>
      <c r="B40" s="75"/>
      <c r="D40" s="151" t="s">
        <v>105</v>
      </c>
      <c r="E40" s="79"/>
      <c r="F40" s="79"/>
      <c r="G40" s="83"/>
      <c r="H40" s="161"/>
    </row>
    <row r="41" spans="1:11" x14ac:dyDescent="0.2">
      <c r="A41" s="5"/>
      <c r="B41" s="75"/>
      <c r="D41" s="162" t="s">
        <v>104</v>
      </c>
      <c r="E41" s="79"/>
      <c r="F41" s="79"/>
      <c r="G41" s="84"/>
      <c r="H41" s="152">
        <v>0.5</v>
      </c>
    </row>
    <row r="42" spans="1:11" ht="15" thickBot="1" x14ac:dyDescent="0.25">
      <c r="A42" s="5"/>
      <c r="B42" s="75"/>
      <c r="D42" s="155" t="s">
        <v>106</v>
      </c>
      <c r="E42" s="163"/>
      <c r="F42" s="163"/>
      <c r="G42" s="164"/>
      <c r="H42" s="165">
        <f>+H41*H39</f>
        <v>750</v>
      </c>
    </row>
    <row r="43" spans="1:11" ht="4.5" customHeight="1" x14ac:dyDescent="0.2">
      <c r="A43" s="5"/>
      <c r="B43" s="75"/>
    </row>
    <row r="44" spans="1:11" x14ac:dyDescent="0.2">
      <c r="A44" s="5">
        <v>19</v>
      </c>
      <c r="B44" s="102" t="s">
        <v>35</v>
      </c>
    </row>
    <row r="45" spans="1:11" x14ac:dyDescent="0.2">
      <c r="A45" s="5">
        <v>20</v>
      </c>
      <c r="B45" s="102" t="s">
        <v>25</v>
      </c>
      <c r="D45" s="74" t="s">
        <v>114</v>
      </c>
    </row>
    <row r="47" spans="1:11" x14ac:dyDescent="0.2">
      <c r="A47" s="5">
        <v>21</v>
      </c>
      <c r="B47" s="86" t="s">
        <v>1</v>
      </c>
      <c r="C47" s="86"/>
      <c r="D47" s="1"/>
      <c r="E47" s="1"/>
      <c r="F47" s="1"/>
      <c r="G47" s="1"/>
      <c r="H47" s="1"/>
      <c r="I47" s="1"/>
      <c r="J47" s="1"/>
      <c r="K47" s="52"/>
    </row>
    <row r="48" spans="1:11" ht="15" thickBot="1" x14ac:dyDescent="0.25">
      <c r="A48" s="5">
        <v>22</v>
      </c>
      <c r="B48" s="86" t="s">
        <v>1</v>
      </c>
      <c r="C48" s="86"/>
      <c r="D48" s="1"/>
      <c r="E48" s="1"/>
      <c r="F48" s="1"/>
      <c r="G48" s="1"/>
      <c r="H48" s="1"/>
      <c r="I48" s="1"/>
      <c r="J48" s="1"/>
      <c r="K48" s="52"/>
    </row>
    <row r="49" spans="1:13" x14ac:dyDescent="0.2">
      <c r="A49" s="5">
        <v>23</v>
      </c>
      <c r="B49" s="86" t="s">
        <v>25</v>
      </c>
      <c r="C49" s="86"/>
      <c r="D49" s="149" t="s">
        <v>108</v>
      </c>
      <c r="E49" s="177"/>
      <c r="F49" s="150">
        <v>20000</v>
      </c>
      <c r="G49" s="2"/>
      <c r="H49" s="72"/>
      <c r="I49" s="2"/>
      <c r="J49" s="1"/>
      <c r="K49" s="1"/>
      <c r="L49" s="1"/>
      <c r="M49" s="52"/>
    </row>
    <row r="50" spans="1:13" x14ac:dyDescent="0.2">
      <c r="A50" s="5"/>
      <c r="B50" s="85"/>
      <c r="C50" s="85"/>
      <c r="D50" s="151" t="s">
        <v>99</v>
      </c>
      <c r="E50" s="180"/>
      <c r="F50" s="152">
        <v>0.15</v>
      </c>
      <c r="G50" s="2"/>
      <c r="H50" s="72"/>
      <c r="I50" s="2"/>
      <c r="J50" s="1"/>
      <c r="K50" s="1"/>
      <c r="L50" s="1"/>
      <c r="M50" s="52"/>
    </row>
    <row r="51" spans="1:13" x14ac:dyDescent="0.2">
      <c r="A51" s="5"/>
      <c r="B51" s="85"/>
      <c r="C51" s="85"/>
      <c r="D51" s="151" t="s">
        <v>100</v>
      </c>
      <c r="E51" s="180"/>
      <c r="F51" s="153">
        <f>+F50*F49</f>
        <v>3000</v>
      </c>
      <c r="G51" s="2"/>
      <c r="H51" s="72"/>
      <c r="I51" s="2"/>
      <c r="J51" s="1"/>
      <c r="K51" s="1"/>
      <c r="L51" s="1"/>
      <c r="M51" s="52"/>
    </row>
    <row r="52" spans="1:13" x14ac:dyDescent="0.2">
      <c r="A52" s="5"/>
      <c r="B52" s="85"/>
      <c r="C52" s="85"/>
      <c r="D52" s="151" t="s">
        <v>101</v>
      </c>
      <c r="E52" s="180"/>
      <c r="F52" s="154">
        <v>0</v>
      </c>
      <c r="G52" s="2"/>
      <c r="H52" s="72"/>
      <c r="I52" s="2"/>
      <c r="J52" s="1"/>
      <c r="K52" s="1"/>
      <c r="L52" s="1"/>
      <c r="M52" s="52"/>
    </row>
    <row r="53" spans="1:13" ht="15" thickBot="1" x14ac:dyDescent="0.25">
      <c r="A53" s="5"/>
      <c r="B53" s="85"/>
      <c r="C53" s="85"/>
      <c r="D53" s="179" t="s">
        <v>107</v>
      </c>
      <c r="E53" s="178"/>
      <c r="F53" s="156">
        <f>SUM(F51:F52)</f>
        <v>3000</v>
      </c>
      <c r="G53" s="2"/>
      <c r="H53" s="72"/>
      <c r="I53" s="2"/>
      <c r="J53" s="1"/>
      <c r="K53" s="1"/>
      <c r="L53" s="1"/>
      <c r="M53" s="52"/>
    </row>
    <row r="54" spans="1:13" x14ac:dyDescent="0.2">
      <c r="A54" s="5"/>
      <c r="B54" s="85"/>
      <c r="C54" s="85"/>
      <c r="D54" s="1" t="s">
        <v>109</v>
      </c>
      <c r="E54" s="1"/>
      <c r="F54" s="1"/>
      <c r="G54" s="1"/>
      <c r="H54" s="1"/>
      <c r="I54" s="1"/>
      <c r="J54" s="1"/>
      <c r="K54" s="52"/>
    </row>
    <row r="55" spans="1:13" x14ac:dyDescent="0.2">
      <c r="A55" s="5">
        <v>24</v>
      </c>
      <c r="B55" s="86" t="s">
        <v>1</v>
      </c>
      <c r="C55" s="86"/>
      <c r="D55" s="1"/>
      <c r="E55" s="1"/>
      <c r="F55" s="1"/>
      <c r="G55" s="1"/>
      <c r="H55" s="1"/>
      <c r="I55" s="1"/>
      <c r="J55" s="1"/>
      <c r="K55" s="52"/>
    </row>
    <row r="56" spans="1:13" x14ac:dyDescent="0.2">
      <c r="A56" s="5">
        <v>25</v>
      </c>
      <c r="B56" s="86" t="s">
        <v>1</v>
      </c>
      <c r="C56" s="86"/>
      <c r="D56" s="1"/>
      <c r="E56" s="1"/>
      <c r="F56" s="1"/>
      <c r="G56" s="1"/>
      <c r="H56" s="1"/>
      <c r="I56" s="1"/>
      <c r="J56" s="1"/>
      <c r="K56" s="52"/>
    </row>
    <row r="57" spans="1:13" x14ac:dyDescent="0.2">
      <c r="A57" s="5">
        <v>26</v>
      </c>
      <c r="B57" s="86" t="s">
        <v>0</v>
      </c>
      <c r="C57" s="86"/>
      <c r="D57" s="1" t="s">
        <v>110</v>
      </c>
      <c r="E57" s="1"/>
      <c r="F57" s="1"/>
      <c r="G57" s="1"/>
      <c r="H57" s="1"/>
      <c r="I57" s="1"/>
      <c r="J57" s="1"/>
      <c r="K57" s="52"/>
    </row>
    <row r="58" spans="1:13" x14ac:dyDescent="0.2">
      <c r="A58" s="5">
        <v>27</v>
      </c>
      <c r="B58" s="86" t="s">
        <v>25</v>
      </c>
      <c r="C58" s="86"/>
      <c r="D58" s="1"/>
      <c r="E58" s="1"/>
      <c r="F58" s="1"/>
      <c r="G58" s="1"/>
      <c r="H58" s="1"/>
      <c r="I58" s="1"/>
      <c r="J58" s="1"/>
      <c r="K58" s="52"/>
    </row>
    <row r="59" spans="1:13" ht="15" thickBot="1" x14ac:dyDescent="0.25">
      <c r="A59" s="5">
        <v>28</v>
      </c>
      <c r="B59" s="86" t="s">
        <v>25</v>
      </c>
      <c r="C59" s="86"/>
      <c r="D59" s="1"/>
      <c r="E59" s="1"/>
      <c r="F59" s="1"/>
      <c r="G59" s="1"/>
      <c r="H59" s="1"/>
      <c r="I59" s="1"/>
      <c r="J59" s="1"/>
      <c r="K59" s="52"/>
    </row>
    <row r="60" spans="1:13" ht="18" customHeight="1" thickBot="1" x14ac:dyDescent="0.3">
      <c r="A60" s="5">
        <v>29</v>
      </c>
      <c r="B60" s="86" t="s">
        <v>0</v>
      </c>
      <c r="C60" s="86"/>
      <c r="D60" s="87" t="s">
        <v>42</v>
      </c>
      <c r="E60" s="46"/>
      <c r="F60" s="46"/>
      <c r="G60" s="47"/>
      <c r="H60" s="48"/>
      <c r="I60" s="88">
        <v>2017</v>
      </c>
      <c r="J60" s="3"/>
      <c r="K60" s="53"/>
    </row>
    <row r="61" spans="1:13" ht="18" customHeight="1" thickBot="1" x14ac:dyDescent="0.3">
      <c r="A61" s="5"/>
      <c r="B61" s="7"/>
      <c r="C61" s="7"/>
      <c r="D61" s="49" t="s">
        <v>27</v>
      </c>
      <c r="E61" s="50"/>
      <c r="F61" s="50"/>
      <c r="G61" s="51"/>
      <c r="H61" s="24"/>
      <c r="I61" s="89"/>
      <c r="J61" s="3"/>
      <c r="K61" s="53"/>
    </row>
    <row r="62" spans="1:13" ht="18" customHeight="1" x14ac:dyDescent="0.25">
      <c r="A62" s="5"/>
      <c r="B62" s="7"/>
      <c r="C62" s="7"/>
      <c r="D62" s="14" t="s">
        <v>13</v>
      </c>
      <c r="E62" s="90" t="s">
        <v>18</v>
      </c>
      <c r="F62" s="8" t="s">
        <v>11</v>
      </c>
      <c r="G62" s="91">
        <v>45</v>
      </c>
      <c r="H62" s="92">
        <v>65000</v>
      </c>
      <c r="I62" s="100">
        <f>SUM(H62:H62)</f>
        <v>65000</v>
      </c>
      <c r="J62" s="3"/>
      <c r="K62" s="53"/>
    </row>
    <row r="63" spans="1:13" ht="18" customHeight="1" thickBot="1" x14ac:dyDescent="0.25">
      <c r="A63" s="5"/>
      <c r="B63" s="7"/>
      <c r="C63" s="7"/>
      <c r="D63" s="16" t="s">
        <v>12</v>
      </c>
      <c r="E63" s="9"/>
      <c r="F63" s="9"/>
      <c r="G63" s="10"/>
      <c r="H63" s="93"/>
      <c r="I63" s="40">
        <f>SUM(H63:H63)</f>
        <v>0</v>
      </c>
      <c r="J63" s="3"/>
      <c r="K63" s="53"/>
    </row>
    <row r="64" spans="1:13" ht="18" customHeight="1" x14ac:dyDescent="0.25">
      <c r="A64" s="5"/>
      <c r="B64" s="7"/>
      <c r="C64" s="7"/>
      <c r="D64" s="16" t="s">
        <v>50</v>
      </c>
      <c r="E64" s="9"/>
      <c r="F64" s="9"/>
      <c r="G64" s="94" t="s">
        <v>49</v>
      </c>
      <c r="H64" s="55"/>
      <c r="I64" s="25">
        <f>SUM(I62:I62)</f>
        <v>65000</v>
      </c>
      <c r="J64" s="3"/>
      <c r="K64" s="53"/>
    </row>
    <row r="65" spans="1:11" ht="18" customHeight="1" x14ac:dyDescent="0.2">
      <c r="A65" s="5"/>
      <c r="B65" s="7"/>
      <c r="C65" s="7"/>
      <c r="D65" s="95" t="s">
        <v>23</v>
      </c>
      <c r="E65" s="96"/>
      <c r="F65" s="9"/>
      <c r="G65" s="10"/>
      <c r="H65" s="98" t="s">
        <v>9</v>
      </c>
      <c r="I65" s="17"/>
      <c r="J65" s="3"/>
      <c r="K65" s="53"/>
    </row>
    <row r="66" spans="1:11" ht="18" customHeight="1" thickBot="1" x14ac:dyDescent="0.3">
      <c r="A66" s="5"/>
      <c r="B66" s="7"/>
      <c r="C66" s="7"/>
      <c r="D66" s="95" t="s">
        <v>10</v>
      </c>
      <c r="E66" s="9"/>
      <c r="F66" s="9"/>
      <c r="G66" s="30">
        <f>+I60</f>
        <v>2017</v>
      </c>
      <c r="H66" s="33">
        <v>62000</v>
      </c>
      <c r="I66" s="18"/>
      <c r="J66" s="157" t="s">
        <v>21</v>
      </c>
      <c r="K66" s="53"/>
    </row>
    <row r="67" spans="1:11" ht="18" customHeight="1" thickBot="1" x14ac:dyDescent="0.25">
      <c r="A67" s="5"/>
      <c r="B67" s="7"/>
      <c r="C67" s="7"/>
      <c r="D67" s="95" t="s">
        <v>19</v>
      </c>
      <c r="E67" s="96"/>
      <c r="F67" s="96"/>
      <c r="G67" s="97"/>
      <c r="H67" s="99">
        <v>10000</v>
      </c>
      <c r="I67" s="18"/>
      <c r="J67" s="190" t="s">
        <v>20</v>
      </c>
      <c r="K67" s="191"/>
    </row>
    <row r="68" spans="1:11" ht="18" customHeight="1" x14ac:dyDescent="0.2">
      <c r="A68" s="5"/>
      <c r="B68" s="7"/>
      <c r="C68" s="7"/>
      <c r="D68" s="16" t="s">
        <v>43</v>
      </c>
      <c r="E68" s="9"/>
      <c r="F68" s="9"/>
      <c r="G68" s="10"/>
      <c r="H68" s="26">
        <f>+I64-H66</f>
        <v>3000</v>
      </c>
      <c r="I68" s="18"/>
      <c r="J68" s="192"/>
      <c r="K68" s="191"/>
    </row>
    <row r="69" spans="1:11" ht="18" customHeight="1" thickBot="1" x14ac:dyDescent="0.25">
      <c r="A69" s="5"/>
      <c r="B69" s="7"/>
      <c r="C69" s="7"/>
      <c r="D69" s="16" t="s">
        <v>29</v>
      </c>
      <c r="E69" s="9"/>
      <c r="F69" s="9"/>
      <c r="G69" s="10"/>
      <c r="H69" s="34">
        <f>MIN(1,(+H68/H67))</f>
        <v>0.3</v>
      </c>
      <c r="I69" s="18"/>
      <c r="J69" s="192"/>
      <c r="K69" s="191"/>
    </row>
    <row r="70" spans="1:11" ht="18" customHeight="1" thickBot="1" x14ac:dyDescent="0.25">
      <c r="A70" s="5"/>
      <c r="B70" s="7"/>
      <c r="C70" s="7"/>
      <c r="D70" s="16" t="s">
        <v>5</v>
      </c>
      <c r="E70" s="96" t="s">
        <v>115</v>
      </c>
      <c r="F70" s="96"/>
      <c r="G70" s="97"/>
      <c r="H70" s="35">
        <v>5500</v>
      </c>
      <c r="I70" s="18"/>
      <c r="J70" s="190" t="s">
        <v>24</v>
      </c>
      <c r="K70" s="191"/>
    </row>
    <row r="71" spans="1:11" ht="18" customHeight="1" x14ac:dyDescent="0.2">
      <c r="A71" s="5"/>
      <c r="B71" s="7"/>
      <c r="C71" s="7"/>
      <c r="D71" s="19" t="s">
        <v>15</v>
      </c>
      <c r="E71" s="9"/>
      <c r="F71" s="9"/>
      <c r="G71" s="10"/>
      <c r="H71" s="26"/>
      <c r="I71" s="18"/>
      <c r="J71" s="190" t="s">
        <v>22</v>
      </c>
      <c r="K71" s="191"/>
    </row>
    <row r="72" spans="1:11" ht="18" customHeight="1" x14ac:dyDescent="0.2">
      <c r="A72" s="5"/>
      <c r="B72" s="7"/>
      <c r="C72" s="7"/>
      <c r="D72" s="19" t="s">
        <v>16</v>
      </c>
      <c r="E72" s="9"/>
      <c r="F72" s="9"/>
      <c r="G72" s="10"/>
      <c r="H72" s="31">
        <f>+H71+H70</f>
        <v>5500</v>
      </c>
      <c r="I72" s="18"/>
      <c r="J72" s="191"/>
      <c r="K72" s="191"/>
    </row>
    <row r="73" spans="1:11" ht="18" customHeight="1" thickBot="1" x14ac:dyDescent="0.25">
      <c r="A73" s="5"/>
      <c r="B73" s="7"/>
      <c r="C73" s="7"/>
      <c r="D73" s="16" t="s">
        <v>28</v>
      </c>
      <c r="E73" s="9"/>
      <c r="F73" s="9"/>
      <c r="G73" s="10"/>
      <c r="H73" s="27">
        <f>-H69*H72</f>
        <v>-1650</v>
      </c>
      <c r="I73" s="18"/>
      <c r="J73" s="3"/>
      <c r="K73" s="53"/>
    </row>
    <row r="74" spans="1:11" ht="18" customHeight="1" x14ac:dyDescent="0.2">
      <c r="A74" s="5"/>
      <c r="B74" s="7"/>
      <c r="C74" s="7"/>
      <c r="D74" s="16" t="s">
        <v>6</v>
      </c>
      <c r="E74" s="9"/>
      <c r="F74" s="9"/>
      <c r="G74" s="10"/>
      <c r="H74" s="28">
        <f>SUM(H72:H73)</f>
        <v>3850</v>
      </c>
      <c r="I74" s="56"/>
      <c r="J74" s="3"/>
      <c r="K74" s="53"/>
    </row>
    <row r="75" spans="1:11" ht="18" customHeight="1" thickBot="1" x14ac:dyDescent="0.25">
      <c r="A75" s="5"/>
      <c r="B75" s="7"/>
      <c r="C75" s="7"/>
      <c r="D75" s="16" t="s">
        <v>26</v>
      </c>
      <c r="E75" s="9"/>
      <c r="F75" s="9"/>
      <c r="G75" s="10"/>
      <c r="H75" s="13"/>
      <c r="I75" s="45">
        <f>-SUM(H74:H74)</f>
        <v>-3850</v>
      </c>
      <c r="J75" s="3"/>
      <c r="K75" s="53"/>
    </row>
    <row r="76" spans="1:11" ht="18" customHeight="1" thickBot="1" x14ac:dyDescent="0.25">
      <c r="A76" s="5"/>
      <c r="B76" s="7"/>
      <c r="C76" s="7"/>
      <c r="D76" s="20" t="s">
        <v>30</v>
      </c>
      <c r="E76" s="21"/>
      <c r="F76" s="21"/>
      <c r="G76" s="22"/>
      <c r="H76" s="23"/>
      <c r="I76" s="101">
        <f>SUM(I64:I75)</f>
        <v>61150</v>
      </c>
      <c r="J76" s="3"/>
      <c r="K76" s="53"/>
    </row>
    <row r="77" spans="1:11" ht="15" thickBot="1" x14ac:dyDescent="0.25">
      <c r="A77" s="5"/>
      <c r="B77" s="7"/>
      <c r="C77" s="7"/>
      <c r="D77" s="1"/>
      <c r="E77" s="1"/>
      <c r="F77" s="1"/>
      <c r="G77" s="1"/>
      <c r="H77" s="1"/>
      <c r="I77" s="1"/>
      <c r="J77" s="1"/>
      <c r="K77" s="52"/>
    </row>
    <row r="78" spans="1:11" ht="14.45" customHeight="1" thickBot="1" x14ac:dyDescent="0.3">
      <c r="A78" s="5">
        <v>30</v>
      </c>
      <c r="B78" s="102" t="s">
        <v>1</v>
      </c>
      <c r="C78" s="102"/>
      <c r="D78" s="36" t="s">
        <v>17</v>
      </c>
      <c r="E78" s="37"/>
      <c r="F78" s="37"/>
      <c r="G78" s="38"/>
      <c r="H78" s="39" t="s">
        <v>2</v>
      </c>
      <c r="I78" s="39" t="s">
        <v>3</v>
      </c>
      <c r="J78" s="104">
        <v>2017</v>
      </c>
      <c r="K78" s="52"/>
    </row>
    <row r="79" spans="1:11" ht="14.45" customHeight="1" thickTop="1" x14ac:dyDescent="0.2">
      <c r="A79" s="5"/>
      <c r="C79" s="5"/>
      <c r="D79" s="14" t="s">
        <v>13</v>
      </c>
      <c r="E79" s="90" t="s">
        <v>3</v>
      </c>
      <c r="F79" s="8" t="s">
        <v>11</v>
      </c>
      <c r="G79" s="91">
        <v>33</v>
      </c>
      <c r="H79" s="57"/>
      <c r="I79" s="57">
        <v>40000</v>
      </c>
      <c r="J79" s="15">
        <f>SUM(H79:I79)</f>
        <v>40000</v>
      </c>
      <c r="K79" s="52"/>
    </row>
    <row r="80" spans="1:11" ht="14.45" customHeight="1" x14ac:dyDescent="0.2">
      <c r="A80" s="5"/>
      <c r="C80" s="5"/>
      <c r="D80" s="16" t="s">
        <v>14</v>
      </c>
      <c r="E80" s="96" t="s">
        <v>2</v>
      </c>
      <c r="F80" s="9" t="s">
        <v>11</v>
      </c>
      <c r="G80" s="103">
        <v>33</v>
      </c>
      <c r="H80" s="58">
        <v>40000</v>
      </c>
      <c r="I80" s="58"/>
      <c r="J80" s="17">
        <f>SUM(H80:I80)</f>
        <v>40000</v>
      </c>
      <c r="K80" s="52"/>
    </row>
    <row r="81" spans="1:11" ht="14.45" customHeight="1" thickBot="1" x14ac:dyDescent="0.25">
      <c r="A81" s="5"/>
      <c r="C81" s="5"/>
      <c r="D81" s="16" t="s">
        <v>12</v>
      </c>
      <c r="E81" s="9"/>
      <c r="F81" s="9"/>
      <c r="G81" s="10"/>
      <c r="H81" s="55"/>
      <c r="I81" s="55"/>
      <c r="J81" s="40"/>
      <c r="K81" s="52"/>
    </row>
    <row r="82" spans="1:11" ht="14.45" customHeight="1" x14ac:dyDescent="0.25">
      <c r="A82" s="5"/>
      <c r="C82" s="5"/>
      <c r="D82" s="16" t="s">
        <v>4</v>
      </c>
      <c r="E82" s="9"/>
      <c r="F82" s="9"/>
      <c r="G82" s="94" t="s">
        <v>49</v>
      </c>
      <c r="H82" s="55"/>
      <c r="I82" s="55"/>
      <c r="J82" s="25">
        <f>SUM(J79:J80)</f>
        <v>80000</v>
      </c>
      <c r="K82" s="52"/>
    </row>
    <row r="83" spans="1:11" ht="14.45" customHeight="1" x14ac:dyDescent="0.2">
      <c r="A83" s="5"/>
      <c r="C83" s="5"/>
      <c r="D83" s="16" t="s">
        <v>8</v>
      </c>
      <c r="E83" s="9"/>
      <c r="F83" s="9"/>
      <c r="G83" s="10"/>
      <c r="H83" s="59" t="s">
        <v>9</v>
      </c>
      <c r="I83" s="59" t="s">
        <v>9</v>
      </c>
      <c r="J83" s="17"/>
      <c r="K83" s="52"/>
    </row>
    <row r="84" spans="1:11" s="4" customFormat="1" ht="14.45" customHeight="1" x14ac:dyDescent="0.2">
      <c r="A84" s="6"/>
      <c r="B84" s="5"/>
      <c r="C84" s="5"/>
      <c r="D84" s="16" t="s">
        <v>10</v>
      </c>
      <c r="E84" s="9"/>
      <c r="F84" s="9"/>
      <c r="G84" s="11">
        <f>+J78</f>
        <v>2017</v>
      </c>
      <c r="H84" s="12">
        <v>99000</v>
      </c>
      <c r="I84" s="12">
        <v>99000</v>
      </c>
      <c r="J84" s="18"/>
      <c r="K84" s="52"/>
    </row>
    <row r="85" spans="1:11" s="4" customFormat="1" ht="14.45" customHeight="1" thickBot="1" x14ac:dyDescent="0.25">
      <c r="A85" s="6"/>
      <c r="B85" s="5"/>
      <c r="C85" s="5"/>
      <c r="D85" s="16" t="s">
        <v>43</v>
      </c>
      <c r="E85" s="9"/>
      <c r="F85" s="9"/>
      <c r="G85" s="10"/>
      <c r="H85" s="27">
        <v>0</v>
      </c>
      <c r="I85" s="27">
        <v>0</v>
      </c>
      <c r="J85" s="18"/>
      <c r="K85" s="52"/>
    </row>
    <row r="86" spans="1:11" s="4" customFormat="1" ht="14.45" customHeight="1" x14ac:dyDescent="0.2">
      <c r="A86" s="6"/>
      <c r="B86" s="5"/>
      <c r="C86" s="5"/>
      <c r="D86" s="95" t="s">
        <v>19</v>
      </c>
      <c r="E86" s="96"/>
      <c r="F86" s="96"/>
      <c r="G86" s="97"/>
      <c r="H86" s="26">
        <v>20000</v>
      </c>
      <c r="I86" s="26">
        <v>20000</v>
      </c>
      <c r="J86" s="18"/>
      <c r="K86" s="52"/>
    </row>
    <row r="87" spans="1:11" s="4" customFormat="1" ht="14.45" customHeight="1" x14ac:dyDescent="0.2">
      <c r="A87" s="6"/>
      <c r="B87" s="5"/>
      <c r="C87" s="5"/>
      <c r="D87" s="16" t="s">
        <v>31</v>
      </c>
      <c r="E87" s="9"/>
      <c r="F87" s="9"/>
      <c r="G87" s="10"/>
      <c r="H87" s="32">
        <f>+H85/H86</f>
        <v>0</v>
      </c>
      <c r="I87" s="32">
        <f>+I85/I86</f>
        <v>0</v>
      </c>
      <c r="J87" s="18"/>
      <c r="K87" s="52"/>
    </row>
    <row r="88" spans="1:11" ht="14.45" customHeight="1" x14ac:dyDescent="0.2">
      <c r="C88" s="5"/>
      <c r="D88" s="16" t="s">
        <v>5</v>
      </c>
      <c r="E88" s="9"/>
      <c r="F88" s="9"/>
      <c r="G88" s="10"/>
      <c r="H88" s="12">
        <v>5500</v>
      </c>
      <c r="I88" s="12">
        <v>5500</v>
      </c>
      <c r="J88" s="18"/>
      <c r="K88" s="53"/>
    </row>
    <row r="89" spans="1:11" ht="14.45" customHeight="1" thickBot="1" x14ac:dyDescent="0.25">
      <c r="C89" s="5"/>
      <c r="D89" s="19" t="s">
        <v>55</v>
      </c>
      <c r="E89" s="9"/>
      <c r="F89" s="9"/>
      <c r="G89" s="10"/>
      <c r="H89" s="41"/>
      <c r="I89" s="41"/>
      <c r="J89" s="18"/>
      <c r="K89" s="53"/>
    </row>
    <row r="90" spans="1:11" ht="14.45" customHeight="1" thickBot="1" x14ac:dyDescent="0.25">
      <c r="C90" s="5"/>
      <c r="D90" s="19" t="s">
        <v>56</v>
      </c>
      <c r="E90" s="9"/>
      <c r="F90" s="9"/>
      <c r="G90" s="10"/>
      <c r="H90" s="42">
        <f>SUM(H88:H89)</f>
        <v>5500</v>
      </c>
      <c r="I90" s="42">
        <f>SUM(I88:I89)</f>
        <v>5500</v>
      </c>
      <c r="J90" s="18"/>
      <c r="K90" s="53"/>
    </row>
    <row r="91" spans="1:11" ht="14.45" customHeight="1" x14ac:dyDescent="0.2">
      <c r="C91" s="5"/>
      <c r="D91" s="16" t="s">
        <v>33</v>
      </c>
      <c r="E91" s="9"/>
      <c r="F91" s="9"/>
      <c r="G91" s="10"/>
      <c r="H91" s="26">
        <f>+H88*H87</f>
        <v>0</v>
      </c>
      <c r="I91" s="26">
        <f>+I88*I87</f>
        <v>0</v>
      </c>
      <c r="J91" s="18"/>
      <c r="K91" s="53"/>
    </row>
    <row r="92" spans="1:11" ht="14.45" customHeight="1" thickBot="1" x14ac:dyDescent="0.25">
      <c r="C92" s="5"/>
      <c r="D92" s="16" t="s">
        <v>6</v>
      </c>
      <c r="E92" s="9"/>
      <c r="F92" s="9"/>
      <c r="G92" s="10"/>
      <c r="H92" s="44">
        <f>SUM(H90:H91)</f>
        <v>5500</v>
      </c>
      <c r="I92" s="44">
        <f>SUM(I90:I91)</f>
        <v>5500</v>
      </c>
      <c r="J92" s="56"/>
      <c r="K92" s="53"/>
    </row>
    <row r="93" spans="1:11" ht="14.45" customHeight="1" thickBot="1" x14ac:dyDescent="0.25">
      <c r="C93" s="5"/>
      <c r="D93" s="16" t="s">
        <v>7</v>
      </c>
      <c r="E93" s="9"/>
      <c r="F93" s="9"/>
      <c r="G93" s="10"/>
      <c r="H93" s="43"/>
      <c r="I93" s="43"/>
      <c r="J93" s="29">
        <f>-SUM(H92:I92)</f>
        <v>-11000</v>
      </c>
      <c r="K93" s="53"/>
    </row>
    <row r="94" spans="1:11" ht="14.45" customHeight="1" thickBot="1" x14ac:dyDescent="0.25">
      <c r="C94" s="5"/>
      <c r="D94" s="20" t="s">
        <v>32</v>
      </c>
      <c r="E94" s="21"/>
      <c r="F94" s="21"/>
      <c r="G94" s="22"/>
      <c r="H94" s="23"/>
      <c r="I94" s="23"/>
      <c r="J94" s="101">
        <f>SUM(J82:J93)</f>
        <v>69000</v>
      </c>
      <c r="K94" s="53"/>
    </row>
    <row r="95" spans="1:11" ht="15" thickBot="1" x14ac:dyDescent="0.25">
      <c r="C95" s="5"/>
      <c r="D95" s="3"/>
      <c r="E95" s="3"/>
      <c r="F95" s="3"/>
      <c r="G95" s="3"/>
      <c r="H95" s="3"/>
      <c r="I95" s="3"/>
      <c r="J95" s="3"/>
      <c r="K95" s="53"/>
    </row>
    <row r="96" spans="1:11" ht="15.6" customHeight="1" thickBot="1" x14ac:dyDescent="0.3">
      <c r="A96" s="6">
        <v>31</v>
      </c>
      <c r="B96" s="102" t="s">
        <v>34</v>
      </c>
      <c r="C96" s="102"/>
      <c r="D96" s="174" t="s">
        <v>42</v>
      </c>
      <c r="E96" s="50"/>
      <c r="F96" s="50"/>
      <c r="G96" s="51"/>
      <c r="H96" s="24" t="s">
        <v>2</v>
      </c>
      <c r="I96" s="24" t="s">
        <v>3</v>
      </c>
      <c r="J96" s="105">
        <v>2017</v>
      </c>
      <c r="K96" s="53"/>
    </row>
    <row r="97" spans="3:11" ht="15.6" customHeight="1" x14ac:dyDescent="0.2">
      <c r="C97" s="5"/>
      <c r="D97" s="14" t="s">
        <v>13</v>
      </c>
      <c r="E97" s="90" t="s">
        <v>3</v>
      </c>
      <c r="F97" s="8" t="s">
        <v>11</v>
      </c>
      <c r="G97" s="91">
        <v>33</v>
      </c>
      <c r="H97" s="57"/>
      <c r="I97" s="57">
        <v>56500</v>
      </c>
      <c r="J97" s="15">
        <f>+I97</f>
        <v>56500</v>
      </c>
      <c r="K97" s="53"/>
    </row>
    <row r="98" spans="3:11" ht="15.6" customHeight="1" x14ac:dyDescent="0.2">
      <c r="C98" s="5"/>
      <c r="D98" s="16" t="s">
        <v>14</v>
      </c>
      <c r="E98" s="96" t="s">
        <v>2</v>
      </c>
      <c r="F98" s="9" t="s">
        <v>11</v>
      </c>
      <c r="G98" s="103">
        <v>33</v>
      </c>
      <c r="H98" s="58">
        <v>56500</v>
      </c>
      <c r="I98" s="58"/>
      <c r="J98" s="17">
        <f>+H98</f>
        <v>56500</v>
      </c>
      <c r="K98" s="53"/>
    </row>
    <row r="99" spans="3:11" ht="15.6" customHeight="1" thickBot="1" x14ac:dyDescent="0.25">
      <c r="C99" s="5"/>
      <c r="D99" s="16" t="s">
        <v>12</v>
      </c>
      <c r="E99" s="9"/>
      <c r="F99" s="9"/>
      <c r="G99" s="10"/>
      <c r="H99" s="55"/>
      <c r="I99" s="55"/>
      <c r="J99" s="40"/>
      <c r="K99" s="53"/>
    </row>
    <row r="100" spans="3:11" ht="15.6" customHeight="1" x14ac:dyDescent="0.25">
      <c r="C100" s="5"/>
      <c r="D100" s="16" t="s">
        <v>4</v>
      </c>
      <c r="E100" s="9"/>
      <c r="F100" s="9"/>
      <c r="G100" s="94" t="s">
        <v>49</v>
      </c>
      <c r="H100" s="55"/>
      <c r="I100" s="55"/>
      <c r="J100" s="25">
        <f>SUM(J97:J98)</f>
        <v>113000</v>
      </c>
      <c r="K100" s="53"/>
    </row>
    <row r="101" spans="3:11" ht="15.6" customHeight="1" x14ac:dyDescent="0.2">
      <c r="C101" s="5"/>
      <c r="D101" s="16" t="s">
        <v>23</v>
      </c>
      <c r="E101" s="9"/>
      <c r="F101" s="9"/>
      <c r="G101" s="10"/>
      <c r="H101" s="98" t="s">
        <v>9</v>
      </c>
      <c r="I101" s="98" t="s">
        <v>9</v>
      </c>
      <c r="J101" s="17"/>
      <c r="K101" s="53"/>
    </row>
    <row r="102" spans="3:11" ht="15.6" customHeight="1" x14ac:dyDescent="0.2">
      <c r="C102" s="5"/>
      <c r="D102" s="16" t="s">
        <v>10</v>
      </c>
      <c r="E102" s="9"/>
      <c r="F102" s="9"/>
      <c r="G102" s="11">
        <v>2017</v>
      </c>
      <c r="H102" s="106">
        <v>99000</v>
      </c>
      <c r="I102" s="106">
        <v>99000</v>
      </c>
      <c r="J102" s="18"/>
      <c r="K102" s="53"/>
    </row>
    <row r="103" spans="3:11" ht="15.6" customHeight="1" thickBot="1" x14ac:dyDescent="0.25">
      <c r="C103" s="5"/>
      <c r="D103" s="16" t="s">
        <v>43</v>
      </c>
      <c r="E103" s="9"/>
      <c r="F103" s="9"/>
      <c r="G103" s="10"/>
      <c r="H103" s="27">
        <f>+J100-H102</f>
        <v>14000</v>
      </c>
      <c r="I103" s="27">
        <f>+J100-I102</f>
        <v>14000</v>
      </c>
      <c r="J103" s="18"/>
      <c r="K103" s="53"/>
    </row>
    <row r="104" spans="3:11" ht="15.6" customHeight="1" x14ac:dyDescent="0.2">
      <c r="C104" s="5"/>
      <c r="D104" s="95" t="s">
        <v>19</v>
      </c>
      <c r="E104" s="96"/>
      <c r="F104" s="96"/>
      <c r="G104" s="97"/>
      <c r="H104" s="107">
        <v>20000</v>
      </c>
      <c r="I104" s="107">
        <v>20000</v>
      </c>
      <c r="J104" s="18"/>
      <c r="K104" s="53"/>
    </row>
    <row r="105" spans="3:11" ht="15.6" customHeight="1" x14ac:dyDescent="0.2">
      <c r="C105" s="5"/>
      <c r="D105" s="16" t="s">
        <v>31</v>
      </c>
      <c r="E105" s="9"/>
      <c r="F105" s="9"/>
      <c r="G105" s="10"/>
      <c r="H105" s="32">
        <f>+H103/H104</f>
        <v>0.7</v>
      </c>
      <c r="I105" s="32">
        <f>+I103/I104</f>
        <v>0.7</v>
      </c>
      <c r="J105" s="18"/>
      <c r="K105" s="53"/>
    </row>
    <row r="106" spans="3:11" ht="15.6" customHeight="1" x14ac:dyDescent="0.2">
      <c r="C106" s="5"/>
      <c r="D106" s="16" t="s">
        <v>5</v>
      </c>
      <c r="E106" s="9"/>
      <c r="F106" s="9"/>
      <c r="G106" s="10"/>
      <c r="H106" s="12">
        <v>5500</v>
      </c>
      <c r="I106" s="12">
        <v>5500</v>
      </c>
      <c r="J106" s="18"/>
      <c r="K106" s="53"/>
    </row>
    <row r="107" spans="3:11" ht="15.6" customHeight="1" thickBot="1" x14ac:dyDescent="0.25">
      <c r="C107" s="5"/>
      <c r="D107" s="19" t="s">
        <v>53</v>
      </c>
      <c r="E107" s="9"/>
      <c r="F107" s="9"/>
      <c r="G107" s="10"/>
      <c r="H107" s="41"/>
      <c r="I107" s="41"/>
      <c r="J107" s="18"/>
      <c r="K107" s="53"/>
    </row>
    <row r="108" spans="3:11" ht="15.6" customHeight="1" thickBot="1" x14ac:dyDescent="0.25">
      <c r="C108" s="5"/>
      <c r="D108" s="19" t="s">
        <v>16</v>
      </c>
      <c r="E108" s="9"/>
      <c r="F108" s="9"/>
      <c r="G108" s="10"/>
      <c r="H108" s="42">
        <f>SUM(H106:H107)</f>
        <v>5500</v>
      </c>
      <c r="I108" s="42">
        <f>SUM(I106:I107)</f>
        <v>5500</v>
      </c>
      <c r="J108" s="18"/>
      <c r="K108" s="53"/>
    </row>
    <row r="109" spans="3:11" ht="15.6" customHeight="1" x14ac:dyDescent="0.2">
      <c r="C109" s="5"/>
      <c r="D109" s="16" t="s">
        <v>33</v>
      </c>
      <c r="E109" s="9"/>
      <c r="F109" s="9"/>
      <c r="G109" s="10"/>
      <c r="H109" s="26">
        <f>-H106*H105</f>
        <v>-3849.9999999999995</v>
      </c>
      <c r="I109" s="26">
        <f>-I106*I105</f>
        <v>-3849.9999999999995</v>
      </c>
      <c r="J109" s="18"/>
      <c r="K109" s="53"/>
    </row>
    <row r="110" spans="3:11" ht="15.6" customHeight="1" thickBot="1" x14ac:dyDescent="0.25">
      <c r="C110" s="5"/>
      <c r="D110" s="16" t="s">
        <v>6</v>
      </c>
      <c r="E110" s="9"/>
      <c r="F110" s="9"/>
      <c r="G110" s="10"/>
      <c r="H110" s="44">
        <f>SUM(H108:H109)</f>
        <v>1650.0000000000005</v>
      </c>
      <c r="I110" s="44">
        <f>SUM(I108:I109)</f>
        <v>1650.0000000000005</v>
      </c>
      <c r="J110" s="56"/>
      <c r="K110" s="53"/>
    </row>
    <row r="111" spans="3:11" ht="15.6" customHeight="1" thickBot="1" x14ac:dyDescent="0.25">
      <c r="C111" s="5"/>
      <c r="D111" s="16" t="s">
        <v>7</v>
      </c>
      <c r="E111" s="9"/>
      <c r="F111" s="9"/>
      <c r="G111" s="10"/>
      <c r="H111" s="43"/>
      <c r="I111" s="43"/>
      <c r="J111" s="29">
        <f>-SUM(H110:I110)</f>
        <v>-3300.0000000000009</v>
      </c>
      <c r="K111" s="53"/>
    </row>
    <row r="112" spans="3:11" ht="15.6" customHeight="1" thickBot="1" x14ac:dyDescent="0.25">
      <c r="C112" s="5"/>
      <c r="D112" s="20" t="s">
        <v>32</v>
      </c>
      <c r="E112" s="21"/>
      <c r="F112" s="21"/>
      <c r="G112" s="22"/>
      <c r="H112" s="23"/>
      <c r="I112" s="23"/>
      <c r="J112" s="101">
        <f>SUM(J100:J111)</f>
        <v>109700</v>
      </c>
      <c r="K112" s="53"/>
    </row>
    <row r="113" spans="1:11" x14ac:dyDescent="0.2">
      <c r="C113" s="5"/>
      <c r="D113" s="3"/>
      <c r="E113" s="3"/>
      <c r="F113" s="3"/>
      <c r="G113" s="3"/>
      <c r="H113" s="3"/>
      <c r="I113" s="3"/>
      <c r="J113" s="3"/>
      <c r="K113" s="53"/>
    </row>
    <row r="114" spans="1:11" x14ac:dyDescent="0.2">
      <c r="A114" s="6">
        <v>32</v>
      </c>
      <c r="B114" s="5" t="s">
        <v>35</v>
      </c>
      <c r="C114" s="5"/>
      <c r="D114" s="3" t="s">
        <v>36</v>
      </c>
      <c r="E114" s="3"/>
      <c r="F114" s="3"/>
      <c r="G114" s="3"/>
      <c r="H114" s="3"/>
      <c r="I114" s="3"/>
      <c r="J114" s="3"/>
      <c r="K114" s="53"/>
    </row>
    <row r="115" spans="1:11" x14ac:dyDescent="0.2">
      <c r="C115" s="5"/>
      <c r="D115" s="3" t="s">
        <v>116</v>
      </c>
      <c r="E115" s="3"/>
      <c r="F115" s="3"/>
      <c r="G115" s="3"/>
      <c r="H115" s="3"/>
      <c r="I115" s="3"/>
      <c r="J115" s="3"/>
      <c r="K115" s="53"/>
    </row>
    <row r="116" spans="1:11" x14ac:dyDescent="0.2">
      <c r="C116" s="5"/>
      <c r="D116" s="3" t="s">
        <v>37</v>
      </c>
      <c r="E116" s="3"/>
      <c r="F116" s="3"/>
      <c r="G116" s="3"/>
      <c r="H116" s="3"/>
      <c r="I116" s="3"/>
      <c r="J116" s="3"/>
      <c r="K116" s="53"/>
    </row>
    <row r="117" spans="1:11" ht="15" thickBot="1" x14ac:dyDescent="0.25">
      <c r="C117" s="5"/>
      <c r="D117" s="3"/>
      <c r="E117" s="3"/>
      <c r="F117" s="3"/>
      <c r="G117" s="3"/>
      <c r="H117" s="3"/>
      <c r="I117" s="3"/>
      <c r="J117" s="3"/>
      <c r="K117" s="53"/>
    </row>
    <row r="118" spans="1:11" ht="18.600000000000001" customHeight="1" thickBot="1" x14ac:dyDescent="0.3">
      <c r="A118" s="6">
        <v>33</v>
      </c>
      <c r="C118" s="5"/>
      <c r="D118" s="108" t="s">
        <v>38</v>
      </c>
      <c r="E118" s="50"/>
      <c r="F118" s="50"/>
      <c r="G118" s="51"/>
      <c r="H118" s="24" t="s">
        <v>2</v>
      </c>
      <c r="I118" s="24" t="s">
        <v>3</v>
      </c>
      <c r="J118" s="105">
        <v>2017</v>
      </c>
      <c r="K118" s="54"/>
    </row>
    <row r="119" spans="1:11" ht="18.600000000000001" customHeight="1" x14ac:dyDescent="0.25">
      <c r="C119" s="5"/>
      <c r="D119" s="14" t="s">
        <v>13</v>
      </c>
      <c r="E119" s="90" t="s">
        <v>3</v>
      </c>
      <c r="F119" s="8" t="s">
        <v>11</v>
      </c>
      <c r="G119" s="91">
        <v>30</v>
      </c>
      <c r="H119" s="109"/>
      <c r="I119" s="109">
        <v>97500</v>
      </c>
      <c r="J119" s="15">
        <f>+I119</f>
        <v>97500</v>
      </c>
      <c r="K119" s="54"/>
    </row>
    <row r="120" spans="1:11" ht="18.600000000000001" customHeight="1" x14ac:dyDescent="0.25">
      <c r="C120" s="5"/>
      <c r="D120" s="16" t="s">
        <v>14</v>
      </c>
      <c r="E120" s="96" t="s">
        <v>2</v>
      </c>
      <c r="F120" s="9" t="s">
        <v>11</v>
      </c>
      <c r="G120" s="103">
        <v>30</v>
      </c>
      <c r="H120" s="110">
        <v>97500</v>
      </c>
      <c r="I120" s="110"/>
      <c r="J120" s="17">
        <f>+H120</f>
        <v>97500</v>
      </c>
      <c r="K120" s="54"/>
    </row>
    <row r="121" spans="1:11" ht="18.600000000000001" customHeight="1" thickBot="1" x14ac:dyDescent="0.25">
      <c r="C121" s="5"/>
      <c r="D121" s="16" t="s">
        <v>12</v>
      </c>
      <c r="E121" s="9"/>
      <c r="F121" s="9"/>
      <c r="G121" s="10"/>
      <c r="H121" s="55"/>
      <c r="I121" s="55"/>
      <c r="J121" s="40"/>
      <c r="K121" s="54"/>
    </row>
    <row r="122" spans="1:11" ht="18.600000000000001" customHeight="1" x14ac:dyDescent="0.25">
      <c r="C122" s="5"/>
      <c r="D122" s="16" t="s">
        <v>4</v>
      </c>
      <c r="E122" s="9"/>
      <c r="F122" s="9"/>
      <c r="G122" s="176" t="s">
        <v>49</v>
      </c>
      <c r="H122" s="55"/>
      <c r="I122" s="55"/>
      <c r="J122" s="25">
        <f>SUM(J119:J120)</f>
        <v>195000</v>
      </c>
      <c r="K122" s="54"/>
    </row>
    <row r="123" spans="1:11" ht="18.600000000000001" customHeight="1" x14ac:dyDescent="0.2">
      <c r="C123" s="5"/>
      <c r="D123" s="16" t="s">
        <v>8</v>
      </c>
      <c r="E123" s="9"/>
      <c r="F123" s="9"/>
      <c r="G123" s="10"/>
      <c r="H123" s="98" t="s">
        <v>9</v>
      </c>
      <c r="I123" s="98" t="s">
        <v>9</v>
      </c>
      <c r="J123" s="17"/>
      <c r="K123" s="54"/>
    </row>
    <row r="124" spans="1:11" ht="18.600000000000001" customHeight="1" x14ac:dyDescent="0.2">
      <c r="C124" s="5"/>
      <c r="D124" s="16" t="s">
        <v>10</v>
      </c>
      <c r="E124" s="9"/>
      <c r="F124" s="9"/>
      <c r="G124" s="11">
        <f>+J118</f>
        <v>2017</v>
      </c>
      <c r="H124" s="106">
        <v>186000</v>
      </c>
      <c r="I124" s="106">
        <v>186000</v>
      </c>
      <c r="J124" s="18"/>
      <c r="K124" s="54" t="s">
        <v>125</v>
      </c>
    </row>
    <row r="125" spans="1:11" ht="18.600000000000001" customHeight="1" thickBot="1" x14ac:dyDescent="0.25">
      <c r="C125" s="5"/>
      <c r="D125" s="16" t="s">
        <v>43</v>
      </c>
      <c r="E125" s="9"/>
      <c r="F125" s="9"/>
      <c r="G125" s="10"/>
      <c r="H125" s="27">
        <f>+J122-H124</f>
        <v>9000</v>
      </c>
      <c r="I125" s="27">
        <f>+J122-I124</f>
        <v>9000</v>
      </c>
      <c r="J125" s="18"/>
      <c r="K125" s="54"/>
    </row>
    <row r="126" spans="1:11" ht="18.600000000000001" customHeight="1" x14ac:dyDescent="0.2">
      <c r="C126" s="5"/>
      <c r="D126" s="95" t="s">
        <v>39</v>
      </c>
      <c r="E126" s="96"/>
      <c r="F126" s="96"/>
      <c r="G126" s="97"/>
      <c r="H126" s="107">
        <v>10000</v>
      </c>
      <c r="I126" s="107">
        <v>10000</v>
      </c>
      <c r="J126" s="18"/>
      <c r="K126" s="54" t="s">
        <v>126</v>
      </c>
    </row>
    <row r="127" spans="1:11" ht="18.600000000000001" customHeight="1" x14ac:dyDescent="0.2">
      <c r="C127" s="5"/>
      <c r="D127" s="16" t="s">
        <v>31</v>
      </c>
      <c r="E127" s="9"/>
      <c r="F127" s="9"/>
      <c r="G127" s="10"/>
      <c r="H127" s="32">
        <f>+H125/H126</f>
        <v>0.9</v>
      </c>
      <c r="I127" s="32">
        <f>+I125/I126</f>
        <v>0.9</v>
      </c>
      <c r="J127" s="18"/>
      <c r="K127" s="54"/>
    </row>
    <row r="128" spans="1:11" ht="18.600000000000001" customHeight="1" x14ac:dyDescent="0.2">
      <c r="C128" s="5"/>
      <c r="D128" s="16" t="s">
        <v>52</v>
      </c>
      <c r="E128" s="9"/>
      <c r="F128" s="9"/>
      <c r="G128" s="10"/>
      <c r="H128" s="12">
        <v>5500</v>
      </c>
      <c r="I128" s="12">
        <v>5500</v>
      </c>
      <c r="J128" s="18"/>
      <c r="K128" s="54"/>
    </row>
    <row r="129" spans="1:11" ht="18.600000000000001" customHeight="1" thickBot="1" x14ac:dyDescent="0.25">
      <c r="C129" s="5"/>
      <c r="D129" s="19" t="s">
        <v>53</v>
      </c>
      <c r="E129" s="9"/>
      <c r="F129" s="9"/>
      <c r="G129" s="10"/>
      <c r="H129" s="41"/>
      <c r="I129" s="41"/>
      <c r="J129" s="18"/>
      <c r="K129" s="54"/>
    </row>
    <row r="130" spans="1:11" ht="18.600000000000001" customHeight="1" thickBot="1" x14ac:dyDescent="0.25">
      <c r="C130" s="5"/>
      <c r="D130" s="19" t="s">
        <v>54</v>
      </c>
      <c r="E130" s="9"/>
      <c r="F130" s="9"/>
      <c r="G130" s="10"/>
      <c r="H130" s="42">
        <f>SUM(H128)</f>
        <v>5500</v>
      </c>
      <c r="I130" s="42">
        <f>+I129+I128</f>
        <v>5500</v>
      </c>
      <c r="J130" s="18"/>
      <c r="K130" s="54"/>
    </row>
    <row r="131" spans="1:11" ht="18.600000000000001" customHeight="1" x14ac:dyDescent="0.2">
      <c r="C131" s="5"/>
      <c r="D131" s="16" t="s">
        <v>33</v>
      </c>
      <c r="E131" s="9"/>
      <c r="F131" s="9"/>
      <c r="G131" s="10"/>
      <c r="H131" s="26">
        <f>-H128*H127</f>
        <v>-4950</v>
      </c>
      <c r="I131" s="26">
        <f>-I128*I127</f>
        <v>-4950</v>
      </c>
      <c r="J131" s="18"/>
      <c r="K131" s="54"/>
    </row>
    <row r="132" spans="1:11" ht="18.600000000000001" customHeight="1" thickBot="1" x14ac:dyDescent="0.25">
      <c r="C132" s="5"/>
      <c r="D132" s="16" t="s">
        <v>86</v>
      </c>
      <c r="E132" s="9"/>
      <c r="F132" s="9"/>
      <c r="G132" s="10"/>
      <c r="H132" s="44">
        <f>SUM(H130:H131)</f>
        <v>550</v>
      </c>
      <c r="I132" s="44">
        <f>SUM(I130:I131)</f>
        <v>550</v>
      </c>
      <c r="J132" s="56"/>
      <c r="K132" s="54"/>
    </row>
    <row r="133" spans="1:11" ht="18.600000000000001" customHeight="1" thickBot="1" x14ac:dyDescent="0.25">
      <c r="C133" s="5"/>
      <c r="D133" s="16" t="s">
        <v>51</v>
      </c>
      <c r="E133" s="9"/>
      <c r="F133" s="9"/>
      <c r="G133" s="10"/>
      <c r="H133" s="28">
        <f>+H132</f>
        <v>550</v>
      </c>
      <c r="I133" s="28">
        <f>+I132</f>
        <v>550</v>
      </c>
      <c r="J133" s="61" t="s">
        <v>117</v>
      </c>
      <c r="K133" s="54"/>
    </row>
    <row r="134" spans="1:11" ht="18.600000000000001" customHeight="1" thickBot="1" x14ac:dyDescent="0.25">
      <c r="C134" s="5"/>
      <c r="D134" s="20" t="s">
        <v>32</v>
      </c>
      <c r="E134" s="21"/>
      <c r="F134" s="21"/>
      <c r="G134" s="22"/>
      <c r="H134" s="23"/>
      <c r="I134" s="23"/>
      <c r="J134" s="101">
        <f>SUM(J122:J133)</f>
        <v>195000</v>
      </c>
      <c r="K134" s="54"/>
    </row>
    <row r="135" spans="1:11" x14ac:dyDescent="0.2">
      <c r="C135" s="5"/>
      <c r="D135" s="3" t="s">
        <v>41</v>
      </c>
      <c r="E135" s="3"/>
      <c r="F135" s="3"/>
      <c r="G135" s="3"/>
      <c r="H135" s="3"/>
      <c r="I135" s="3"/>
      <c r="J135" s="3"/>
      <c r="K135" s="53"/>
    </row>
    <row r="136" spans="1:11" x14ac:dyDescent="0.2">
      <c r="C136" s="5"/>
      <c r="D136" s="3" t="s">
        <v>40</v>
      </c>
      <c r="E136" s="3"/>
      <c r="F136" s="3"/>
      <c r="G136" s="3"/>
      <c r="H136" s="3"/>
      <c r="I136" s="3"/>
      <c r="J136" s="3"/>
      <c r="K136" s="53"/>
    </row>
    <row r="137" spans="1:11" ht="6" customHeight="1" x14ac:dyDescent="0.2">
      <c r="C137" s="5"/>
      <c r="D137" s="3"/>
      <c r="E137" s="3"/>
      <c r="F137" s="3"/>
      <c r="G137" s="3"/>
      <c r="H137" s="3"/>
      <c r="I137" s="3"/>
      <c r="J137" s="3"/>
      <c r="K137" s="53"/>
    </row>
    <row r="138" spans="1:11" x14ac:dyDescent="0.2">
      <c r="A138" s="6">
        <v>34</v>
      </c>
      <c r="B138" s="5" t="s">
        <v>34</v>
      </c>
      <c r="C138" s="5"/>
      <c r="D138" s="3" t="s">
        <v>44</v>
      </c>
      <c r="E138" s="3"/>
      <c r="F138" s="3"/>
      <c r="G138" s="3"/>
      <c r="H138" s="3"/>
      <c r="I138" s="3"/>
      <c r="J138" s="3"/>
      <c r="K138" s="53"/>
    </row>
    <row r="139" spans="1:11" x14ac:dyDescent="0.2">
      <c r="C139" s="5"/>
      <c r="D139" s="3" t="s">
        <v>45</v>
      </c>
      <c r="E139" s="3"/>
      <c r="F139" s="3"/>
      <c r="G139" s="3"/>
      <c r="H139" s="3"/>
      <c r="I139" s="3"/>
      <c r="J139" s="3"/>
      <c r="K139" s="53"/>
    </row>
    <row r="140" spans="1:11" x14ac:dyDescent="0.2">
      <c r="A140" s="6">
        <v>35</v>
      </c>
      <c r="B140" s="5" t="s">
        <v>34</v>
      </c>
      <c r="C140" s="5"/>
      <c r="D140" s="3" t="s">
        <v>119</v>
      </c>
      <c r="E140" s="3"/>
      <c r="F140" s="3"/>
      <c r="G140" s="3"/>
      <c r="H140" s="3"/>
      <c r="I140" s="3"/>
      <c r="J140" s="3"/>
      <c r="K140" s="53"/>
    </row>
    <row r="141" spans="1:11" x14ac:dyDescent="0.2">
      <c r="A141" s="6">
        <v>36</v>
      </c>
      <c r="B141" s="5" t="s">
        <v>0</v>
      </c>
      <c r="C141" s="5"/>
      <c r="D141" s="3" t="s">
        <v>46</v>
      </c>
      <c r="E141" s="3"/>
      <c r="F141" s="3"/>
      <c r="G141" s="3"/>
      <c r="H141" s="3"/>
      <c r="I141" s="3"/>
      <c r="J141" s="3"/>
      <c r="K141" s="53"/>
    </row>
    <row r="142" spans="1:11" x14ac:dyDescent="0.2">
      <c r="A142" s="6">
        <v>37</v>
      </c>
      <c r="B142" s="5" t="s">
        <v>34</v>
      </c>
      <c r="C142" s="5"/>
      <c r="D142" s="3"/>
      <c r="E142" s="3"/>
      <c r="F142" s="3"/>
      <c r="G142" s="3"/>
      <c r="H142" s="3"/>
      <c r="I142" s="3"/>
      <c r="J142" s="3"/>
      <c r="K142" s="53"/>
    </row>
    <row r="143" spans="1:11" x14ac:dyDescent="0.2">
      <c r="A143" s="6">
        <v>38</v>
      </c>
      <c r="B143" s="5" t="s">
        <v>34</v>
      </c>
      <c r="C143" s="5"/>
      <c r="D143" s="3" t="s">
        <v>47</v>
      </c>
      <c r="E143" s="3"/>
      <c r="F143" s="3"/>
      <c r="G143" s="3"/>
      <c r="H143" s="3"/>
      <c r="I143" s="3"/>
      <c r="J143" s="3"/>
      <c r="K143" s="53"/>
    </row>
    <row r="144" spans="1:11" x14ac:dyDescent="0.2">
      <c r="A144" s="6">
        <v>39</v>
      </c>
      <c r="B144" s="5" t="s">
        <v>0</v>
      </c>
      <c r="C144" s="5"/>
      <c r="D144" s="3"/>
      <c r="E144" s="3"/>
      <c r="F144" s="3"/>
      <c r="G144" s="3"/>
      <c r="H144" s="3"/>
      <c r="I144" s="3"/>
      <c r="J144" s="3"/>
      <c r="K144" s="53"/>
    </row>
    <row r="145" spans="1:13" ht="15" thickBot="1" x14ac:dyDescent="0.25">
      <c r="A145" s="6">
        <v>40</v>
      </c>
      <c r="B145" s="5" t="s">
        <v>34</v>
      </c>
      <c r="C145" s="5"/>
      <c r="D145" s="3"/>
      <c r="E145" s="3"/>
      <c r="F145" s="3"/>
      <c r="G145" s="3"/>
      <c r="H145" s="3"/>
      <c r="I145" s="3"/>
      <c r="J145" s="3"/>
      <c r="K145" s="53"/>
    </row>
    <row r="146" spans="1:13" x14ac:dyDescent="0.2">
      <c r="A146" s="6">
        <v>41</v>
      </c>
      <c r="B146" s="5" t="s">
        <v>25</v>
      </c>
      <c r="C146" s="5"/>
      <c r="D146" s="145" t="s">
        <v>111</v>
      </c>
      <c r="E146" s="181"/>
      <c r="F146" s="146">
        <v>50000</v>
      </c>
      <c r="G146" s="3"/>
      <c r="H146" s="3"/>
      <c r="I146" s="3"/>
      <c r="J146" s="3"/>
      <c r="K146" s="3"/>
      <c r="L146" s="53"/>
    </row>
    <row r="147" spans="1:13" x14ac:dyDescent="0.2">
      <c r="C147" s="5"/>
      <c r="D147" s="142" t="s">
        <v>87</v>
      </c>
      <c r="E147" s="111"/>
      <c r="F147" s="147">
        <v>0.25</v>
      </c>
      <c r="G147" s="3"/>
      <c r="H147" s="3"/>
      <c r="I147" s="3"/>
      <c r="J147" s="3"/>
      <c r="K147" s="3"/>
      <c r="L147" s="53"/>
    </row>
    <row r="148" spans="1:13" ht="15" thickBot="1" x14ac:dyDescent="0.25">
      <c r="C148" s="5"/>
      <c r="D148" s="182"/>
      <c r="E148" s="183"/>
      <c r="F148" s="148">
        <f>+F147*F146</f>
        <v>12500</v>
      </c>
      <c r="G148" s="3"/>
      <c r="H148" s="3"/>
      <c r="I148" s="3"/>
      <c r="J148" s="3"/>
      <c r="K148" s="3"/>
      <c r="L148" s="53"/>
    </row>
    <row r="149" spans="1:13" ht="15" thickBot="1" x14ac:dyDescent="0.25">
      <c r="C149" s="5"/>
      <c r="D149" s="3"/>
      <c r="E149" s="77"/>
      <c r="F149" s="3"/>
      <c r="G149" s="3"/>
      <c r="H149" s="3"/>
      <c r="I149" s="3"/>
      <c r="J149" s="3"/>
      <c r="K149" s="53"/>
    </row>
    <row r="150" spans="1:13" x14ac:dyDescent="0.2">
      <c r="A150" s="6">
        <v>42</v>
      </c>
      <c r="B150" s="5" t="s">
        <v>1</v>
      </c>
      <c r="C150" s="5"/>
      <c r="D150" s="140" t="s">
        <v>124</v>
      </c>
      <c r="E150" s="181"/>
      <c r="F150" s="141"/>
      <c r="G150" s="186">
        <v>20000</v>
      </c>
      <c r="H150" s="3"/>
      <c r="I150" s="3"/>
      <c r="J150" s="3"/>
      <c r="K150" s="3"/>
      <c r="L150" s="3"/>
      <c r="M150" s="53"/>
    </row>
    <row r="151" spans="1:13" x14ac:dyDescent="0.2">
      <c r="C151" s="5"/>
      <c r="D151" s="142" t="s">
        <v>88</v>
      </c>
      <c r="E151" s="184"/>
      <c r="F151" s="111"/>
      <c r="G151" s="187">
        <v>200000</v>
      </c>
      <c r="H151" s="3"/>
      <c r="I151" s="3"/>
      <c r="J151" s="3"/>
      <c r="K151" s="3"/>
      <c r="L151" s="3"/>
      <c r="M151" s="53"/>
    </row>
    <row r="152" spans="1:13" x14ac:dyDescent="0.2">
      <c r="C152" s="5"/>
      <c r="D152" s="142"/>
      <c r="E152" s="184"/>
      <c r="F152" s="111"/>
      <c r="G152" s="188">
        <f>+G150/G151</f>
        <v>0.1</v>
      </c>
      <c r="H152" s="3"/>
      <c r="I152" s="3"/>
      <c r="J152" s="3"/>
      <c r="K152" s="3"/>
      <c r="L152" s="3"/>
      <c r="M152" s="53"/>
    </row>
    <row r="153" spans="1:13" x14ac:dyDescent="0.2">
      <c r="C153" s="5"/>
      <c r="D153" s="142" t="s">
        <v>89</v>
      </c>
      <c r="E153" s="184"/>
      <c r="F153" s="111"/>
      <c r="G153" s="187">
        <v>50000</v>
      </c>
      <c r="H153" s="3"/>
      <c r="I153" s="3"/>
      <c r="J153" s="3"/>
      <c r="K153" s="3"/>
      <c r="L153" s="3"/>
      <c r="M153" s="53"/>
    </row>
    <row r="154" spans="1:13" x14ac:dyDescent="0.2">
      <c r="C154" s="5"/>
      <c r="D154" s="142" t="s">
        <v>90</v>
      </c>
      <c r="E154" s="184"/>
      <c r="F154" s="111"/>
      <c r="G154" s="187">
        <f>+G153*G152</f>
        <v>5000</v>
      </c>
      <c r="H154" s="3"/>
      <c r="I154" s="3"/>
      <c r="J154" s="3"/>
      <c r="K154" s="3"/>
      <c r="L154" s="3"/>
      <c r="M154" s="53"/>
    </row>
    <row r="155" spans="1:13" ht="15" thickBot="1" x14ac:dyDescent="0.25">
      <c r="C155" s="5"/>
      <c r="D155" s="143" t="s">
        <v>91</v>
      </c>
      <c r="E155" s="185"/>
      <c r="F155" s="144"/>
      <c r="G155" s="189">
        <f>+G153-G154</f>
        <v>45000</v>
      </c>
      <c r="H155" s="3"/>
      <c r="I155" s="3"/>
      <c r="J155" s="3"/>
      <c r="K155" s="3"/>
      <c r="L155" s="3"/>
      <c r="M155" s="53"/>
    </row>
    <row r="156" spans="1:13" x14ac:dyDescent="0.2">
      <c r="A156" s="6">
        <v>43</v>
      </c>
      <c r="B156" s="5" t="s">
        <v>0</v>
      </c>
      <c r="C156" s="5"/>
      <c r="D156" s="3" t="s">
        <v>47</v>
      </c>
      <c r="E156" s="3"/>
      <c r="F156" s="3"/>
      <c r="G156" s="3"/>
      <c r="H156" s="3"/>
      <c r="I156" s="3"/>
      <c r="J156" s="3"/>
      <c r="K156" s="53"/>
    </row>
    <row r="157" spans="1:13" x14ac:dyDescent="0.2">
      <c r="A157" s="6">
        <v>44</v>
      </c>
      <c r="B157" s="5" t="s">
        <v>34</v>
      </c>
      <c r="C157" s="5"/>
      <c r="D157" s="3"/>
      <c r="E157" s="3"/>
      <c r="F157" s="3"/>
      <c r="G157" s="3"/>
      <c r="H157" s="3"/>
      <c r="I157" s="3"/>
      <c r="J157" s="3"/>
      <c r="K157" s="53"/>
    </row>
    <row r="158" spans="1:13" ht="15" x14ac:dyDescent="0.25">
      <c r="A158" s="6">
        <v>45</v>
      </c>
      <c r="B158" s="5" t="s">
        <v>34</v>
      </c>
      <c r="C158" s="5"/>
      <c r="D158" s="60" t="s">
        <v>48</v>
      </c>
      <c r="E158" s="3"/>
      <c r="F158" s="3"/>
      <c r="G158" s="3"/>
      <c r="H158" s="3"/>
      <c r="I158" s="3"/>
      <c r="J158" s="3"/>
      <c r="K158" s="53"/>
    </row>
    <row r="160" spans="1:13" s="65" customFormat="1" x14ac:dyDescent="0.2">
      <c r="A160" s="62">
        <v>46</v>
      </c>
      <c r="B160" s="62" t="s">
        <v>25</v>
      </c>
      <c r="C160" s="62"/>
      <c r="D160" s="63" t="s">
        <v>57</v>
      </c>
      <c r="E160" s="63"/>
      <c r="F160" s="63"/>
      <c r="G160" s="63"/>
      <c r="H160" s="63"/>
      <c r="I160" s="63"/>
      <c r="J160" s="63"/>
      <c r="K160" s="64"/>
    </row>
    <row r="161" spans="1:12" s="65" customFormat="1" x14ac:dyDescent="0.2">
      <c r="A161" s="62"/>
      <c r="B161" s="62"/>
      <c r="C161" s="62"/>
      <c r="D161" s="63" t="s">
        <v>58</v>
      </c>
      <c r="E161" s="63"/>
      <c r="F161" s="63"/>
      <c r="G161" s="63"/>
      <c r="H161" s="63"/>
      <c r="I161" s="63"/>
      <c r="J161" s="63"/>
      <c r="K161" s="64"/>
    </row>
    <row r="162" spans="1:12" s="65" customFormat="1" ht="15" thickBot="1" x14ac:dyDescent="0.25">
      <c r="A162" s="66"/>
      <c r="B162" s="67"/>
      <c r="C162" s="67"/>
      <c r="D162" s="68" t="s">
        <v>120</v>
      </c>
      <c r="E162" s="68"/>
      <c r="F162" s="68"/>
      <c r="G162" s="68"/>
      <c r="H162" s="68"/>
      <c r="I162" s="68"/>
      <c r="J162" s="68"/>
      <c r="K162" s="69"/>
    </row>
    <row r="163" spans="1:12" s="65" customFormat="1" x14ac:dyDescent="0.2">
      <c r="A163" s="66"/>
      <c r="B163" s="67"/>
      <c r="C163" s="67"/>
      <c r="D163" s="112" t="s">
        <v>59</v>
      </c>
      <c r="E163" s="113"/>
      <c r="F163" s="113"/>
      <c r="G163" s="114"/>
      <c r="H163" s="115">
        <v>300000</v>
      </c>
      <c r="I163" s="68"/>
      <c r="J163" s="68"/>
      <c r="K163" s="68"/>
      <c r="L163" s="69"/>
    </row>
    <row r="164" spans="1:12" s="65" customFormat="1" x14ac:dyDescent="0.2">
      <c r="A164" s="66"/>
      <c r="B164" s="67"/>
      <c r="C164" s="67"/>
      <c r="D164" s="116" t="s">
        <v>60</v>
      </c>
      <c r="E164" s="81"/>
      <c r="F164" s="81"/>
      <c r="G164" s="82"/>
      <c r="H164" s="122">
        <v>80000</v>
      </c>
      <c r="I164" s="68"/>
      <c r="J164" s="68"/>
      <c r="K164" s="68"/>
      <c r="L164" s="69"/>
    </row>
    <row r="165" spans="1:12" s="65" customFormat="1" x14ac:dyDescent="0.2">
      <c r="A165" s="66"/>
      <c r="B165" s="67"/>
      <c r="C165" s="67"/>
      <c r="D165" s="116" t="s">
        <v>61</v>
      </c>
      <c r="E165" s="81"/>
      <c r="F165" s="81"/>
      <c r="G165" s="82"/>
      <c r="H165" s="118">
        <v>75000</v>
      </c>
      <c r="I165" s="68"/>
      <c r="J165" s="68"/>
      <c r="K165" s="68"/>
      <c r="L165" s="69"/>
    </row>
    <row r="166" spans="1:12" s="65" customFormat="1" x14ac:dyDescent="0.2">
      <c r="A166" s="66"/>
      <c r="B166" s="67"/>
      <c r="C166" s="67"/>
      <c r="D166" s="116" t="s">
        <v>62</v>
      </c>
      <c r="E166" s="81"/>
      <c r="F166" s="81"/>
      <c r="G166" s="82"/>
      <c r="H166" s="120"/>
      <c r="I166" s="68"/>
      <c r="J166" s="68"/>
      <c r="K166" s="68"/>
      <c r="L166" s="69"/>
    </row>
    <row r="167" spans="1:12" s="65" customFormat="1" ht="15.75" thickBot="1" x14ac:dyDescent="0.25">
      <c r="A167" s="66"/>
      <c r="B167" s="67"/>
      <c r="C167" s="67"/>
      <c r="D167" s="135" t="s">
        <v>63</v>
      </c>
      <c r="E167" s="131"/>
      <c r="F167" s="131"/>
      <c r="G167" s="193"/>
      <c r="H167" s="137">
        <f>+H163-H164-H165</f>
        <v>145000</v>
      </c>
      <c r="I167" s="68"/>
      <c r="J167" s="68"/>
      <c r="K167" s="68"/>
      <c r="L167" s="69"/>
    </row>
    <row r="168" spans="1:12" s="65" customFormat="1" x14ac:dyDescent="0.2">
      <c r="A168" s="66"/>
      <c r="B168" s="67"/>
      <c r="C168" s="67"/>
      <c r="D168" s="68" t="s">
        <v>64</v>
      </c>
      <c r="E168" s="68"/>
      <c r="F168" s="68"/>
      <c r="G168" s="68"/>
      <c r="H168" s="68"/>
      <c r="I168" s="68"/>
      <c r="J168" s="68"/>
      <c r="K168" s="69"/>
    </row>
    <row r="169" spans="1:12" s="65" customFormat="1" x14ac:dyDescent="0.2">
      <c r="A169" s="66"/>
      <c r="B169" s="67"/>
      <c r="C169" s="67"/>
      <c r="D169" s="68" t="s">
        <v>65</v>
      </c>
      <c r="E169" s="68"/>
      <c r="F169" s="68"/>
      <c r="G169" s="68"/>
      <c r="H169" s="68"/>
      <c r="I169" s="68"/>
      <c r="J169" s="68"/>
      <c r="K169" s="69"/>
    </row>
    <row r="170" spans="1:12" s="65" customFormat="1" ht="8.4499999999999993" customHeight="1" x14ac:dyDescent="0.2">
      <c r="A170" s="66"/>
      <c r="B170" s="67"/>
      <c r="C170" s="67"/>
      <c r="D170" s="68"/>
      <c r="E170" s="68"/>
      <c r="F170" s="68"/>
      <c r="G170" s="68"/>
      <c r="H170" s="68"/>
      <c r="I170" s="68"/>
      <c r="J170" s="68"/>
      <c r="K170" s="69"/>
    </row>
    <row r="171" spans="1:12" s="65" customFormat="1" x14ac:dyDescent="0.2">
      <c r="A171" s="66"/>
      <c r="B171" s="67"/>
      <c r="C171" s="67"/>
      <c r="D171" s="68" t="s">
        <v>66</v>
      </c>
      <c r="E171" s="68"/>
      <c r="F171" s="68"/>
      <c r="G171" s="68"/>
      <c r="H171" s="68"/>
      <c r="I171" s="68"/>
      <c r="J171" s="68"/>
      <c r="K171" s="69"/>
    </row>
    <row r="172" spans="1:12" s="65" customFormat="1" ht="7.15" customHeight="1" thickBot="1" x14ac:dyDescent="0.25">
      <c r="A172" s="66"/>
      <c r="B172" s="67"/>
      <c r="C172" s="67"/>
      <c r="D172" s="68"/>
      <c r="E172" s="68"/>
      <c r="F172" s="68"/>
      <c r="G172" s="68"/>
      <c r="H172" s="68"/>
      <c r="I172" s="68"/>
      <c r="J172" s="68"/>
      <c r="K172" s="69"/>
    </row>
    <row r="173" spans="1:12" s="65" customFormat="1" x14ac:dyDescent="0.2">
      <c r="A173" s="66"/>
      <c r="B173" s="67"/>
      <c r="C173" s="67"/>
      <c r="D173" s="112" t="s">
        <v>67</v>
      </c>
      <c r="E173" s="113"/>
      <c r="F173" s="134"/>
      <c r="G173" s="115">
        <f>SUM(H164)</f>
        <v>80000</v>
      </c>
      <c r="H173" s="68"/>
      <c r="I173" s="68"/>
      <c r="J173" s="68"/>
      <c r="K173" s="69"/>
    </row>
    <row r="174" spans="1:12" s="65" customFormat="1" x14ac:dyDescent="0.2">
      <c r="A174" s="66"/>
      <c r="B174" s="67"/>
      <c r="C174" s="67"/>
      <c r="D174" s="116" t="s">
        <v>68</v>
      </c>
      <c r="E174" s="81"/>
      <c r="F174" s="80"/>
      <c r="G174" s="129">
        <v>0.25</v>
      </c>
      <c r="H174" s="68"/>
      <c r="I174" s="68"/>
      <c r="J174" s="68"/>
      <c r="K174" s="69"/>
    </row>
    <row r="175" spans="1:12" s="65" customFormat="1" ht="15" thickBot="1" x14ac:dyDescent="0.25">
      <c r="A175" s="66"/>
      <c r="B175" s="67"/>
      <c r="C175" s="67"/>
      <c r="D175" s="138"/>
      <c r="E175" s="131"/>
      <c r="F175" s="136"/>
      <c r="G175" s="139">
        <f>+G174*G173</f>
        <v>20000</v>
      </c>
      <c r="H175" s="68"/>
      <c r="I175" s="68"/>
      <c r="J175" s="68"/>
      <c r="K175" s="69"/>
    </row>
    <row r="176" spans="1:12" s="65" customFormat="1" x14ac:dyDescent="0.2">
      <c r="A176" s="66"/>
      <c r="B176" s="67"/>
      <c r="C176" s="67"/>
      <c r="D176" s="68"/>
      <c r="E176" s="68"/>
      <c r="F176" s="68"/>
      <c r="G176" s="68"/>
      <c r="H176" s="68"/>
      <c r="I176" s="68"/>
      <c r="J176" s="68"/>
      <c r="K176" s="69"/>
    </row>
    <row r="177" spans="1:12" s="65" customFormat="1" x14ac:dyDescent="0.2">
      <c r="A177" s="66">
        <v>47</v>
      </c>
      <c r="B177" s="67" t="s">
        <v>1</v>
      </c>
      <c r="C177" s="67"/>
      <c r="D177" s="68" t="s">
        <v>122</v>
      </c>
      <c r="E177" s="68"/>
      <c r="F177" s="68"/>
      <c r="G177" s="68"/>
      <c r="H177" s="68"/>
      <c r="I177" s="68"/>
      <c r="J177" s="68"/>
      <c r="K177" s="69"/>
    </row>
    <row r="178" spans="1:12" s="65" customFormat="1" x14ac:dyDescent="0.2">
      <c r="A178" s="66"/>
      <c r="B178" s="67"/>
      <c r="C178" s="67"/>
      <c r="D178" s="68" t="s">
        <v>121</v>
      </c>
      <c r="E178" s="68"/>
      <c r="F178" s="68"/>
      <c r="G178" s="68"/>
      <c r="H178" s="68"/>
      <c r="I178" s="68"/>
      <c r="J178" s="68"/>
      <c r="K178" s="69"/>
    </row>
    <row r="179" spans="1:12" s="65" customFormat="1" x14ac:dyDescent="0.2">
      <c r="A179" s="66"/>
      <c r="B179" s="67"/>
      <c r="C179" s="67"/>
      <c r="D179" s="68" t="s">
        <v>69</v>
      </c>
      <c r="E179" s="68"/>
      <c r="F179" s="68"/>
      <c r="G179" s="68"/>
      <c r="H179" s="68"/>
      <c r="I179" s="68"/>
      <c r="J179" s="68"/>
      <c r="K179" s="69"/>
    </row>
    <row r="180" spans="1:12" s="65" customFormat="1" ht="15" thickBot="1" x14ac:dyDescent="0.25">
      <c r="A180" s="66"/>
      <c r="B180" s="67"/>
      <c r="C180" s="67"/>
      <c r="D180" s="68"/>
      <c r="E180" s="68"/>
      <c r="F180" s="68"/>
      <c r="G180" s="68"/>
      <c r="H180" s="68"/>
      <c r="I180" s="68"/>
      <c r="J180" s="68"/>
      <c r="K180" s="69"/>
    </row>
    <row r="181" spans="1:12" s="65" customFormat="1" ht="17.45" customHeight="1" x14ac:dyDescent="0.2">
      <c r="A181" s="66"/>
      <c r="B181" s="67"/>
      <c r="C181" s="67"/>
      <c r="D181" s="112" t="s">
        <v>59</v>
      </c>
      <c r="E181" s="113"/>
      <c r="F181" s="113"/>
      <c r="G181" s="194"/>
      <c r="H181" s="114"/>
      <c r="I181" s="115">
        <v>300000</v>
      </c>
      <c r="J181" s="68"/>
      <c r="K181" s="68"/>
      <c r="L181" s="69"/>
    </row>
    <row r="182" spans="1:12" s="65" customFormat="1" ht="17.45" customHeight="1" x14ac:dyDescent="0.2">
      <c r="A182" s="66"/>
      <c r="B182" s="67"/>
      <c r="C182" s="67"/>
      <c r="D182" s="116" t="s">
        <v>60</v>
      </c>
      <c r="E182" s="81"/>
      <c r="F182" s="81"/>
      <c r="G182" s="195"/>
      <c r="H182" s="82"/>
      <c r="I182" s="117">
        <v>100000</v>
      </c>
      <c r="J182" s="68"/>
      <c r="K182" s="68"/>
      <c r="L182" s="69"/>
    </row>
    <row r="183" spans="1:12" s="65" customFormat="1" ht="17.45" customHeight="1" x14ac:dyDescent="0.2">
      <c r="A183" s="66"/>
      <c r="B183" s="67"/>
      <c r="C183" s="67"/>
      <c r="D183" s="116" t="s">
        <v>61</v>
      </c>
      <c r="E183" s="81"/>
      <c r="F183" s="81"/>
      <c r="G183" s="195"/>
      <c r="H183" s="82"/>
      <c r="I183" s="118">
        <v>75000</v>
      </c>
      <c r="J183" s="68"/>
      <c r="K183" s="68"/>
      <c r="L183" s="69"/>
    </row>
    <row r="184" spans="1:12" s="65" customFormat="1" ht="17.45" customHeight="1" x14ac:dyDescent="0.2">
      <c r="A184" s="66"/>
      <c r="B184" s="67"/>
      <c r="C184" s="67"/>
      <c r="D184" s="119" t="s">
        <v>62</v>
      </c>
      <c r="E184" s="81"/>
      <c r="F184" s="81"/>
      <c r="G184" s="195"/>
      <c r="H184" s="82"/>
      <c r="I184" s="120"/>
      <c r="J184" s="68"/>
      <c r="K184" s="68"/>
      <c r="L184" s="69"/>
    </row>
    <row r="185" spans="1:12" s="65" customFormat="1" ht="17.45" customHeight="1" x14ac:dyDescent="0.2">
      <c r="A185" s="66"/>
      <c r="B185" s="67"/>
      <c r="C185" s="67"/>
      <c r="D185" s="175" t="s">
        <v>63</v>
      </c>
      <c r="E185" s="81"/>
      <c r="F185" s="81"/>
      <c r="G185" s="195"/>
      <c r="H185" s="82"/>
      <c r="I185" s="121">
        <f>+I181-I182-I183</f>
        <v>125000</v>
      </c>
      <c r="J185" s="68"/>
      <c r="K185" s="68"/>
      <c r="L185" s="69"/>
    </row>
    <row r="186" spans="1:12" s="65" customFormat="1" ht="17.45" customHeight="1" x14ac:dyDescent="0.2">
      <c r="A186" s="66"/>
      <c r="B186" s="67"/>
      <c r="C186" s="67"/>
      <c r="D186" s="119" t="s">
        <v>70</v>
      </c>
      <c r="E186" s="81"/>
      <c r="F186" s="81"/>
      <c r="G186" s="195"/>
      <c r="H186" s="82"/>
      <c r="I186" s="122">
        <v>-25000</v>
      </c>
      <c r="J186" s="68"/>
      <c r="K186" s="68"/>
      <c r="L186" s="69"/>
    </row>
    <row r="187" spans="1:12" s="65" customFormat="1" ht="17.45" customHeight="1" x14ac:dyDescent="0.2">
      <c r="A187" s="66"/>
      <c r="B187" s="67"/>
      <c r="C187" s="67"/>
      <c r="D187" s="119" t="s">
        <v>71</v>
      </c>
      <c r="E187" s="81"/>
      <c r="F187" s="81"/>
      <c r="G187" s="195"/>
      <c r="H187" s="82"/>
      <c r="I187" s="122">
        <f>+I186+I185</f>
        <v>100000</v>
      </c>
      <c r="J187" s="68"/>
      <c r="K187" s="68"/>
      <c r="L187" s="69"/>
    </row>
    <row r="188" spans="1:12" s="65" customFormat="1" ht="17.45" customHeight="1" x14ac:dyDescent="0.2">
      <c r="A188" s="66"/>
      <c r="B188" s="67"/>
      <c r="C188" s="67"/>
      <c r="D188" s="119" t="s">
        <v>72</v>
      </c>
      <c r="E188" s="81"/>
      <c r="F188" s="81"/>
      <c r="G188" s="195"/>
      <c r="H188" s="82"/>
      <c r="I188" s="123">
        <v>0.92349999999999999</v>
      </c>
      <c r="J188" s="68"/>
      <c r="K188" s="68"/>
      <c r="L188" s="69"/>
    </row>
    <row r="189" spans="1:12" s="65" customFormat="1" ht="17.45" customHeight="1" x14ac:dyDescent="0.2">
      <c r="A189" s="66"/>
      <c r="B189" s="67"/>
      <c r="C189" s="67"/>
      <c r="D189" s="124" t="s">
        <v>73</v>
      </c>
      <c r="E189" s="81"/>
      <c r="F189" s="81"/>
      <c r="G189" s="195"/>
      <c r="H189" s="82"/>
      <c r="I189" s="125">
        <f>+I188*I187</f>
        <v>92350</v>
      </c>
      <c r="J189" s="68"/>
      <c r="K189" s="68"/>
      <c r="L189" s="69"/>
    </row>
    <row r="190" spans="1:12" s="65" customFormat="1" ht="17.45" customHeight="1" x14ac:dyDescent="0.2">
      <c r="A190" s="66"/>
      <c r="B190" s="67"/>
      <c r="C190" s="67"/>
      <c r="D190" s="116" t="s">
        <v>92</v>
      </c>
      <c r="E190" s="81"/>
      <c r="F190" s="81"/>
      <c r="G190" s="195"/>
      <c r="H190" s="82"/>
      <c r="I190" s="123">
        <v>0.153</v>
      </c>
      <c r="J190" s="68"/>
      <c r="K190" s="68"/>
      <c r="L190" s="69"/>
    </row>
    <row r="191" spans="1:12" s="65" customFormat="1" ht="17.45" customHeight="1" x14ac:dyDescent="0.2">
      <c r="A191" s="66"/>
      <c r="B191" s="67"/>
      <c r="C191" s="67"/>
      <c r="D191" s="116" t="s">
        <v>93</v>
      </c>
      <c r="E191" s="81"/>
      <c r="F191" s="81"/>
      <c r="G191" s="195"/>
      <c r="H191" s="82"/>
      <c r="I191" s="120">
        <f>+I190*I189</f>
        <v>14129.55</v>
      </c>
      <c r="J191" s="68"/>
      <c r="K191" s="68"/>
      <c r="L191" s="69"/>
    </row>
    <row r="192" spans="1:12" s="65" customFormat="1" ht="17.45" customHeight="1" x14ac:dyDescent="0.2">
      <c r="A192" s="66"/>
      <c r="B192" s="67"/>
      <c r="C192" s="67"/>
      <c r="D192" s="116" t="s">
        <v>74</v>
      </c>
      <c r="E192" s="81"/>
      <c r="F192" s="81"/>
      <c r="G192" s="195"/>
      <c r="H192" s="82"/>
      <c r="I192" s="126">
        <v>0.5</v>
      </c>
      <c r="J192" s="68"/>
      <c r="K192" s="68"/>
      <c r="L192" s="69"/>
    </row>
    <row r="193" spans="1:12" s="65" customFormat="1" ht="17.45" customHeight="1" x14ac:dyDescent="0.2">
      <c r="A193" s="66"/>
      <c r="B193" s="67"/>
      <c r="C193" s="67"/>
      <c r="D193" s="116" t="s">
        <v>75</v>
      </c>
      <c r="E193" s="81"/>
      <c r="F193" s="81"/>
      <c r="G193" s="195"/>
      <c r="H193" s="82"/>
      <c r="I193" s="120">
        <f>+I192*I191</f>
        <v>7064.7749999999996</v>
      </c>
      <c r="J193" s="68"/>
      <c r="K193" s="68"/>
      <c r="L193" s="69"/>
    </row>
    <row r="194" spans="1:12" s="65" customFormat="1" ht="17.45" customHeight="1" x14ac:dyDescent="0.2">
      <c r="A194" s="66"/>
      <c r="B194" s="67"/>
      <c r="C194" s="67"/>
      <c r="D194" s="116" t="s">
        <v>71</v>
      </c>
      <c r="E194" s="81"/>
      <c r="F194" s="81"/>
      <c r="G194" s="195"/>
      <c r="H194" s="82"/>
      <c r="I194" s="127">
        <f>+I187</f>
        <v>100000</v>
      </c>
      <c r="J194" s="68"/>
      <c r="K194" s="68"/>
      <c r="L194" s="69"/>
    </row>
    <row r="195" spans="1:12" s="65" customFormat="1" ht="17.45" customHeight="1" x14ac:dyDescent="0.2">
      <c r="A195" s="66"/>
      <c r="B195" s="67"/>
      <c r="C195" s="67"/>
      <c r="D195" s="116" t="s">
        <v>76</v>
      </c>
      <c r="E195" s="81"/>
      <c r="F195" s="81"/>
      <c r="G195" s="195"/>
      <c r="H195" s="82"/>
      <c r="I195" s="128">
        <f>+I194-I193</f>
        <v>92935.225000000006</v>
      </c>
      <c r="J195" s="68"/>
      <c r="K195" s="68"/>
      <c r="L195" s="69"/>
    </row>
    <row r="196" spans="1:12" s="65" customFormat="1" ht="17.45" customHeight="1" x14ac:dyDescent="0.2">
      <c r="A196" s="66"/>
      <c r="B196" s="67"/>
      <c r="C196" s="67"/>
      <c r="D196" s="116" t="s">
        <v>77</v>
      </c>
      <c r="E196" s="81"/>
      <c r="F196" s="81"/>
      <c r="G196" s="195"/>
      <c r="H196" s="82"/>
      <c r="I196" s="129">
        <v>0.2</v>
      </c>
      <c r="J196" s="68"/>
      <c r="K196" s="68"/>
      <c r="L196" s="69"/>
    </row>
    <row r="197" spans="1:12" s="65" customFormat="1" ht="17.45" customHeight="1" thickBot="1" x14ac:dyDescent="0.25">
      <c r="A197" s="66"/>
      <c r="B197" s="67"/>
      <c r="C197" s="67"/>
      <c r="D197" s="130" t="s">
        <v>78</v>
      </c>
      <c r="E197" s="131"/>
      <c r="F197" s="131"/>
      <c r="G197" s="196"/>
      <c r="H197" s="132"/>
      <c r="I197" s="133">
        <f>+I196*I195</f>
        <v>18587.045000000002</v>
      </c>
      <c r="J197" s="68"/>
      <c r="K197" s="68"/>
      <c r="L197" s="69"/>
    </row>
    <row r="198" spans="1:12" s="65" customFormat="1" ht="15.6" customHeight="1" x14ac:dyDescent="0.2">
      <c r="A198" s="66"/>
      <c r="B198" s="67"/>
      <c r="C198" s="67"/>
      <c r="D198" s="70" t="s">
        <v>79</v>
      </c>
      <c r="E198" s="68"/>
      <c r="F198" s="68"/>
      <c r="G198" s="68"/>
      <c r="H198" s="68"/>
      <c r="I198" s="68"/>
      <c r="J198" s="68"/>
      <c r="K198" s="69"/>
    </row>
    <row r="199" spans="1:12" s="65" customFormat="1" ht="15.6" customHeight="1" x14ac:dyDescent="0.2">
      <c r="A199" s="66"/>
      <c r="B199" s="67"/>
      <c r="C199" s="67"/>
      <c r="D199" s="68" t="s">
        <v>113</v>
      </c>
      <c r="E199" s="68"/>
      <c r="F199" s="68"/>
      <c r="G199" s="68"/>
      <c r="H199" s="68"/>
      <c r="I199" s="68"/>
      <c r="J199" s="68"/>
      <c r="K199" s="69"/>
    </row>
    <row r="200" spans="1:12" s="65" customFormat="1" x14ac:dyDescent="0.2">
      <c r="A200" s="66">
        <v>48</v>
      </c>
      <c r="B200" s="67" t="s">
        <v>25</v>
      </c>
      <c r="C200" s="67"/>
      <c r="D200" s="68"/>
      <c r="E200" s="68"/>
      <c r="F200" s="68"/>
      <c r="G200" s="68"/>
      <c r="H200" s="68"/>
      <c r="I200" s="68"/>
      <c r="J200" s="68"/>
      <c r="K200" s="69"/>
    </row>
    <row r="201" spans="1:12" s="65" customFormat="1" x14ac:dyDescent="0.2">
      <c r="A201" s="66">
        <v>49</v>
      </c>
      <c r="B201" s="67" t="s">
        <v>0</v>
      </c>
      <c r="C201" s="67"/>
      <c r="D201" s="68" t="s">
        <v>118</v>
      </c>
      <c r="E201" s="68"/>
      <c r="F201" s="68"/>
      <c r="G201" s="68"/>
      <c r="H201" s="68"/>
      <c r="I201" s="68"/>
      <c r="J201" s="68"/>
      <c r="K201" s="69"/>
    </row>
    <row r="202" spans="1:12" s="65" customFormat="1" x14ac:dyDescent="0.2">
      <c r="A202" s="66">
        <v>50</v>
      </c>
      <c r="B202" s="67" t="s">
        <v>0</v>
      </c>
      <c r="C202" s="67"/>
      <c r="D202" s="68"/>
      <c r="E202" s="68"/>
      <c r="F202" s="68"/>
      <c r="G202" s="68"/>
      <c r="H202" s="68"/>
      <c r="I202" s="68"/>
      <c r="J202" s="68"/>
      <c r="K202" s="69"/>
    </row>
    <row r="203" spans="1:12" s="65" customFormat="1" x14ac:dyDescent="0.2">
      <c r="A203" s="66">
        <v>51</v>
      </c>
      <c r="B203" s="67" t="s">
        <v>1</v>
      </c>
      <c r="C203" s="67"/>
      <c r="D203" s="68"/>
      <c r="E203" s="68"/>
      <c r="F203" s="68"/>
      <c r="G203" s="68"/>
      <c r="H203" s="68"/>
      <c r="I203" s="68"/>
      <c r="J203" s="68"/>
      <c r="K203" s="69"/>
    </row>
    <row r="204" spans="1:12" s="65" customFormat="1" x14ac:dyDescent="0.2">
      <c r="A204" s="66">
        <v>52</v>
      </c>
      <c r="B204" s="67" t="s">
        <v>0</v>
      </c>
      <c r="C204" s="67"/>
      <c r="D204" s="68"/>
      <c r="E204" s="68"/>
      <c r="F204" s="68"/>
      <c r="G204" s="68"/>
      <c r="H204" s="68"/>
      <c r="I204" s="68"/>
      <c r="J204" s="68"/>
      <c r="K204" s="69"/>
    </row>
    <row r="205" spans="1:12" s="65" customFormat="1" x14ac:dyDescent="0.2">
      <c r="A205" s="66">
        <v>53</v>
      </c>
      <c r="B205" s="67" t="s">
        <v>34</v>
      </c>
      <c r="C205" s="67"/>
      <c r="D205" s="68"/>
      <c r="E205" s="68"/>
      <c r="F205" s="68"/>
      <c r="G205" s="68"/>
      <c r="H205" s="68"/>
      <c r="I205" s="68"/>
      <c r="J205" s="68"/>
      <c r="K205" s="69"/>
    </row>
  </sheetData>
  <pageMargins left="0.5" right="0.5" top="0.7" bottom="0.6" header="0.4" footer="0.3"/>
  <pageSetup scale="95" orientation="portrait" horizontalDpi="4294967293" verticalDpi="4294967293" r:id="rId1"/>
  <headerFooter alignWithMargins="0">
    <oddFooter>&amp;L&amp;"Calibri,Bold"&amp;8&amp;F. Page &amp;P</oddFooter>
  </headerFooter>
  <rowBreaks count="2" manualBreakCount="2">
    <brk id="95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Retirement Plans</vt:lpstr>
      <vt:lpstr>'Retirement Plans'!Print_Area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uptown</dc:creator>
  <cp:lastModifiedBy>hgodf</cp:lastModifiedBy>
  <cp:lastPrinted>2017-06-23T00:22:10Z</cp:lastPrinted>
  <dcterms:created xsi:type="dcterms:W3CDTF">2003-10-20T23:38:52Z</dcterms:created>
  <dcterms:modified xsi:type="dcterms:W3CDTF">2017-06-23T00:25:00Z</dcterms:modified>
</cp:coreProperties>
</file>