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godf\Documents\0A. ADVANCED INDIVIDUAL Income Tax------2016-Nov-25-BkUp-2017-May-13\3-Homework\"/>
    </mc:Choice>
  </mc:AlternateContent>
  <bookViews>
    <workbookView xWindow="0" yWindow="0" windowWidth="28800" windowHeight="11910"/>
  </bookViews>
  <sheets>
    <sheet name="Chapter 14" sheetId="1" r:id="rId1"/>
  </sheets>
  <definedNames>
    <definedName name="_xlnm.Print_Area" localSheetId="0">'Chapter 14'!$A$1:$K$260</definedName>
    <definedName name="_xlnm.Print_Titles" localSheetId="0">'Chapter 14'!$1:$1</definedName>
  </definedNames>
  <calcPr calcId="171027"/>
</workbook>
</file>

<file path=xl/calcChain.xml><?xml version="1.0" encoding="utf-8"?>
<calcChain xmlns="http://schemas.openxmlformats.org/spreadsheetml/2006/main">
  <c r="E255" i="1" l="1"/>
  <c r="E256" i="1" s="1"/>
  <c r="K12" i="1"/>
  <c r="K13" i="1"/>
  <c r="I163" i="1"/>
  <c r="I164" i="1" s="1"/>
  <c r="I167" i="1" s="1"/>
  <c r="I168" i="1"/>
  <c r="I185" i="1"/>
  <c r="I188" i="1" s="1"/>
  <c r="I189" i="1"/>
  <c r="I200" i="1"/>
  <c r="F200" i="1" s="1"/>
  <c r="H238" i="1"/>
  <c r="H235" i="1"/>
  <c r="E232" i="1"/>
  <c r="F224" i="1"/>
  <c r="F211" i="1"/>
  <c r="F213" i="1" s="1"/>
  <c r="F215" i="1" s="1"/>
  <c r="F206" i="1"/>
  <c r="G197" i="1"/>
  <c r="G201" i="1"/>
  <c r="H200" i="1"/>
  <c r="H201" i="1" s="1"/>
  <c r="F196" i="1"/>
  <c r="G196" i="1" s="1"/>
  <c r="G188" i="1"/>
  <c r="G186" i="1"/>
  <c r="G189" i="1" s="1"/>
  <c r="H185" i="1"/>
  <c r="F181" i="1"/>
  <c r="F183" i="1" s="1"/>
  <c r="H168" i="1"/>
  <c r="H162" i="1"/>
  <c r="H164" i="1" s="1"/>
  <c r="H167" i="1" s="1"/>
  <c r="F160" i="1"/>
  <c r="G160" i="1" s="1"/>
  <c r="G161" i="1" s="1"/>
  <c r="I149" i="1"/>
  <c r="I150" i="1" s="1"/>
  <c r="I152" i="1" s="1"/>
  <c r="G147" i="1"/>
  <c r="H147" i="1" s="1"/>
  <c r="H133" i="1"/>
  <c r="H126" i="1"/>
  <c r="H128" i="1" s="1"/>
  <c r="H132" i="1" s="1"/>
  <c r="F125" i="1"/>
  <c r="G125" i="1" s="1"/>
  <c r="H115" i="1"/>
  <c r="H118" i="1"/>
  <c r="F112" i="1"/>
  <c r="G112" i="1" s="1"/>
  <c r="G113" i="1" s="1"/>
  <c r="G115" i="1" s="1"/>
  <c r="G116" i="1" s="1"/>
  <c r="G118" i="1" s="1"/>
  <c r="G103" i="1"/>
  <c r="H86" i="1"/>
  <c r="H87" i="1"/>
  <c r="H89" i="1" s="1"/>
  <c r="F98" i="1"/>
  <c r="G98" i="1" s="1"/>
  <c r="G99" i="1" s="1"/>
  <c r="F83" i="1"/>
  <c r="G83" i="1" s="1"/>
  <c r="F67" i="1"/>
  <c r="F71" i="1" s="1"/>
  <c r="F72" i="1" s="1"/>
  <c r="F73" i="1" s="1"/>
  <c r="F75" i="1" s="1"/>
  <c r="G66" i="1"/>
  <c r="F60" i="1"/>
  <c r="F56" i="1"/>
  <c r="E46" i="1"/>
  <c r="E48" i="1" s="1"/>
  <c r="E49" i="1" s="1"/>
  <c r="E28" i="1"/>
  <c r="E30" i="1" s="1"/>
  <c r="H13" i="1"/>
  <c r="H12" i="1"/>
  <c r="H18" i="1"/>
  <c r="H16" i="1"/>
  <c r="E14" i="1"/>
  <c r="H11" i="1"/>
  <c r="E7" i="1"/>
  <c r="K14" i="1"/>
  <c r="F185" i="1" l="1"/>
  <c r="H14" i="1"/>
  <c r="G198" i="1"/>
  <c r="F118" i="1"/>
  <c r="F198" i="1"/>
  <c r="F201" i="1"/>
  <c r="G181" i="1"/>
  <c r="G183" i="1" s="1"/>
  <c r="F102" i="1"/>
  <c r="H186" i="1"/>
  <c r="H189" i="1" s="1"/>
  <c r="F189" i="1" s="1"/>
  <c r="G86" i="1"/>
  <c r="G87" i="1"/>
  <c r="G89" i="1" s="1"/>
  <c r="F89" i="1" s="1"/>
  <c r="H239" i="1"/>
  <c r="H241" i="1" s="1"/>
  <c r="H243" i="1" s="1"/>
  <c r="H244" i="1" s="1"/>
  <c r="H188" i="1"/>
  <c r="F188" i="1" s="1"/>
  <c r="G129" i="1"/>
  <c r="G128" i="1"/>
  <c r="F128" i="1" s="1"/>
  <c r="F137" i="1" s="1"/>
  <c r="H149" i="1"/>
  <c r="H152" i="1"/>
  <c r="H153" i="1" s="1"/>
  <c r="H15" i="1"/>
  <c r="H17" i="1" s="1"/>
  <c r="G164" i="1"/>
  <c r="F161" i="1"/>
  <c r="F186" i="1" l="1"/>
  <c r="G167" i="1"/>
  <c r="F167" i="1" s="1"/>
  <c r="F174" i="1" s="1"/>
  <c r="G165" i="1"/>
  <c r="F164" i="1"/>
  <c r="F172" i="1" s="1"/>
  <c r="G149" i="1"/>
  <c r="H150" i="1"/>
  <c r="G150" i="1" s="1"/>
  <c r="H19" i="1"/>
  <c r="H20" i="1" s="1"/>
  <c r="G132" i="1"/>
  <c r="F132" i="1" s="1"/>
  <c r="F139" i="1" s="1"/>
  <c r="G133" i="1"/>
  <c r="F133" i="1" s="1"/>
  <c r="F129" i="1"/>
  <c r="F136" i="1" s="1"/>
  <c r="F138" i="1" s="1"/>
  <c r="F140" i="1" l="1"/>
  <c r="G168" i="1"/>
  <c r="F168" i="1" s="1"/>
  <c r="F165" i="1"/>
  <c r="F171" i="1" s="1"/>
  <c r="F173" i="1" s="1"/>
  <c r="F175" i="1" s="1"/>
</calcChain>
</file>

<file path=xl/sharedStrings.xml><?xml version="1.0" encoding="utf-8"?>
<sst xmlns="http://schemas.openxmlformats.org/spreadsheetml/2006/main" count="360" uniqueCount="174">
  <si>
    <t>Total</t>
  </si>
  <si>
    <t>C</t>
  </si>
  <si>
    <t>D</t>
  </si>
  <si>
    <t>No</t>
  </si>
  <si>
    <t>Ans</t>
  </si>
  <si>
    <t>Note: This is the approach that is preferred by the taxpayer</t>
  </si>
  <si>
    <t>Use of Vacation Home:</t>
  </si>
  <si>
    <t>Data</t>
  </si>
  <si>
    <t>Days of Personal Use</t>
  </si>
  <si>
    <t>Days Rented</t>
  </si>
  <si>
    <t>Total Days Used</t>
  </si>
  <si>
    <t>Schedule E</t>
  </si>
  <si>
    <t>Schedule A</t>
  </si>
  <si>
    <t>Fraction</t>
  </si>
  <si>
    <t xml:space="preserve"> Rental</t>
  </si>
  <si>
    <t>Personal</t>
  </si>
  <si>
    <t>Revenue &amp; Expenses:</t>
  </si>
  <si>
    <t>Per. Use</t>
  </si>
  <si>
    <t xml:space="preserve"> Revenue</t>
  </si>
  <si>
    <t xml:space="preserve">   Net Income or Loss</t>
  </si>
  <si>
    <t>The IRS does not approve using the first two fractions (60/365) but this was approved</t>
  </si>
  <si>
    <t>in the Bolton case. See PowerPoint slides.</t>
  </si>
  <si>
    <t>Taxes paid</t>
  </si>
  <si>
    <t>Months</t>
  </si>
  <si>
    <t>Per month</t>
  </si>
  <si>
    <t>Remaining months</t>
  </si>
  <si>
    <t>Amount of tax expense</t>
  </si>
  <si>
    <t>E</t>
  </si>
  <si>
    <t xml:space="preserve">Interest </t>
  </si>
  <si>
    <t>Taxes</t>
  </si>
  <si>
    <t>Other Exp except Deprec.</t>
  </si>
  <si>
    <t xml:space="preserve">  NI Before Depreciation</t>
  </si>
  <si>
    <t>NI after Taxes &amp; Interest</t>
  </si>
  <si>
    <t xml:space="preserve">  Total Interest &amp; Taxes</t>
  </si>
  <si>
    <t xml:space="preserve">     Limit on Depreciation</t>
  </si>
  <si>
    <t>Principal residence is a capital asset. See Sec. 1221.</t>
  </si>
  <si>
    <t xml:space="preserve">See: Reg. 1.121-1. (b) </t>
  </si>
  <si>
    <t>B</t>
  </si>
  <si>
    <t>May have lived in two homes for more than 2 years each, in last five years.</t>
  </si>
  <si>
    <t>Sale of Residence - Clyde</t>
  </si>
  <si>
    <t>Selling price of house</t>
  </si>
  <si>
    <t>Selling expenses</t>
  </si>
  <si>
    <t>Amount realized</t>
  </si>
  <si>
    <t>Basis of old house</t>
  </si>
  <si>
    <t xml:space="preserve"> Gain Realized</t>
  </si>
  <si>
    <t>Gain - General Rule</t>
  </si>
  <si>
    <t>Numerator</t>
  </si>
  <si>
    <t>Denominator</t>
  </si>
  <si>
    <t>% of exclusion</t>
  </si>
  <si>
    <t>Maximum Exclusion</t>
  </si>
  <si>
    <t>Exclusion allowed</t>
  </si>
  <si>
    <t>Gain recognized</t>
  </si>
  <si>
    <t>?</t>
  </si>
  <si>
    <t>A</t>
  </si>
  <si>
    <t>8 years</t>
  </si>
  <si>
    <t>Residence</t>
  </si>
  <si>
    <t>Rental use</t>
  </si>
  <si>
    <t>(Nonqualified)</t>
  </si>
  <si>
    <t>1 Year</t>
  </si>
  <si>
    <t>Years</t>
  </si>
  <si>
    <t>Total period of ownership</t>
  </si>
  <si>
    <t>Total period of nonqualifed use</t>
  </si>
  <si>
    <t>Selling price of home</t>
  </si>
  <si>
    <t>Cost of home</t>
  </si>
  <si>
    <t>Gain realized</t>
  </si>
  <si>
    <t>Nonqualifed use percentage</t>
  </si>
  <si>
    <t>Reduction of potential exclusion</t>
  </si>
  <si>
    <t>Potential gain exclusion</t>
  </si>
  <si>
    <t>Actual gain exclusion</t>
  </si>
  <si>
    <t>Start</t>
  </si>
  <si>
    <t>End</t>
  </si>
  <si>
    <t>Used as</t>
  </si>
  <si>
    <t>2 years</t>
  </si>
  <si>
    <t>7 years</t>
  </si>
  <si>
    <t>Maximum gain exclusion</t>
  </si>
  <si>
    <t>Sale of residence with nonqualified use</t>
  </si>
  <si>
    <t>See section 163(h)(4)</t>
  </si>
  <si>
    <t>Acquisition</t>
  </si>
  <si>
    <t>Other</t>
  </si>
  <si>
    <t>Debt</t>
  </si>
  <si>
    <t>Purchase price</t>
  </si>
  <si>
    <t>Amount</t>
  </si>
  <si>
    <t>Down Payment</t>
  </si>
  <si>
    <t>Amount of initial mortgage</t>
  </si>
  <si>
    <t xml:space="preserve">Additional borrowing </t>
  </si>
  <si>
    <t>Interest rate</t>
  </si>
  <si>
    <t>Interest paid</t>
  </si>
  <si>
    <t>No limit here because acquisition debt did not exceed $1,000,000 and home equity debt</t>
  </si>
  <si>
    <t>(If married filing separately, home equity debt for computing interest deduction would be limited to $50,000.)</t>
  </si>
  <si>
    <t>Would be acquisition debt</t>
  </si>
  <si>
    <t>if cash used to improve home.</t>
  </si>
  <si>
    <t>Debt for computing Res. Interest</t>
  </si>
  <si>
    <t>Residence interest deduction limits</t>
  </si>
  <si>
    <t>Subtotal</t>
  </si>
  <si>
    <t>The IRS allows part of acquisition debt to be classified as home equity debt, contrary to the law.</t>
  </si>
  <si>
    <t>Additional borrowing</t>
  </si>
  <si>
    <t>Total debt</t>
  </si>
  <si>
    <t>Instructor has assumed interest rate of 10%, but that is not necessary to answer the question.</t>
  </si>
  <si>
    <t>Transaction or information</t>
  </si>
  <si>
    <t>Fraction of year</t>
  </si>
  <si>
    <t>Note: solution above is the chronological method.</t>
  </si>
  <si>
    <t>Amount of Interest deductible</t>
  </si>
  <si>
    <t>Percentage</t>
  </si>
  <si>
    <t>Total interest paid</t>
  </si>
  <si>
    <t>Interest deduction with this method</t>
  </si>
  <si>
    <t>Average method- text page 14-11</t>
  </si>
  <si>
    <t>You expect to want to use more of the 8% loan in the mix, but (here) that loan was for 6 months (4%).</t>
  </si>
  <si>
    <t>Additional borrowing - 2nd loan</t>
  </si>
  <si>
    <t>Note: all of the debt is acquisition debt, and limit is not exceeded.</t>
  </si>
  <si>
    <t>Total interest expense deduction</t>
  </si>
  <si>
    <t>Interest rates on loans</t>
  </si>
  <si>
    <t xml:space="preserve">Interest expense </t>
  </si>
  <si>
    <t>Total Interest actually paid</t>
  </si>
  <si>
    <t>This is the chronological method.</t>
  </si>
  <si>
    <t>Total = $100,000.</t>
  </si>
  <si>
    <t>Balances</t>
  </si>
  <si>
    <t>Principal payments</t>
  </si>
  <si>
    <t>Debt - 2</t>
  </si>
  <si>
    <t>Refinance acquisition debt</t>
  </si>
  <si>
    <t>Home equity limit</t>
  </si>
  <si>
    <t>Points</t>
  </si>
  <si>
    <t>Loan amount</t>
  </si>
  <si>
    <t>Points paid</t>
  </si>
  <si>
    <t>See page 14-13</t>
  </si>
  <si>
    <t>Amounts</t>
  </si>
  <si>
    <t>Rental Days</t>
  </si>
  <si>
    <t>Total Days</t>
  </si>
  <si>
    <t>Would be acquisition debt if</t>
  </si>
  <si>
    <t>cash is used to improve home.</t>
  </si>
  <si>
    <t>Depreciation Expense</t>
  </si>
  <si>
    <t>Limits not exceeded here because acquisition debt did not exceed $1,100,000.</t>
  </si>
  <si>
    <t>Total debt can be $1,100,000 ($1,000,000 for acquisition debt and $100,000 for home equity debt.)</t>
  </si>
  <si>
    <t>Proceeds of second loan were used to improve the house.</t>
  </si>
  <si>
    <t>Term of loan-months</t>
  </si>
  <si>
    <t>Amortization per month</t>
  </si>
  <si>
    <t>Number of months</t>
  </si>
  <si>
    <t>Estimated amount of annual taxes</t>
  </si>
  <si>
    <t>Applicable tax year for government</t>
  </si>
  <si>
    <t>Date of purchase by buyer</t>
  </si>
  <si>
    <t>Actual annual property taxes</t>
  </si>
  <si>
    <t>Fraction of year owned</t>
  </si>
  <si>
    <t>Property tax deduction</t>
  </si>
  <si>
    <t>See Sec. 280A(g)</t>
  </si>
  <si>
    <t xml:space="preserve">Maximum loss write-off </t>
  </si>
  <si>
    <t>Threshhold</t>
  </si>
  <si>
    <t>Phase-out percentage</t>
  </si>
  <si>
    <t>AGI- above threshhold</t>
  </si>
  <si>
    <t>Reduction in max loss</t>
  </si>
  <si>
    <t>Maximum write-off</t>
  </si>
  <si>
    <t xml:space="preserve">Loss from rental activity. </t>
  </si>
  <si>
    <t>See. Sec. 469(i)</t>
  </si>
  <si>
    <t>Fraction (Col. 1 / Col. 2)</t>
  </si>
  <si>
    <t>Date home was bought</t>
  </si>
  <si>
    <t>End of gov. tax year</t>
  </si>
  <si>
    <t>Months in year</t>
  </si>
  <si>
    <t xml:space="preserve"> Purchase date</t>
  </si>
  <si>
    <t xml:space="preserve"> House is rented</t>
  </si>
  <si>
    <t xml:space="preserve"> Total period of ownership</t>
  </si>
  <si>
    <t xml:space="preserve"> Used as residence</t>
  </si>
  <si>
    <t>Half year</t>
  </si>
  <si>
    <t>did not exceed $100,000. Taxpayer had home equity greater than $75,000 on date of loan.</t>
  </si>
  <si>
    <t>Interest paid on acquisition debt</t>
  </si>
  <si>
    <t>Interest paid on entire debt</t>
  </si>
  <si>
    <t>Date</t>
  </si>
  <si>
    <t>Debt for computing res. Interest</t>
  </si>
  <si>
    <t>Total Interest paid</t>
  </si>
  <si>
    <t>Fraction (140/150) multiplied by total interest payment</t>
  </si>
  <si>
    <t>Points deducted this year</t>
  </si>
  <si>
    <t>Note that in this case, the allocation between rental and personal was done for you.</t>
  </si>
  <si>
    <t>Home Equity</t>
  </si>
  <si>
    <t>Calendar Yr</t>
  </si>
  <si>
    <t>Debt for computing residence Interest</t>
  </si>
  <si>
    <t>2017</t>
  </si>
  <si>
    <t>July 1,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</si>
</sst>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6" formatCode="&quot;$&quot;#,##0_);[Red]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mm/dd/yy;@"/>
    <numFmt numFmtId="166" formatCode="&quot;$&quot;#,##0.000_);[Red]\(&quot;$&quot;#,##0.000\)"/>
  </numFmts>
  <fonts count="16" x14ac:knownFonts="1">
    <font>
      <sz val="10"/>
      <name val="Arial"/>
    </font>
    <font>
      <sz val="10"/>
      <name val="Arial"/>
    </font>
    <font>
      <sz val="11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b/>
      <sz val="11"/>
      <color indexed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14"/>
      <name val="Arial"/>
      <family val="2"/>
    </font>
    <font>
      <b/>
      <sz val="10"/>
      <name val="Arial Narrow"/>
      <family val="2"/>
    </font>
    <font>
      <b/>
      <sz val="9"/>
      <name val="Arial Narrow"/>
      <family val="2"/>
    </font>
    <font>
      <b/>
      <sz val="14"/>
      <color theme="0"/>
      <name val="Arial"/>
      <family val="2"/>
    </font>
    <font>
      <b/>
      <sz val="16"/>
      <color theme="0"/>
      <name val="Arial"/>
      <family val="2"/>
    </font>
    <font>
      <b/>
      <sz val="18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</fills>
  <borders count="148">
    <border>
      <left/>
      <right/>
      <top/>
      <bottom/>
      <diagonal/>
    </border>
    <border>
      <left style="thick">
        <color indexed="10"/>
      </left>
      <right/>
      <top style="thick">
        <color indexed="10"/>
      </top>
      <bottom/>
      <diagonal/>
    </border>
    <border>
      <left/>
      <right/>
      <top style="thick">
        <color indexed="10"/>
      </top>
      <bottom/>
      <diagonal/>
    </border>
    <border>
      <left/>
      <right style="thick">
        <color indexed="10"/>
      </right>
      <top style="thick">
        <color indexed="10"/>
      </top>
      <bottom/>
      <diagonal/>
    </border>
    <border>
      <left style="thick">
        <color indexed="10"/>
      </left>
      <right/>
      <top/>
      <bottom/>
      <diagonal/>
    </border>
    <border>
      <left/>
      <right style="thick">
        <color indexed="10"/>
      </right>
      <top/>
      <bottom/>
      <diagonal/>
    </border>
    <border>
      <left style="thick">
        <color indexed="10"/>
      </left>
      <right style="thick">
        <color indexed="10"/>
      </right>
      <top/>
      <bottom style="thin">
        <color indexed="10"/>
      </bottom>
      <diagonal/>
    </border>
    <border>
      <left style="thick">
        <color indexed="10"/>
      </left>
      <right/>
      <top/>
      <bottom style="thick">
        <color indexed="10"/>
      </bottom>
      <diagonal/>
    </border>
    <border>
      <left/>
      <right/>
      <top/>
      <bottom style="thick">
        <color indexed="10"/>
      </bottom>
      <diagonal/>
    </border>
    <border>
      <left/>
      <right style="thick">
        <color indexed="10"/>
      </right>
      <top/>
      <bottom style="thick">
        <color indexed="10"/>
      </bottom>
      <diagonal/>
    </border>
    <border>
      <left/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/>
      <top/>
      <bottom style="thin">
        <color indexed="10"/>
      </bottom>
      <diagonal/>
    </border>
    <border>
      <left/>
      <right style="thin">
        <color indexed="10"/>
      </right>
      <top style="medium">
        <color indexed="10"/>
      </top>
      <bottom style="medium">
        <color indexed="10"/>
      </bottom>
      <diagonal/>
    </border>
    <border>
      <left style="thin">
        <color indexed="10"/>
      </left>
      <right/>
      <top style="medium">
        <color indexed="10"/>
      </top>
      <bottom style="medium">
        <color indexed="10"/>
      </bottom>
      <diagonal/>
    </border>
    <border>
      <left style="thick">
        <color indexed="10"/>
      </left>
      <right style="thick">
        <color indexed="10"/>
      </right>
      <top style="medium">
        <color indexed="10"/>
      </top>
      <bottom style="medium">
        <color indexed="64"/>
      </bottom>
      <diagonal/>
    </border>
    <border>
      <left/>
      <right style="thin">
        <color indexed="10"/>
      </right>
      <top style="medium">
        <color indexed="10"/>
      </top>
      <bottom/>
      <diagonal/>
    </border>
    <border>
      <left style="thin">
        <color indexed="10"/>
      </left>
      <right/>
      <top style="medium">
        <color indexed="10"/>
      </top>
      <bottom/>
      <diagonal/>
    </border>
    <border>
      <left style="thick">
        <color indexed="10"/>
      </left>
      <right style="thick">
        <color indexed="10"/>
      </right>
      <top style="medium">
        <color indexed="10"/>
      </top>
      <bottom/>
      <diagonal/>
    </border>
    <border>
      <left/>
      <right style="thin">
        <color indexed="10"/>
      </right>
      <top/>
      <bottom style="medium">
        <color indexed="10"/>
      </bottom>
      <diagonal/>
    </border>
    <border>
      <left style="thick">
        <color indexed="10"/>
      </left>
      <right style="thick">
        <color indexed="10"/>
      </right>
      <top/>
      <bottom style="thin">
        <color indexed="64"/>
      </bottom>
      <diagonal/>
    </border>
    <border>
      <left style="thick">
        <color indexed="10"/>
      </left>
      <right style="thin">
        <color indexed="10"/>
      </right>
      <top/>
      <bottom/>
      <diagonal/>
    </border>
    <border>
      <left style="thin">
        <color indexed="10"/>
      </left>
      <right/>
      <top/>
      <bottom/>
      <diagonal/>
    </border>
    <border>
      <left style="thick">
        <color indexed="10"/>
      </left>
      <right style="thick">
        <color indexed="10"/>
      </right>
      <top/>
      <bottom/>
      <diagonal/>
    </border>
    <border>
      <left/>
      <right style="thin">
        <color indexed="10"/>
      </right>
      <top/>
      <bottom style="thin">
        <color indexed="64"/>
      </bottom>
      <diagonal/>
    </border>
    <border>
      <left style="thick">
        <color indexed="10"/>
      </left>
      <right style="thick">
        <color indexed="10"/>
      </right>
      <top/>
      <bottom style="thick">
        <color indexed="10"/>
      </bottom>
      <diagonal/>
    </border>
    <border>
      <left/>
      <right style="thin">
        <color indexed="10"/>
      </right>
      <top/>
      <bottom style="thick">
        <color indexed="10"/>
      </bottom>
      <diagonal/>
    </border>
    <border>
      <left style="thin">
        <color indexed="10"/>
      </left>
      <right/>
      <top/>
      <bottom style="thick">
        <color indexed="10"/>
      </bottom>
      <diagonal/>
    </border>
    <border>
      <left style="thick">
        <color indexed="10"/>
      </left>
      <right style="thin">
        <color indexed="10"/>
      </right>
      <top/>
      <bottom style="thick">
        <color indexed="10"/>
      </bottom>
      <diagonal/>
    </border>
    <border>
      <left style="thin">
        <color indexed="10"/>
      </left>
      <right style="thick">
        <color indexed="10"/>
      </right>
      <top/>
      <bottom style="thick">
        <color indexed="10"/>
      </bottom>
      <diagonal/>
    </border>
    <border>
      <left style="thick">
        <color indexed="10"/>
      </left>
      <right style="thin">
        <color indexed="10"/>
      </right>
      <top style="thick">
        <color indexed="10"/>
      </top>
      <bottom style="thick">
        <color indexed="10"/>
      </bottom>
      <diagonal/>
    </border>
    <border>
      <left style="thin">
        <color indexed="10"/>
      </left>
      <right/>
      <top style="thick">
        <color indexed="10"/>
      </top>
      <bottom style="thick">
        <color indexed="10"/>
      </bottom>
      <diagonal/>
    </border>
    <border>
      <left style="thick">
        <color indexed="10"/>
      </left>
      <right style="thick">
        <color indexed="10"/>
      </right>
      <top style="thick">
        <color indexed="10"/>
      </top>
      <bottom style="thick">
        <color indexed="10"/>
      </bottom>
      <diagonal/>
    </border>
    <border>
      <left/>
      <right style="thin">
        <color indexed="10"/>
      </right>
      <top style="thick">
        <color indexed="10"/>
      </top>
      <bottom style="thick">
        <color indexed="10"/>
      </bottom>
      <diagonal/>
    </border>
    <border>
      <left style="thick">
        <color indexed="10"/>
      </left>
      <right style="thin">
        <color indexed="10"/>
      </right>
      <top/>
      <bottom style="hair">
        <color indexed="10"/>
      </bottom>
      <diagonal/>
    </border>
    <border>
      <left style="thick">
        <color indexed="10"/>
      </left>
      <right style="thick">
        <color indexed="10"/>
      </right>
      <top/>
      <bottom style="hair">
        <color indexed="10"/>
      </bottom>
      <diagonal/>
    </border>
    <border>
      <left/>
      <right style="thin">
        <color indexed="10"/>
      </right>
      <top/>
      <bottom style="hair">
        <color indexed="10"/>
      </bottom>
      <diagonal/>
    </border>
    <border>
      <left style="thin">
        <color indexed="10"/>
      </left>
      <right style="thick">
        <color indexed="10"/>
      </right>
      <top/>
      <bottom style="hair">
        <color indexed="10"/>
      </bottom>
      <diagonal/>
    </border>
    <border>
      <left/>
      <right style="thin">
        <color indexed="10"/>
      </right>
      <top style="medium">
        <color indexed="10"/>
      </top>
      <bottom style="hair">
        <color indexed="10"/>
      </bottom>
      <diagonal/>
    </border>
    <border>
      <left style="thin">
        <color indexed="10"/>
      </left>
      <right/>
      <top style="medium">
        <color indexed="10"/>
      </top>
      <bottom style="hair">
        <color indexed="10"/>
      </bottom>
      <diagonal/>
    </border>
    <border>
      <left style="thick">
        <color indexed="10"/>
      </left>
      <right style="thick">
        <color indexed="10"/>
      </right>
      <top style="thick">
        <color indexed="10"/>
      </top>
      <bottom style="hair">
        <color indexed="10"/>
      </bottom>
      <diagonal/>
    </border>
    <border>
      <left style="thick">
        <color indexed="10"/>
      </left>
      <right style="thin">
        <color indexed="10"/>
      </right>
      <top style="medium">
        <color indexed="10"/>
      </top>
      <bottom style="hair">
        <color indexed="10"/>
      </bottom>
      <diagonal/>
    </border>
    <border>
      <left style="thick">
        <color indexed="10"/>
      </left>
      <right style="thick">
        <color indexed="10"/>
      </right>
      <top style="medium">
        <color indexed="10"/>
      </top>
      <bottom style="medium">
        <color indexed="10"/>
      </bottom>
      <diagonal/>
    </border>
    <border>
      <left style="thin">
        <color indexed="10"/>
      </left>
      <right/>
      <top/>
      <bottom style="hair">
        <color indexed="10"/>
      </bottom>
      <diagonal/>
    </border>
    <border>
      <left style="thin">
        <color indexed="10"/>
      </left>
      <right/>
      <top/>
      <bottom style="medium">
        <color indexed="10"/>
      </bottom>
      <diagonal/>
    </border>
    <border>
      <left style="thin">
        <color indexed="10"/>
      </left>
      <right/>
      <top/>
      <bottom style="thin">
        <color indexed="64"/>
      </bottom>
      <diagonal/>
    </border>
    <border>
      <left style="thick">
        <color indexed="10"/>
      </left>
      <right style="thick">
        <color indexed="10"/>
      </right>
      <top style="thick">
        <color indexed="1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ck">
        <color indexed="10"/>
      </right>
      <top style="thick">
        <color indexed="10"/>
      </top>
      <bottom style="thick">
        <color indexed="10"/>
      </bottom>
      <diagonal/>
    </border>
    <border>
      <left/>
      <right style="thick">
        <color indexed="10"/>
      </right>
      <top style="hair">
        <color indexed="10"/>
      </top>
      <bottom style="hair">
        <color indexed="10"/>
      </bottom>
      <diagonal/>
    </border>
    <border>
      <left/>
      <right style="thick">
        <color indexed="10"/>
      </right>
      <top/>
      <bottom style="thin">
        <color indexed="10"/>
      </bottom>
      <diagonal/>
    </border>
    <border>
      <left/>
      <right style="thick">
        <color indexed="10"/>
      </right>
      <top/>
      <bottom style="hair">
        <color indexed="10"/>
      </bottom>
      <diagonal/>
    </border>
    <border>
      <left/>
      <right style="thick">
        <color indexed="10"/>
      </right>
      <top/>
      <bottom style="medium">
        <color indexed="10"/>
      </bottom>
      <diagonal/>
    </border>
    <border>
      <left/>
      <right style="thick">
        <color indexed="10"/>
      </right>
      <top style="medium">
        <color indexed="10"/>
      </top>
      <bottom style="medium">
        <color indexed="10"/>
      </bottom>
      <diagonal/>
    </border>
    <border>
      <left/>
      <right style="thick">
        <color indexed="10"/>
      </right>
      <top style="medium">
        <color indexed="10"/>
      </top>
      <bottom style="hair">
        <color indexed="10"/>
      </bottom>
      <diagonal/>
    </border>
    <border>
      <left/>
      <right style="thick">
        <color indexed="10"/>
      </right>
      <top/>
      <bottom style="thin">
        <color indexed="64"/>
      </bottom>
      <diagonal/>
    </border>
    <border>
      <left style="medium">
        <color indexed="10"/>
      </left>
      <right style="medium">
        <color indexed="10"/>
      </right>
      <top style="thick">
        <color indexed="10"/>
      </top>
      <bottom style="thick">
        <color indexed="10"/>
      </bottom>
      <diagonal/>
    </border>
    <border>
      <left style="medium">
        <color indexed="10"/>
      </left>
      <right style="medium">
        <color indexed="10"/>
      </right>
      <top/>
      <bottom/>
      <diagonal/>
    </border>
    <border>
      <left style="medium">
        <color indexed="10"/>
      </left>
      <right style="medium">
        <color indexed="10"/>
      </right>
      <top style="hair">
        <color indexed="10"/>
      </top>
      <bottom style="hair">
        <color indexed="10"/>
      </bottom>
      <diagonal/>
    </border>
    <border>
      <left style="medium">
        <color indexed="10"/>
      </left>
      <right style="medium">
        <color indexed="10"/>
      </right>
      <top/>
      <bottom style="thin">
        <color indexed="10"/>
      </bottom>
      <diagonal/>
    </border>
    <border>
      <left style="medium">
        <color indexed="10"/>
      </left>
      <right style="medium">
        <color indexed="10"/>
      </right>
      <top style="thick">
        <color indexed="10"/>
      </top>
      <bottom/>
      <diagonal/>
    </border>
    <border>
      <left style="medium">
        <color indexed="10"/>
      </left>
      <right style="medium">
        <color indexed="10"/>
      </right>
      <top/>
      <bottom style="thick">
        <color indexed="10"/>
      </bottom>
      <diagonal/>
    </border>
    <border>
      <left style="medium">
        <color indexed="10"/>
      </left>
      <right style="medium">
        <color indexed="10"/>
      </right>
      <top/>
      <bottom style="hair">
        <color indexed="1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ck">
        <color indexed="10"/>
      </top>
      <bottom style="thick">
        <color indexed="10"/>
      </bottom>
      <diagonal/>
    </border>
    <border>
      <left style="thin">
        <color indexed="10"/>
      </left>
      <right style="thin">
        <color indexed="10"/>
      </right>
      <top/>
      <bottom/>
      <diagonal/>
    </border>
    <border>
      <left style="thin">
        <color indexed="10"/>
      </left>
      <right style="thin">
        <color indexed="10"/>
      </right>
      <top style="hair">
        <color indexed="10"/>
      </top>
      <bottom style="hair">
        <color indexed="10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 style="thin">
        <color indexed="10"/>
      </right>
      <top/>
      <bottom style="thick">
        <color indexed="10"/>
      </bottom>
      <diagonal/>
    </border>
    <border>
      <left style="thin">
        <color indexed="10"/>
      </left>
      <right style="thin">
        <color indexed="10"/>
      </right>
      <top/>
      <bottom style="hair">
        <color indexed="10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ck">
        <color indexed="10"/>
      </left>
      <right/>
      <top style="thick">
        <color indexed="10"/>
      </top>
      <bottom style="thick">
        <color indexed="10"/>
      </bottom>
      <diagonal/>
    </border>
    <border>
      <left/>
      <right/>
      <top style="thick">
        <color indexed="10"/>
      </top>
      <bottom style="thick">
        <color indexed="10"/>
      </bottom>
      <diagonal/>
    </border>
    <border>
      <left style="thick">
        <color indexed="10"/>
      </left>
      <right/>
      <top style="thick">
        <color indexed="10"/>
      </top>
      <bottom style="thin">
        <color indexed="10"/>
      </bottom>
      <diagonal/>
    </border>
    <border>
      <left/>
      <right style="thick">
        <color indexed="10"/>
      </right>
      <top style="thick">
        <color indexed="10"/>
      </top>
      <bottom style="thin">
        <color indexed="10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94">
    <xf numFmtId="0" fontId="0" fillId="0" borderId="0" xfId="0"/>
    <xf numFmtId="0" fontId="2" fillId="0" borderId="0" xfId="0" applyFont="1"/>
    <xf numFmtId="0" fontId="0" fillId="0" borderId="0" xfId="0" applyFill="1"/>
    <xf numFmtId="0" fontId="2" fillId="0" borderId="0" xfId="0" applyFont="1" applyAlignment="1">
      <alignment horizontal="left" indent="1"/>
    </xf>
    <xf numFmtId="164" fontId="2" fillId="0" borderId="0" xfId="1" applyNumberFormat="1" applyFont="1"/>
    <xf numFmtId="0" fontId="4" fillId="0" borderId="0" xfId="0" applyFont="1" applyFill="1" applyBorder="1" applyAlignment="1">
      <alignment horizontal="left" indent="1"/>
    </xf>
    <xf numFmtId="0" fontId="0" fillId="0" borderId="0" xfId="0" applyFill="1" applyAlignment="1">
      <alignment horizontal="left" indent="1"/>
    </xf>
    <xf numFmtId="0" fontId="2" fillId="0" borderId="0" xfId="0" applyFont="1" applyFill="1" applyAlignment="1">
      <alignment horizontal="left" indent="1"/>
    </xf>
    <xf numFmtId="6" fontId="4" fillId="0" borderId="0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Fill="1" applyAlignment="1">
      <alignment horizontal="center"/>
    </xf>
    <xf numFmtId="0" fontId="4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0" fontId="2" fillId="0" borderId="5" xfId="0" applyFont="1" applyFill="1" applyBorder="1" applyAlignment="1">
      <alignment vertical="center"/>
    </xf>
    <xf numFmtId="41" fontId="2" fillId="0" borderId="6" xfId="2" applyFont="1" applyFill="1" applyBorder="1" applyAlignment="1">
      <alignment vertical="center"/>
    </xf>
    <xf numFmtId="0" fontId="2" fillId="0" borderId="7" xfId="0" applyFont="1" applyFill="1" applyBorder="1" applyAlignment="1">
      <alignment vertical="center"/>
    </xf>
    <xf numFmtId="0" fontId="2" fillId="0" borderId="8" xfId="0" applyFont="1" applyFill="1" applyBorder="1" applyAlignment="1">
      <alignment vertical="center"/>
    </xf>
    <xf numFmtId="0" fontId="2" fillId="0" borderId="9" xfId="0" applyFont="1" applyFill="1" applyBorder="1" applyAlignment="1">
      <alignment vertical="center"/>
    </xf>
    <xf numFmtId="0" fontId="4" fillId="0" borderId="5" xfId="0" applyFont="1" applyFill="1" applyBorder="1" applyAlignment="1">
      <alignment horizontal="center" vertical="center"/>
    </xf>
    <xf numFmtId="6" fontId="2" fillId="0" borderId="6" xfId="3" applyNumberFormat="1" applyFont="1" applyFill="1" applyBorder="1" applyAlignment="1">
      <alignment vertical="center"/>
    </xf>
    <xf numFmtId="41" fontId="2" fillId="0" borderId="10" xfId="2" applyFont="1" applyFill="1" applyBorder="1" applyAlignment="1">
      <alignment vertical="center"/>
    </xf>
    <xf numFmtId="41" fontId="2" fillId="0" borderId="11" xfId="2" applyFont="1" applyFill="1" applyBorder="1" applyAlignment="1">
      <alignment horizontal="center" vertical="center"/>
    </xf>
    <xf numFmtId="41" fontId="2" fillId="0" borderId="12" xfId="2" applyFont="1" applyFill="1" applyBorder="1" applyAlignment="1">
      <alignment vertical="center"/>
    </xf>
    <xf numFmtId="41" fontId="2" fillId="0" borderId="13" xfId="2" applyFont="1" applyFill="1" applyBorder="1" applyAlignment="1">
      <alignment horizontal="center" vertical="center"/>
    </xf>
    <xf numFmtId="41" fontId="2" fillId="0" borderId="14" xfId="2" applyFont="1" applyFill="1" applyBorder="1" applyAlignment="1">
      <alignment vertical="center"/>
    </xf>
    <xf numFmtId="41" fontId="2" fillId="0" borderId="12" xfId="2" applyFont="1" applyFill="1" applyBorder="1" applyAlignment="1">
      <alignment horizontal="center" vertical="center"/>
    </xf>
    <xf numFmtId="41" fontId="2" fillId="0" borderId="15" xfId="2" applyFont="1" applyFill="1" applyBorder="1" applyAlignment="1">
      <alignment horizontal="center" vertical="center"/>
    </xf>
    <xf numFmtId="41" fontId="2" fillId="0" borderId="16" xfId="2" applyFont="1" applyFill="1" applyBorder="1" applyAlignment="1">
      <alignment horizontal="center" vertical="center"/>
    </xf>
    <xf numFmtId="41" fontId="2" fillId="0" borderId="17" xfId="2" applyFont="1" applyFill="1" applyBorder="1" applyAlignment="1">
      <alignment vertical="center"/>
    </xf>
    <xf numFmtId="41" fontId="2" fillId="0" borderId="18" xfId="2" applyFont="1" applyFill="1" applyBorder="1" applyAlignment="1">
      <alignment vertical="center"/>
    </xf>
    <xf numFmtId="41" fontId="2" fillId="0" borderId="19" xfId="2" applyFont="1" applyFill="1" applyBorder="1" applyAlignment="1">
      <alignment vertical="center"/>
    </xf>
    <xf numFmtId="41" fontId="2" fillId="0" borderId="20" xfId="2" applyFont="1" applyFill="1" applyBorder="1" applyAlignment="1">
      <alignment vertical="center"/>
    </xf>
    <xf numFmtId="41" fontId="2" fillId="0" borderId="21" xfId="2" applyFont="1" applyFill="1" applyBorder="1" applyAlignment="1">
      <alignment vertical="center"/>
    </xf>
    <xf numFmtId="41" fontId="2" fillId="0" borderId="22" xfId="2" applyFont="1" applyFill="1" applyBorder="1" applyAlignment="1">
      <alignment vertical="center"/>
    </xf>
    <xf numFmtId="41" fontId="2" fillId="0" borderId="23" xfId="2" applyFont="1" applyFill="1" applyBorder="1" applyAlignment="1">
      <alignment vertical="center"/>
    </xf>
    <xf numFmtId="41" fontId="2" fillId="0" borderId="20" xfId="2" applyFont="1" applyFill="1" applyBorder="1" applyAlignment="1">
      <alignment horizontal="center" vertical="center"/>
    </xf>
    <xf numFmtId="41" fontId="2" fillId="0" borderId="21" xfId="2" applyFont="1" applyFill="1" applyBorder="1" applyAlignment="1">
      <alignment horizontal="center" vertical="center"/>
    </xf>
    <xf numFmtId="41" fontId="2" fillId="0" borderId="24" xfId="2" applyFont="1" applyFill="1" applyBorder="1" applyAlignment="1">
      <alignment vertical="center"/>
    </xf>
    <xf numFmtId="41" fontId="2" fillId="0" borderId="25" xfId="2" applyFont="1" applyFill="1" applyBorder="1" applyAlignment="1">
      <alignment vertical="center"/>
    </xf>
    <xf numFmtId="41" fontId="2" fillId="0" borderId="26" xfId="2" applyFont="1" applyFill="1" applyBorder="1" applyAlignment="1">
      <alignment vertical="center"/>
    </xf>
    <xf numFmtId="0" fontId="4" fillId="0" borderId="24" xfId="0" applyFont="1" applyFill="1" applyBorder="1" applyAlignment="1">
      <alignment horizontal="center" vertical="center"/>
    </xf>
    <xf numFmtId="42" fontId="4" fillId="0" borderId="27" xfId="4" applyFont="1" applyFill="1" applyBorder="1" applyAlignment="1">
      <alignment horizontal="center" vertical="center"/>
    </xf>
    <xf numFmtId="42" fontId="4" fillId="0" borderId="28" xfId="4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42" fontId="4" fillId="0" borderId="28" xfId="4" applyFont="1" applyFill="1" applyBorder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4" fillId="0" borderId="0" xfId="0" applyFont="1" applyBorder="1" applyAlignment="1">
      <alignment horizontal="left" vertical="top"/>
    </xf>
    <xf numFmtId="42" fontId="2" fillId="0" borderId="29" xfId="4" applyFont="1" applyFill="1" applyBorder="1" applyAlignment="1">
      <alignment vertical="center"/>
    </xf>
    <xf numFmtId="42" fontId="2" fillId="0" borderId="30" xfId="4" applyFont="1" applyFill="1" applyBorder="1" applyAlignment="1">
      <alignment vertical="center"/>
    </xf>
    <xf numFmtId="6" fontId="2" fillId="0" borderId="31" xfId="4" applyNumberFormat="1" applyFont="1" applyFill="1" applyBorder="1" applyAlignment="1">
      <alignment vertical="center"/>
    </xf>
    <xf numFmtId="42" fontId="2" fillId="0" borderId="32" xfId="4" applyFont="1" applyFill="1" applyBorder="1" applyAlignment="1">
      <alignment vertical="center"/>
    </xf>
    <xf numFmtId="42" fontId="2" fillId="0" borderId="31" xfId="4" applyFont="1" applyFill="1" applyBorder="1" applyAlignment="1">
      <alignment vertical="center"/>
    </xf>
    <xf numFmtId="41" fontId="2" fillId="0" borderId="33" xfId="2" applyFont="1" applyFill="1" applyBorder="1" applyAlignment="1">
      <alignment vertical="center"/>
    </xf>
    <xf numFmtId="41" fontId="2" fillId="0" borderId="34" xfId="2" applyFont="1" applyFill="1" applyBorder="1" applyAlignment="1">
      <alignment vertical="center"/>
    </xf>
    <xf numFmtId="41" fontId="2" fillId="0" borderId="35" xfId="2" applyFont="1" applyFill="1" applyBorder="1" applyAlignment="1">
      <alignment vertical="center"/>
    </xf>
    <xf numFmtId="41" fontId="2" fillId="0" borderId="36" xfId="2" applyFont="1" applyFill="1" applyBorder="1" applyAlignment="1">
      <alignment horizontal="center" vertical="center"/>
    </xf>
    <xf numFmtId="6" fontId="2" fillId="0" borderId="34" xfId="3" applyNumberFormat="1" applyFont="1" applyFill="1" applyBorder="1" applyAlignment="1">
      <alignment vertical="center"/>
    </xf>
    <xf numFmtId="41" fontId="2" fillId="0" borderId="37" xfId="2" applyFont="1" applyFill="1" applyBorder="1" applyAlignment="1">
      <alignment vertical="center"/>
    </xf>
    <xf numFmtId="41" fontId="2" fillId="0" borderId="38" xfId="2" applyFont="1" applyFill="1" applyBorder="1" applyAlignment="1">
      <alignment horizontal="center" vertical="center"/>
    </xf>
    <xf numFmtId="41" fontId="2" fillId="0" borderId="39" xfId="2" applyFont="1" applyFill="1" applyBorder="1" applyAlignment="1">
      <alignment vertical="center"/>
    </xf>
    <xf numFmtId="41" fontId="2" fillId="0" borderId="40" xfId="2" applyFont="1" applyFill="1" applyBorder="1" applyAlignment="1">
      <alignment vertical="center"/>
    </xf>
    <xf numFmtId="41" fontId="2" fillId="0" borderId="38" xfId="2" applyFont="1" applyFill="1" applyBorder="1" applyAlignment="1">
      <alignment vertical="center"/>
    </xf>
    <xf numFmtId="164" fontId="9" fillId="0" borderId="0" xfId="1" applyNumberFormat="1" applyFont="1"/>
    <xf numFmtId="165" fontId="2" fillId="0" borderId="0" xfId="1" applyNumberFormat="1" applyFont="1" applyBorder="1"/>
    <xf numFmtId="0" fontId="8" fillId="0" borderId="0" xfId="0" applyFont="1" applyBorder="1" applyAlignment="1">
      <alignment horizontal="left" vertical="top"/>
    </xf>
    <xf numFmtId="0" fontId="4" fillId="3" borderId="0" xfId="0" applyFont="1" applyFill="1" applyBorder="1" applyAlignment="1">
      <alignment horizontal="left" vertical="top"/>
    </xf>
    <xf numFmtId="164" fontId="2" fillId="3" borderId="0" xfId="1" applyNumberFormat="1" applyFont="1" applyFill="1"/>
    <xf numFmtId="6" fontId="2" fillId="0" borderId="24" xfId="4" applyNumberFormat="1" applyFont="1" applyFill="1" applyBorder="1" applyAlignment="1">
      <alignment vertical="center"/>
    </xf>
    <xf numFmtId="6" fontId="2" fillId="0" borderId="41" xfId="2" applyNumberFormat="1" applyFont="1" applyFill="1" applyBorder="1" applyAlignment="1">
      <alignment vertical="center"/>
    </xf>
    <xf numFmtId="41" fontId="2" fillId="0" borderId="42" xfId="2" applyFont="1" applyFill="1" applyBorder="1" applyAlignment="1">
      <alignment vertical="center"/>
    </xf>
    <xf numFmtId="41" fontId="2" fillId="0" borderId="11" xfId="2" applyFont="1" applyFill="1" applyBorder="1" applyAlignment="1">
      <alignment vertical="center"/>
    </xf>
    <xf numFmtId="41" fontId="2" fillId="0" borderId="13" xfId="2" applyFont="1" applyFill="1" applyBorder="1" applyAlignment="1">
      <alignment vertical="center"/>
    </xf>
    <xf numFmtId="41" fontId="2" fillId="0" borderId="43" xfId="2" applyFont="1" applyFill="1" applyBorder="1" applyAlignment="1">
      <alignment vertical="center"/>
    </xf>
    <xf numFmtId="41" fontId="2" fillId="0" borderId="44" xfId="2" applyFont="1" applyFill="1" applyBorder="1" applyAlignment="1">
      <alignment vertical="center"/>
    </xf>
    <xf numFmtId="0" fontId="4" fillId="0" borderId="1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2" fillId="0" borderId="0" xfId="0" applyFont="1" applyFill="1" applyBorder="1" applyAlignment="1">
      <alignment vertical="center"/>
    </xf>
    <xf numFmtId="0" fontId="4" fillId="0" borderId="45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42" fontId="8" fillId="0" borderId="27" xfId="4" applyFont="1" applyFill="1" applyBorder="1" applyAlignment="1">
      <alignment horizontal="center" vertical="center"/>
    </xf>
    <xf numFmtId="42" fontId="8" fillId="0" borderId="28" xfId="4" applyFont="1" applyFill="1" applyBorder="1" applyAlignment="1">
      <alignment horizontal="center" vertical="center"/>
    </xf>
    <xf numFmtId="6" fontId="4" fillId="0" borderId="31" xfId="4" applyNumberFormat="1" applyFont="1" applyFill="1" applyBorder="1" applyAlignment="1">
      <alignment vertical="center"/>
    </xf>
    <xf numFmtId="42" fontId="4" fillId="0" borderId="29" xfId="4" applyFont="1" applyFill="1" applyBorder="1" applyAlignment="1">
      <alignment vertical="center"/>
    </xf>
    <xf numFmtId="42" fontId="4" fillId="0" borderId="30" xfId="4" applyFont="1" applyFill="1" applyBorder="1" applyAlignment="1">
      <alignment vertical="center"/>
    </xf>
    <xf numFmtId="0" fontId="4" fillId="3" borderId="46" xfId="0" applyFont="1" applyFill="1" applyBorder="1" applyAlignment="1">
      <alignment horizontal="left" vertical="top" indent="1"/>
    </xf>
    <xf numFmtId="165" fontId="2" fillId="0" borderId="49" xfId="1" applyNumberFormat="1" applyFont="1" applyBorder="1"/>
    <xf numFmtId="14" fontId="2" fillId="0" borderId="49" xfId="1" applyNumberFormat="1" applyFont="1" applyBorder="1"/>
    <xf numFmtId="165" fontId="4" fillId="0" borderId="49" xfId="1" applyNumberFormat="1" applyFont="1" applyBorder="1" applyAlignment="1">
      <alignment horizontal="center"/>
    </xf>
    <xf numFmtId="164" fontId="4" fillId="0" borderId="50" xfId="1" applyNumberFormat="1" applyFont="1" applyBorder="1" applyAlignment="1">
      <alignment horizontal="center"/>
    </xf>
    <xf numFmtId="0" fontId="11" fillId="0" borderId="5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/>
    </xf>
    <xf numFmtId="0" fontId="4" fillId="0" borderId="52" xfId="0" applyFont="1" applyBorder="1" applyAlignment="1">
      <alignment horizontal="left" vertical="center" indent="1"/>
    </xf>
    <xf numFmtId="6" fontId="4" fillId="2" borderId="53" xfId="0" applyNumberFormat="1" applyFont="1" applyFill="1" applyBorder="1" applyAlignment="1">
      <alignment horizontal="center" vertical="center"/>
    </xf>
    <xf numFmtId="38" fontId="4" fillId="2" borderId="53" xfId="0" applyNumberFormat="1" applyFont="1" applyFill="1" applyBorder="1" applyAlignment="1">
      <alignment horizontal="center" vertical="center"/>
    </xf>
    <xf numFmtId="6" fontId="4" fillId="2" borderId="53" xfId="0" applyNumberFormat="1" applyFont="1" applyFill="1" applyBorder="1" applyAlignment="1">
      <alignment vertical="center"/>
    </xf>
    <xf numFmtId="3" fontId="4" fillId="2" borderId="53" xfId="0" applyNumberFormat="1" applyFont="1" applyFill="1" applyBorder="1" applyAlignment="1">
      <alignment horizontal="center" vertical="center"/>
    </xf>
    <xf numFmtId="0" fontId="4" fillId="0" borderId="54" xfId="0" applyFont="1" applyBorder="1" applyAlignment="1">
      <alignment horizontal="left" vertical="center" indent="1"/>
    </xf>
    <xf numFmtId="6" fontId="4" fillId="2" borderId="55" xfId="0" applyNumberFormat="1" applyFont="1" applyFill="1" applyBorder="1" applyAlignment="1">
      <alignment vertical="center"/>
    </xf>
    <xf numFmtId="38" fontId="4" fillId="2" borderId="56" xfId="0" applyNumberFormat="1" applyFont="1" applyFill="1" applyBorder="1" applyAlignment="1">
      <alignment horizontal="center" vertical="center"/>
    </xf>
    <xf numFmtId="38" fontId="4" fillId="2" borderId="55" xfId="0" applyNumberFormat="1" applyFont="1" applyFill="1" applyBorder="1" applyAlignment="1">
      <alignment horizontal="center" vertical="center"/>
    </xf>
    <xf numFmtId="9" fontId="4" fillId="2" borderId="56" xfId="5" applyFont="1" applyFill="1" applyBorder="1" applyAlignment="1">
      <alignment horizontal="center" vertical="center"/>
    </xf>
    <xf numFmtId="3" fontId="4" fillId="2" borderId="55" xfId="0" applyNumberFormat="1" applyFont="1" applyFill="1" applyBorder="1" applyAlignment="1">
      <alignment horizontal="center" vertical="center"/>
    </xf>
    <xf numFmtId="38" fontId="4" fillId="2" borderId="56" xfId="0" applyNumberFormat="1" applyFont="1" applyFill="1" applyBorder="1" applyAlignment="1">
      <alignment vertical="center"/>
    </xf>
    <xf numFmtId="38" fontId="4" fillId="2" borderId="55" xfId="0" applyNumberFormat="1" applyFont="1" applyFill="1" applyBorder="1" applyAlignment="1">
      <alignment vertical="center"/>
    </xf>
    <xf numFmtId="6" fontId="4" fillId="0" borderId="0" xfId="0" applyNumberFormat="1" applyFont="1" applyBorder="1" applyAlignment="1">
      <alignment horizontal="right" vertical="center"/>
    </xf>
    <xf numFmtId="0" fontId="9" fillId="0" borderId="1" xfId="0" applyFont="1" applyFill="1" applyBorder="1" applyAlignment="1">
      <alignment horizontal="center"/>
    </xf>
    <xf numFmtId="0" fontId="9" fillId="0" borderId="4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4" fillId="0" borderId="57" xfId="0" applyFont="1" applyFill="1" applyBorder="1" applyAlignment="1">
      <alignment horizontal="center" vertical="center"/>
    </xf>
    <xf numFmtId="41" fontId="4" fillId="0" borderId="3" xfId="2" applyFont="1" applyFill="1" applyBorder="1" applyAlignment="1">
      <alignment horizontal="center" vertical="center"/>
    </xf>
    <xf numFmtId="41" fontId="4" fillId="0" borderId="58" xfId="2" applyFont="1" applyFill="1" applyBorder="1" applyAlignment="1">
      <alignment horizontal="center" vertical="center"/>
    </xf>
    <xf numFmtId="41" fontId="4" fillId="0" borderId="59" xfId="2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6" fontId="4" fillId="0" borderId="57" xfId="4" applyNumberFormat="1" applyFont="1" applyFill="1" applyBorder="1" applyAlignment="1">
      <alignment vertical="center"/>
    </xf>
    <xf numFmtId="41" fontId="2" fillId="0" borderId="60" xfId="2" applyFont="1" applyFill="1" applyBorder="1" applyAlignment="1">
      <alignment vertical="center"/>
    </xf>
    <xf numFmtId="41" fontId="2" fillId="0" borderId="61" xfId="2" applyFont="1" applyFill="1" applyBorder="1" applyAlignment="1">
      <alignment vertical="center"/>
    </xf>
    <xf numFmtId="6" fontId="2" fillId="0" borderId="62" xfId="2" applyNumberFormat="1" applyFont="1" applyFill="1" applyBorder="1" applyAlignment="1">
      <alignment vertical="center"/>
    </xf>
    <xf numFmtId="41" fontId="2" fillId="0" borderId="63" xfId="2" applyFont="1" applyFill="1" applyBorder="1" applyAlignment="1">
      <alignment vertical="center"/>
    </xf>
    <xf numFmtId="6" fontId="2" fillId="0" borderId="61" xfId="2" applyNumberFormat="1" applyFont="1" applyFill="1" applyBorder="1" applyAlignment="1">
      <alignment vertical="center"/>
    </xf>
    <xf numFmtId="6" fontId="2" fillId="0" borderId="64" xfId="2" applyNumberFormat="1" applyFont="1" applyFill="1" applyBorder="1" applyAlignment="1">
      <alignment vertical="center"/>
    </xf>
    <xf numFmtId="41" fontId="2" fillId="0" borderId="9" xfId="2" applyFont="1" applyFill="1" applyBorder="1" applyAlignment="1">
      <alignment vertical="center"/>
    </xf>
    <xf numFmtId="0" fontId="4" fillId="0" borderId="65" xfId="0" applyFont="1" applyFill="1" applyBorder="1" applyAlignment="1">
      <alignment horizontal="left" vertical="center" indent="1"/>
    </xf>
    <xf numFmtId="0" fontId="4" fillId="0" borderId="66" xfId="0" applyFont="1" applyFill="1" applyBorder="1" applyAlignment="1">
      <alignment horizontal="left" vertical="center" indent="1"/>
    </xf>
    <xf numFmtId="0" fontId="4" fillId="0" borderId="67" xfId="0" applyFont="1" applyFill="1" applyBorder="1" applyAlignment="1">
      <alignment horizontal="left" vertical="center" indent="1"/>
    </xf>
    <xf numFmtId="0" fontId="4" fillId="0" borderId="68" xfId="0" applyFont="1" applyFill="1" applyBorder="1" applyAlignment="1">
      <alignment horizontal="left" vertical="center" indent="1"/>
    </xf>
    <xf numFmtId="0" fontId="2" fillId="0" borderId="69" xfId="0" applyFont="1" applyFill="1" applyBorder="1" applyAlignment="1">
      <alignment vertical="center"/>
    </xf>
    <xf numFmtId="0" fontId="4" fillId="0" borderId="66" xfId="0" applyFont="1" applyFill="1" applyBorder="1" applyAlignment="1">
      <alignment vertical="center"/>
    </xf>
    <xf numFmtId="0" fontId="6" fillId="0" borderId="70" xfId="0" applyFont="1" applyFill="1" applyBorder="1" applyAlignment="1">
      <alignment vertical="center"/>
    </xf>
    <xf numFmtId="0" fontId="4" fillId="0" borderId="65" xfId="0" applyFont="1" applyFill="1" applyBorder="1" applyAlignment="1">
      <alignment vertical="center"/>
    </xf>
    <xf numFmtId="0" fontId="10" fillId="0" borderId="71" xfId="0" applyFont="1" applyFill="1" applyBorder="1" applyAlignment="1">
      <alignment vertical="center"/>
    </xf>
    <xf numFmtId="0" fontId="10" fillId="0" borderId="67" xfId="0" applyFont="1" applyFill="1" applyBorder="1" applyAlignment="1">
      <alignment vertical="center"/>
    </xf>
    <xf numFmtId="0" fontId="4" fillId="0" borderId="67" xfId="0" applyFont="1" applyFill="1" applyBorder="1" applyAlignment="1">
      <alignment vertical="center"/>
    </xf>
    <xf numFmtId="0" fontId="2" fillId="0" borderId="67" xfId="0" applyFont="1" applyFill="1" applyBorder="1" applyAlignment="1">
      <alignment vertical="center"/>
    </xf>
    <xf numFmtId="0" fontId="2" fillId="0" borderId="70" xfId="0" applyFont="1" applyFill="1" applyBorder="1" applyAlignment="1">
      <alignment vertical="center"/>
    </xf>
    <xf numFmtId="164" fontId="9" fillId="0" borderId="0" xfId="1" applyNumberFormat="1" applyFont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164" fontId="2" fillId="0" borderId="0" xfId="1" applyNumberFormat="1" applyFont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Border="1" applyAlignment="1">
      <alignment horizontal="left" vertical="center"/>
    </xf>
    <xf numFmtId="164" fontId="4" fillId="0" borderId="0" xfId="1" applyNumberFormat="1" applyFont="1" applyAlignment="1">
      <alignment vertical="center"/>
    </xf>
    <xf numFmtId="164" fontId="2" fillId="0" borderId="72" xfId="1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4" fillId="0" borderId="7" xfId="0" applyFont="1" applyFill="1" applyBorder="1" applyAlignment="1">
      <alignment horizontal="center" vertical="center"/>
    </xf>
    <xf numFmtId="41" fontId="4" fillId="0" borderId="3" xfId="2" applyFont="1" applyFill="1" applyBorder="1" applyAlignment="1">
      <alignment vertical="center"/>
    </xf>
    <xf numFmtId="41" fontId="4" fillId="0" borderId="58" xfId="2" applyFont="1" applyFill="1" applyBorder="1" applyAlignment="1">
      <alignment vertical="center"/>
    </xf>
    <xf numFmtId="41" fontId="4" fillId="0" borderId="59" xfId="2" applyFont="1" applyFill="1" applyBorder="1" applyAlignment="1">
      <alignment vertical="center"/>
    </xf>
    <xf numFmtId="6" fontId="2" fillId="0" borderId="57" xfId="4" applyNumberFormat="1" applyFont="1" applyFill="1" applyBorder="1" applyAlignment="1">
      <alignment vertical="center"/>
    </xf>
    <xf numFmtId="0" fontId="4" fillId="0" borderId="73" xfId="0" applyFont="1" applyFill="1" applyBorder="1" applyAlignment="1">
      <alignment horizontal="left" vertical="center"/>
    </xf>
    <xf numFmtId="0" fontId="4" fillId="0" borderId="74" xfId="0" applyFont="1" applyFill="1" applyBorder="1" applyAlignment="1">
      <alignment horizontal="left" vertical="center"/>
    </xf>
    <xf numFmtId="0" fontId="4" fillId="0" borderId="75" xfId="0" applyFont="1" applyFill="1" applyBorder="1" applyAlignment="1">
      <alignment horizontal="left" vertical="center"/>
    </xf>
    <xf numFmtId="0" fontId="4" fillId="0" borderId="76" xfId="0" applyFont="1" applyFill="1" applyBorder="1" applyAlignment="1">
      <alignment horizontal="left" vertical="center"/>
    </xf>
    <xf numFmtId="0" fontId="4" fillId="0" borderId="74" xfId="0" applyFont="1" applyFill="1" applyBorder="1" applyAlignment="1">
      <alignment vertical="center"/>
    </xf>
    <xf numFmtId="0" fontId="6" fillId="0" borderId="77" xfId="0" applyFont="1" applyFill="1" applyBorder="1" applyAlignment="1">
      <alignment vertical="center"/>
    </xf>
    <xf numFmtId="0" fontId="4" fillId="0" borderId="73" xfId="0" applyFont="1" applyFill="1" applyBorder="1" applyAlignment="1">
      <alignment vertical="center"/>
    </xf>
    <xf numFmtId="0" fontId="10" fillId="0" borderId="78" xfId="0" applyFont="1" applyFill="1" applyBorder="1" applyAlignment="1">
      <alignment vertical="center"/>
    </xf>
    <xf numFmtId="0" fontId="10" fillId="0" borderId="75" xfId="0" applyFont="1" applyFill="1" applyBorder="1" applyAlignment="1">
      <alignment vertical="center"/>
    </xf>
    <xf numFmtId="0" fontId="4" fillId="0" borderId="75" xfId="0" applyFont="1" applyFill="1" applyBorder="1" applyAlignment="1">
      <alignment vertical="center"/>
    </xf>
    <xf numFmtId="0" fontId="2" fillId="0" borderId="75" xfId="0" applyFont="1" applyFill="1" applyBorder="1" applyAlignment="1">
      <alignment vertical="center"/>
    </xf>
    <xf numFmtId="0" fontId="2" fillId="0" borderId="77" xfId="0" applyFont="1" applyFill="1" applyBorder="1" applyAlignment="1">
      <alignment vertical="center"/>
    </xf>
    <xf numFmtId="0" fontId="9" fillId="0" borderId="49" xfId="0" applyFont="1" applyFill="1" applyBorder="1" applyAlignment="1">
      <alignment horizontal="center"/>
    </xf>
    <xf numFmtId="0" fontId="4" fillId="0" borderId="49" xfId="0" applyFont="1" applyFill="1" applyBorder="1" applyAlignment="1">
      <alignment horizontal="center"/>
    </xf>
    <xf numFmtId="165" fontId="4" fillId="0" borderId="79" xfId="0" applyNumberFormat="1" applyFont="1" applyFill="1" applyBorder="1" applyAlignment="1">
      <alignment horizontal="left" indent="1"/>
    </xf>
    <xf numFmtId="165" fontId="4" fillId="0" borderId="53" xfId="0" applyNumberFormat="1" applyFont="1" applyFill="1" applyBorder="1" applyAlignment="1">
      <alignment horizontal="left" indent="1"/>
    </xf>
    <xf numFmtId="6" fontId="4" fillId="0" borderId="53" xfId="0" applyNumberFormat="1" applyFont="1" applyBorder="1" applyAlignment="1">
      <alignment horizontal="right" vertical="top"/>
    </xf>
    <xf numFmtId="164" fontId="4" fillId="0" borderId="53" xfId="1" applyNumberFormat="1" applyFont="1" applyBorder="1" applyAlignment="1">
      <alignment horizontal="right" vertical="top"/>
    </xf>
    <xf numFmtId="6" fontId="4" fillId="0" borderId="53" xfId="3" applyNumberFormat="1" applyFont="1" applyFill="1" applyBorder="1" applyAlignment="1">
      <alignment horizontal="right" vertical="center"/>
    </xf>
    <xf numFmtId="6" fontId="4" fillId="0" borderId="55" xfId="3" applyNumberFormat="1" applyFont="1" applyFill="1" applyBorder="1" applyAlignment="1">
      <alignment vertical="center"/>
    </xf>
    <xf numFmtId="0" fontId="4" fillId="0" borderId="80" xfId="0" applyFont="1" applyFill="1" applyBorder="1" applyAlignment="1">
      <alignment horizontal="left" indent="1"/>
    </xf>
    <xf numFmtId="0" fontId="4" fillId="0" borderId="52" xfId="0" applyFont="1" applyFill="1" applyBorder="1" applyAlignment="1">
      <alignment horizontal="left" indent="1"/>
    </xf>
    <xf numFmtId="0" fontId="4" fillId="0" borderId="52" xfId="0" applyFont="1" applyBorder="1" applyAlignment="1">
      <alignment horizontal="left" vertical="top" indent="1"/>
    </xf>
    <xf numFmtId="0" fontId="4" fillId="0" borderId="54" xfId="0" applyFont="1" applyBorder="1" applyAlignment="1">
      <alignment horizontal="left" vertical="top" indent="1"/>
    </xf>
    <xf numFmtId="14" fontId="2" fillId="0" borderId="0" xfId="1" applyNumberFormat="1" applyFont="1" applyBorder="1"/>
    <xf numFmtId="165" fontId="4" fillId="0" borderId="0" xfId="1" applyNumberFormat="1" applyFont="1" applyBorder="1" applyAlignment="1">
      <alignment horizontal="center"/>
    </xf>
    <xf numFmtId="164" fontId="4" fillId="0" borderId="0" xfId="1" applyNumberFormat="1" applyFont="1" applyBorder="1" applyAlignment="1">
      <alignment horizontal="center"/>
    </xf>
    <xf numFmtId="164" fontId="2" fillId="0" borderId="81" xfId="1" applyNumberFormat="1" applyFont="1" applyBorder="1"/>
    <xf numFmtId="164" fontId="2" fillId="0" borderId="82" xfId="1" applyNumberFormat="1" applyFont="1" applyBorder="1"/>
    <xf numFmtId="164" fontId="2" fillId="0" borderId="83" xfId="1" applyNumberFormat="1" applyFont="1" applyBorder="1"/>
    <xf numFmtId="164" fontId="2" fillId="0" borderId="84" xfId="1" applyNumberFormat="1" applyFont="1" applyBorder="1"/>
    <xf numFmtId="0" fontId="4" fillId="0" borderId="86" xfId="0" applyFont="1" applyBorder="1" applyAlignment="1">
      <alignment horizontal="left" vertical="top" indent="1"/>
    </xf>
    <xf numFmtId="0" fontId="4" fillId="0" borderId="87" xfId="0" applyFont="1" applyBorder="1" applyAlignment="1">
      <alignment horizontal="left" vertical="top" indent="1"/>
    </xf>
    <xf numFmtId="0" fontId="4" fillId="0" borderId="88" xfId="0" applyFont="1" applyBorder="1" applyAlignment="1">
      <alignment horizontal="left" vertical="top" indent="1"/>
    </xf>
    <xf numFmtId="164" fontId="2" fillId="0" borderId="89" xfId="1" applyNumberFormat="1" applyFont="1" applyBorder="1"/>
    <xf numFmtId="0" fontId="4" fillId="0" borderId="91" xfId="0" applyFont="1" applyBorder="1" applyAlignment="1">
      <alignment horizontal="left" vertical="top" indent="1"/>
    </xf>
    <xf numFmtId="164" fontId="2" fillId="0" borderId="90" xfId="1" applyNumberFormat="1" applyFont="1" applyBorder="1"/>
    <xf numFmtId="0" fontId="4" fillId="0" borderId="87" xfId="0" applyFont="1" applyBorder="1" applyAlignment="1">
      <alignment horizontal="left" vertical="top" indent="2"/>
    </xf>
    <xf numFmtId="164" fontId="2" fillId="3" borderId="96" xfId="1" applyNumberFormat="1" applyFont="1" applyFill="1" applyBorder="1"/>
    <xf numFmtId="164" fontId="4" fillId="0" borderId="96" xfId="1" applyNumberFormat="1" applyFont="1" applyBorder="1" applyAlignment="1">
      <alignment horizontal="center"/>
    </xf>
    <xf numFmtId="6" fontId="4" fillId="0" borderId="81" xfId="0" applyNumberFormat="1" applyFont="1" applyBorder="1" applyAlignment="1">
      <alignment horizontal="right" vertical="center"/>
    </xf>
    <xf numFmtId="6" fontId="4" fillId="0" borderId="53" xfId="0" applyNumberFormat="1" applyFont="1" applyBorder="1" applyAlignment="1">
      <alignment horizontal="right" vertical="center"/>
    </xf>
    <xf numFmtId="9" fontId="4" fillId="0" borderId="53" xfId="5" applyFont="1" applyBorder="1" applyAlignment="1">
      <alignment horizontal="right" vertical="center"/>
    </xf>
    <xf numFmtId="6" fontId="4" fillId="0" borderId="82" xfId="0" applyNumberFormat="1" applyFont="1" applyBorder="1" applyAlignment="1">
      <alignment horizontal="right" vertical="center"/>
    </xf>
    <xf numFmtId="6" fontId="4" fillId="0" borderId="55" xfId="0" applyNumberFormat="1" applyFont="1" applyBorder="1" applyAlignment="1">
      <alignment horizontal="right" vertical="center"/>
    </xf>
    <xf numFmtId="164" fontId="2" fillId="3" borderId="97" xfId="1" applyNumberFormat="1" applyFont="1" applyFill="1" applyBorder="1"/>
    <xf numFmtId="0" fontId="4" fillId="3" borderId="85" xfId="0" applyFont="1" applyFill="1" applyBorder="1" applyAlignment="1">
      <alignment horizontal="left" vertical="top" indent="1"/>
    </xf>
    <xf numFmtId="164" fontId="2" fillId="3" borderId="98" xfId="1" applyNumberFormat="1" applyFont="1" applyFill="1" applyBorder="1"/>
    <xf numFmtId="164" fontId="4" fillId="0" borderId="99" xfId="1" applyNumberFormat="1" applyFont="1" applyBorder="1" applyAlignment="1">
      <alignment horizontal="center"/>
    </xf>
    <xf numFmtId="6" fontId="4" fillId="0" borderId="90" xfId="0" applyNumberFormat="1" applyFont="1" applyBorder="1" applyAlignment="1">
      <alignment horizontal="right" vertical="center"/>
    </xf>
    <xf numFmtId="6" fontId="4" fillId="0" borderId="56" xfId="0" applyNumberFormat="1" applyFont="1" applyBorder="1" applyAlignment="1">
      <alignment horizontal="right" vertical="center"/>
    </xf>
    <xf numFmtId="164" fontId="2" fillId="0" borderId="92" xfId="1" applyNumberFormat="1" applyFont="1" applyBorder="1"/>
    <xf numFmtId="164" fontId="4" fillId="0" borderId="93" xfId="1" applyNumberFormat="1" applyFont="1" applyBorder="1" applyAlignment="1">
      <alignment horizontal="center"/>
    </xf>
    <xf numFmtId="164" fontId="4" fillId="0" borderId="94" xfId="1" applyNumberFormat="1" applyFont="1" applyBorder="1" applyAlignment="1">
      <alignment horizontal="center"/>
    </xf>
    <xf numFmtId="164" fontId="8" fillId="0" borderId="99" xfId="1" applyNumberFormat="1" applyFont="1" applyBorder="1" applyAlignment="1">
      <alignment horizontal="center"/>
    </xf>
    <xf numFmtId="6" fontId="4" fillId="0" borderId="95" xfId="0" applyNumberFormat="1" applyFont="1" applyBorder="1" applyAlignment="1">
      <alignment horizontal="right" vertical="center"/>
    </xf>
    <xf numFmtId="6" fontId="4" fillId="0" borderId="100" xfId="0" applyNumberFormat="1" applyFont="1" applyBorder="1" applyAlignment="1">
      <alignment horizontal="right" vertical="center"/>
    </xf>
    <xf numFmtId="9" fontId="4" fillId="0" borderId="82" xfId="5" applyFont="1" applyBorder="1" applyAlignment="1">
      <alignment horizontal="right" vertical="center"/>
    </xf>
    <xf numFmtId="9" fontId="4" fillId="0" borderId="55" xfId="5" applyFont="1" applyBorder="1" applyAlignment="1">
      <alignment horizontal="right" vertical="center"/>
    </xf>
    <xf numFmtId="164" fontId="8" fillId="0" borderId="79" xfId="1" applyNumberFormat="1" applyFont="1" applyBorder="1" applyAlignment="1">
      <alignment horizontal="center"/>
    </xf>
    <xf numFmtId="164" fontId="4" fillId="0" borderId="82" xfId="1" applyNumberFormat="1" applyFont="1" applyBorder="1" applyAlignment="1">
      <alignment horizontal="center"/>
    </xf>
    <xf numFmtId="164" fontId="4" fillId="0" borderId="55" xfId="1" applyNumberFormat="1" applyFont="1" applyBorder="1" applyAlignment="1">
      <alignment horizontal="center"/>
    </xf>
    <xf numFmtId="0" fontId="2" fillId="0" borderId="56" xfId="0" applyFont="1" applyBorder="1"/>
    <xf numFmtId="164" fontId="2" fillId="3" borderId="81" xfId="1" applyNumberFormat="1" applyFont="1" applyFill="1" applyBorder="1"/>
    <xf numFmtId="6" fontId="4" fillId="3" borderId="81" xfId="0" applyNumberFormat="1" applyFont="1" applyFill="1" applyBorder="1" applyAlignment="1">
      <alignment horizontal="right" vertical="center"/>
    </xf>
    <xf numFmtId="6" fontId="4" fillId="3" borderId="53" xfId="0" applyNumberFormat="1" applyFont="1" applyFill="1" applyBorder="1" applyAlignment="1">
      <alignment horizontal="right" vertical="center"/>
    </xf>
    <xf numFmtId="0" fontId="4" fillId="3" borderId="80" xfId="0" applyFont="1" applyFill="1" applyBorder="1" applyAlignment="1">
      <alignment horizontal="left" vertical="top" indent="1"/>
    </xf>
    <xf numFmtId="0" fontId="4" fillId="3" borderId="52" xfId="0" applyFont="1" applyFill="1" applyBorder="1" applyAlignment="1">
      <alignment horizontal="left" vertical="top" indent="1"/>
    </xf>
    <xf numFmtId="0" fontId="4" fillId="0" borderId="101" xfId="0" applyFont="1" applyBorder="1" applyAlignment="1">
      <alignment horizontal="left" vertical="top" indent="1"/>
    </xf>
    <xf numFmtId="164" fontId="8" fillId="0" borderId="96" xfId="1" applyNumberFormat="1" applyFont="1" applyBorder="1" applyAlignment="1">
      <alignment horizontal="center"/>
    </xf>
    <xf numFmtId="164" fontId="9" fillId="0" borderId="79" xfId="1" applyNumberFormat="1" applyFont="1" applyBorder="1" applyAlignment="1">
      <alignment horizontal="center"/>
    </xf>
    <xf numFmtId="6" fontId="4" fillId="0" borderId="79" xfId="0" applyNumberFormat="1" applyFont="1" applyBorder="1" applyAlignment="1">
      <alignment horizontal="right" vertical="center"/>
    </xf>
    <xf numFmtId="0" fontId="0" fillId="0" borderId="96" xfId="0" applyBorder="1" applyAlignment="1">
      <alignment vertical="center"/>
    </xf>
    <xf numFmtId="164" fontId="4" fillId="0" borderId="96" xfId="1" applyNumberFormat="1" applyFont="1" applyBorder="1" applyAlignment="1">
      <alignment horizontal="center" vertical="center"/>
    </xf>
    <xf numFmtId="164" fontId="2" fillId="0" borderId="81" xfId="1" applyNumberFormat="1" applyFont="1" applyBorder="1" applyAlignment="1">
      <alignment vertical="center"/>
    </xf>
    <xf numFmtId="14" fontId="4" fillId="0" borderId="81" xfId="0" applyNumberFormat="1" applyFont="1" applyBorder="1" applyAlignment="1">
      <alignment vertical="center"/>
    </xf>
    <xf numFmtId="165" fontId="4" fillId="0" borderId="81" xfId="0" applyNumberFormat="1" applyFont="1" applyBorder="1" applyAlignment="1">
      <alignment vertical="center"/>
    </xf>
    <xf numFmtId="6" fontId="4" fillId="0" borderId="53" xfId="0" applyNumberFormat="1" applyFont="1" applyFill="1" applyBorder="1" applyAlignment="1">
      <alignment horizontal="right" vertical="center"/>
    </xf>
    <xf numFmtId="0" fontId="4" fillId="0" borderId="81" xfId="0" applyFont="1" applyBorder="1" applyAlignment="1">
      <alignment vertical="center"/>
    </xf>
    <xf numFmtId="164" fontId="2" fillId="0" borderId="82" xfId="1" applyNumberFormat="1" applyFont="1" applyBorder="1" applyAlignment="1">
      <alignment vertical="center"/>
    </xf>
    <xf numFmtId="0" fontId="4" fillId="0" borderId="82" xfId="0" applyFont="1" applyBorder="1" applyAlignment="1">
      <alignment vertical="center"/>
    </xf>
    <xf numFmtId="6" fontId="4" fillId="3" borderId="82" xfId="0" applyNumberFormat="1" applyFont="1" applyFill="1" applyBorder="1" applyAlignment="1">
      <alignment horizontal="right" vertical="center"/>
    </xf>
    <xf numFmtId="6" fontId="4" fillId="0" borderId="55" xfId="0" applyNumberFormat="1" applyFont="1" applyFill="1" applyBorder="1" applyAlignment="1">
      <alignment horizontal="right" vertical="center"/>
    </xf>
    <xf numFmtId="164" fontId="2" fillId="3" borderId="97" xfId="1" applyNumberFormat="1" applyFont="1" applyFill="1" applyBorder="1" applyAlignment="1">
      <alignment vertical="center"/>
    </xf>
    <xf numFmtId="164" fontId="2" fillId="0" borderId="83" xfId="1" applyNumberFormat="1" applyFont="1" applyBorder="1" applyAlignment="1">
      <alignment vertical="center"/>
    </xf>
    <xf numFmtId="164" fontId="2" fillId="0" borderId="84" xfId="1" applyNumberFormat="1" applyFont="1" applyBorder="1" applyAlignment="1">
      <alignment vertical="center"/>
    </xf>
    <xf numFmtId="0" fontId="4" fillId="3" borderId="85" xfId="0" applyFont="1" applyFill="1" applyBorder="1" applyAlignment="1">
      <alignment horizontal="left" vertical="center" indent="1"/>
    </xf>
    <xf numFmtId="0" fontId="4" fillId="0" borderId="86" xfId="0" applyFont="1" applyBorder="1" applyAlignment="1">
      <alignment horizontal="left" vertical="center" indent="1"/>
    </xf>
    <xf numFmtId="0" fontId="4" fillId="0" borderId="87" xfId="0" applyFont="1" applyBorder="1" applyAlignment="1">
      <alignment horizontal="left" vertical="center" indent="1"/>
    </xf>
    <xf numFmtId="0" fontId="4" fillId="0" borderId="88" xfId="0" applyFont="1" applyBorder="1" applyAlignment="1">
      <alignment horizontal="left" vertical="center" indent="1"/>
    </xf>
    <xf numFmtId="164" fontId="2" fillId="0" borderId="89" xfId="1" applyNumberFormat="1" applyFont="1" applyBorder="1" applyAlignment="1">
      <alignment vertical="center"/>
    </xf>
    <xf numFmtId="14" fontId="4" fillId="0" borderId="90" xfId="0" applyNumberFormat="1" applyFont="1" applyBorder="1" applyAlignment="1">
      <alignment vertical="center"/>
    </xf>
    <xf numFmtId="164" fontId="2" fillId="0" borderId="82" xfId="1" applyNumberFormat="1" applyFont="1" applyBorder="1" applyAlignment="1">
      <alignment horizontal="center"/>
    </xf>
    <xf numFmtId="14" fontId="4" fillId="0" borderId="83" xfId="0" applyNumberFormat="1" applyFont="1" applyBorder="1" applyAlignment="1">
      <alignment vertical="center"/>
    </xf>
    <xf numFmtId="164" fontId="2" fillId="3" borderId="83" xfId="1" applyNumberFormat="1" applyFont="1" applyFill="1" applyBorder="1" applyAlignment="1">
      <alignment vertical="center"/>
    </xf>
    <xf numFmtId="165" fontId="4" fillId="0" borderId="83" xfId="0" quotePrefix="1" applyNumberFormat="1" applyFont="1" applyBorder="1" applyAlignment="1">
      <alignment horizontal="center" vertical="center"/>
    </xf>
    <xf numFmtId="164" fontId="9" fillId="0" borderId="79" xfId="1" applyNumberFormat="1" applyFont="1" applyBorder="1" applyAlignment="1">
      <alignment horizontal="center" vertical="center"/>
    </xf>
    <xf numFmtId="164" fontId="9" fillId="0" borderId="102" xfId="1" applyNumberFormat="1" applyFont="1" applyBorder="1" applyAlignment="1">
      <alignment horizontal="center" vertical="center"/>
    </xf>
    <xf numFmtId="0" fontId="4" fillId="0" borderId="80" xfId="0" applyFont="1" applyBorder="1" applyAlignment="1">
      <alignment horizontal="left" vertical="center" indent="1"/>
    </xf>
    <xf numFmtId="0" fontId="2" fillId="0" borderId="81" xfId="0" applyFont="1" applyBorder="1" applyAlignment="1">
      <alignment vertical="center"/>
    </xf>
    <xf numFmtId="0" fontId="4" fillId="0" borderId="81" xfId="0" applyFont="1" applyBorder="1" applyAlignment="1">
      <alignment horizontal="center" vertical="center"/>
    </xf>
    <xf numFmtId="0" fontId="2" fillId="0" borderId="82" xfId="0" applyFont="1" applyBorder="1" applyAlignment="1">
      <alignment vertical="center"/>
    </xf>
    <xf numFmtId="0" fontId="4" fillId="0" borderId="101" xfId="0" applyFont="1" applyBorder="1" applyAlignment="1">
      <alignment horizontal="left" vertical="center" indent="1"/>
    </xf>
    <xf numFmtId="0" fontId="2" fillId="0" borderId="90" xfId="0" applyFont="1" applyBorder="1" applyAlignment="1">
      <alignment vertical="center"/>
    </xf>
    <xf numFmtId="0" fontId="4" fillId="0" borderId="91" xfId="0" applyFont="1" applyBorder="1" applyAlignment="1">
      <alignment horizontal="left" vertical="center" indent="1"/>
    </xf>
    <xf numFmtId="164" fontId="2" fillId="0" borderId="103" xfId="1" applyNumberFormat="1" applyFont="1" applyBorder="1" applyAlignment="1">
      <alignment vertical="center"/>
    </xf>
    <xf numFmtId="0" fontId="2" fillId="0" borderId="96" xfId="0" applyFont="1" applyBorder="1" applyAlignment="1">
      <alignment vertical="center"/>
    </xf>
    <xf numFmtId="164" fontId="4" fillId="0" borderId="104" xfId="1" applyNumberFormat="1" applyFont="1" applyBorder="1" applyAlignment="1">
      <alignment vertical="center"/>
    </xf>
    <xf numFmtId="166" fontId="4" fillId="0" borderId="79" xfId="0" applyNumberFormat="1" applyFont="1" applyBorder="1" applyAlignment="1">
      <alignment horizontal="right" vertical="center"/>
    </xf>
    <xf numFmtId="38" fontId="4" fillId="0" borderId="55" xfId="0" applyNumberFormat="1" applyFont="1" applyBorder="1" applyAlignment="1">
      <alignment horizontal="right" vertical="center"/>
    </xf>
    <xf numFmtId="0" fontId="2" fillId="0" borderId="83" xfId="0" applyFont="1" applyBorder="1" applyAlignment="1">
      <alignment vertical="center"/>
    </xf>
    <xf numFmtId="164" fontId="8" fillId="0" borderId="79" xfId="1" applyNumberFormat="1" applyFont="1" applyBorder="1" applyAlignment="1">
      <alignment horizontal="center" vertical="center"/>
    </xf>
    <xf numFmtId="164" fontId="8" fillId="0" borderId="96" xfId="1" applyNumberFormat="1" applyFont="1" applyBorder="1" applyAlignment="1">
      <alignment horizontal="center" vertical="center"/>
    </xf>
    <xf numFmtId="0" fontId="4" fillId="0" borderId="109" xfId="0" applyFont="1" applyBorder="1" applyAlignment="1">
      <alignment horizontal="left" vertical="center" indent="1"/>
    </xf>
    <xf numFmtId="0" fontId="4" fillId="0" borderId="111" xfId="0" applyFont="1" applyBorder="1" applyAlignment="1">
      <alignment horizontal="left" vertical="center" indent="1"/>
    </xf>
    <xf numFmtId="6" fontId="4" fillId="0" borderId="112" xfId="0" applyNumberFormat="1" applyFont="1" applyFill="1" applyBorder="1" applyAlignment="1">
      <alignment vertical="center"/>
    </xf>
    <xf numFmtId="164" fontId="4" fillId="0" borderId="112" xfId="1" applyNumberFormat="1" applyFont="1" applyFill="1" applyBorder="1" applyAlignment="1">
      <alignment horizontal="right" vertical="center" indent="1"/>
    </xf>
    <xf numFmtId="9" fontId="4" fillId="0" borderId="112" xfId="5" applyFont="1" applyFill="1" applyBorder="1" applyAlignment="1">
      <alignment horizontal="right" vertical="center" indent="1"/>
    </xf>
    <xf numFmtId="0" fontId="4" fillId="0" borderId="113" xfId="0" applyFont="1" applyBorder="1" applyAlignment="1">
      <alignment horizontal="left" vertical="center" indent="1"/>
    </xf>
    <xf numFmtId="6" fontId="4" fillId="0" borderId="114" xfId="0" applyNumberFormat="1" applyFont="1" applyFill="1" applyBorder="1" applyAlignment="1">
      <alignment vertical="center"/>
    </xf>
    <xf numFmtId="6" fontId="4" fillId="0" borderId="110" xfId="0" applyNumberFormat="1" applyFont="1" applyFill="1" applyBorder="1" applyAlignment="1">
      <alignment vertical="center"/>
    </xf>
    <xf numFmtId="164" fontId="12" fillId="0" borderId="102" xfId="1" applyNumberFormat="1" applyFont="1" applyBorder="1" applyAlignment="1">
      <alignment horizontal="center"/>
    </xf>
    <xf numFmtId="0" fontId="4" fillId="0" borderId="117" xfId="0" applyFont="1" applyBorder="1" applyAlignment="1">
      <alignment horizontal="left" vertical="top" indent="1"/>
    </xf>
    <xf numFmtId="164" fontId="12" fillId="0" borderId="118" xfId="1" applyNumberFormat="1" applyFont="1" applyBorder="1" applyAlignment="1">
      <alignment horizontal="center"/>
    </xf>
    <xf numFmtId="164" fontId="2" fillId="0" borderId="102" xfId="1" applyNumberFormat="1" applyFont="1" applyBorder="1"/>
    <xf numFmtId="164" fontId="2" fillId="0" borderId="118" xfId="1" applyNumberFormat="1" applyFont="1" applyBorder="1"/>
    <xf numFmtId="164" fontId="2" fillId="0" borderId="118" xfId="1" applyNumberFormat="1" applyFont="1" applyBorder="1" applyAlignment="1">
      <alignment horizontal="center"/>
    </xf>
    <xf numFmtId="164" fontId="2" fillId="0" borderId="100" xfId="1" applyNumberFormat="1" applyFont="1" applyBorder="1" applyAlignment="1">
      <alignment horizontal="center"/>
    </xf>
    <xf numFmtId="164" fontId="9" fillId="0" borderId="116" xfId="1" applyNumberFormat="1" applyFont="1" applyBorder="1" applyAlignment="1">
      <alignment horizontal="center"/>
    </xf>
    <xf numFmtId="164" fontId="9" fillId="0" borderId="117" xfId="1" applyNumberFormat="1" applyFont="1" applyBorder="1" applyAlignment="1">
      <alignment horizontal="center"/>
    </xf>
    <xf numFmtId="0" fontId="2" fillId="0" borderId="102" xfId="0" applyFont="1" applyBorder="1"/>
    <xf numFmtId="165" fontId="2" fillId="0" borderId="116" xfId="1" applyNumberFormat="1" applyFont="1" applyBorder="1"/>
    <xf numFmtId="0" fontId="4" fillId="0" borderId="102" xfId="0" applyFont="1" applyBorder="1" applyAlignment="1">
      <alignment horizontal="center"/>
    </xf>
    <xf numFmtId="165" fontId="2" fillId="0" borderId="117" xfId="1" applyNumberFormat="1" applyFont="1" applyBorder="1"/>
    <xf numFmtId="0" fontId="4" fillId="0" borderId="100" xfId="0" applyFont="1" applyBorder="1" applyAlignment="1">
      <alignment horizontal="center"/>
    </xf>
    <xf numFmtId="165" fontId="2" fillId="0" borderId="117" xfId="1" applyNumberFormat="1" applyFont="1" applyBorder="1" applyAlignment="1">
      <alignment horizontal="center"/>
    </xf>
    <xf numFmtId="0" fontId="4" fillId="0" borderId="118" xfId="0" applyFont="1" applyBorder="1" applyAlignment="1">
      <alignment horizontal="center"/>
    </xf>
    <xf numFmtId="165" fontId="2" fillId="0" borderId="119" xfId="1" applyNumberFormat="1" applyFont="1" applyBorder="1" applyAlignment="1">
      <alignment horizontal="center"/>
    </xf>
    <xf numFmtId="14" fontId="4" fillId="0" borderId="120" xfId="1" applyNumberFormat="1" applyFont="1" applyBorder="1" applyAlignment="1">
      <alignment horizontal="center"/>
    </xf>
    <xf numFmtId="14" fontId="4" fillId="0" borderId="122" xfId="1" applyNumberFormat="1" applyFont="1" applyBorder="1" applyAlignment="1">
      <alignment horizontal="center"/>
    </xf>
    <xf numFmtId="14" fontId="4" fillId="0" borderId="121" xfId="1" applyNumberFormat="1" applyFont="1" applyBorder="1" applyAlignment="1">
      <alignment horizontal="center"/>
    </xf>
    <xf numFmtId="0" fontId="4" fillId="0" borderId="116" xfId="0" applyFont="1" applyBorder="1" applyAlignment="1">
      <alignment horizontal="left" vertical="top" indent="1"/>
    </xf>
    <xf numFmtId="0" fontId="4" fillId="0" borderId="119" xfId="0" applyFont="1" applyBorder="1" applyAlignment="1">
      <alignment horizontal="left" vertical="top" indent="1"/>
    </xf>
    <xf numFmtId="0" fontId="4" fillId="0" borderId="48" xfId="0" applyFont="1" applyBorder="1" applyAlignment="1">
      <alignment horizontal="left" vertical="top" indent="1"/>
    </xf>
    <xf numFmtId="165" fontId="2" fillId="0" borderId="72" xfId="1" applyNumberFormat="1" applyFont="1" applyBorder="1"/>
    <xf numFmtId="164" fontId="2" fillId="0" borderId="123" xfId="1" applyNumberFormat="1" applyFont="1" applyBorder="1"/>
    <xf numFmtId="164" fontId="2" fillId="0" borderId="124" xfId="1" applyNumberFormat="1" applyFont="1" applyBorder="1"/>
    <xf numFmtId="164" fontId="2" fillId="0" borderId="125" xfId="1" applyNumberFormat="1" applyFont="1" applyBorder="1"/>
    <xf numFmtId="165" fontId="4" fillId="0" borderId="103" xfId="1" applyNumberFormat="1" applyFont="1" applyBorder="1" applyAlignment="1">
      <alignment horizontal="center"/>
    </xf>
    <xf numFmtId="37" fontId="2" fillId="0" borderId="126" xfId="1" applyNumberFormat="1" applyFont="1" applyBorder="1" applyAlignment="1">
      <alignment horizontal="center"/>
    </xf>
    <xf numFmtId="37" fontId="2" fillId="0" borderId="127" xfId="1" applyNumberFormat="1" applyFont="1" applyBorder="1" applyAlignment="1">
      <alignment horizontal="center"/>
    </xf>
    <xf numFmtId="164" fontId="2" fillId="0" borderId="127" xfId="1" applyNumberFormat="1" applyFont="1" applyBorder="1"/>
    <xf numFmtId="164" fontId="2" fillId="0" borderId="128" xfId="1" applyNumberFormat="1" applyFont="1" applyBorder="1"/>
    <xf numFmtId="165" fontId="4" fillId="0" borderId="115" xfId="1" applyNumberFormat="1" applyFont="1" applyBorder="1" applyAlignment="1">
      <alignment horizontal="center"/>
    </xf>
    <xf numFmtId="37" fontId="2" fillId="0" borderId="129" xfId="1" applyNumberFormat="1" applyFont="1" applyBorder="1" applyAlignment="1">
      <alignment horizontal="center"/>
    </xf>
    <xf numFmtId="37" fontId="2" fillId="0" borderId="130" xfId="1" applyNumberFormat="1" applyFont="1" applyBorder="1" applyAlignment="1">
      <alignment horizontal="center"/>
    </xf>
    <xf numFmtId="9" fontId="4" fillId="3" borderId="115" xfId="5" applyFont="1" applyFill="1" applyBorder="1" applyAlignment="1">
      <alignment horizontal="center"/>
    </xf>
    <xf numFmtId="164" fontId="2" fillId="0" borderId="129" xfId="1" applyNumberFormat="1" applyFont="1" applyBorder="1"/>
    <xf numFmtId="164" fontId="2" fillId="0" borderId="131" xfId="1" applyNumberFormat="1" applyFont="1" applyBorder="1"/>
    <xf numFmtId="6" fontId="2" fillId="0" borderId="131" xfId="1" applyNumberFormat="1" applyFont="1" applyBorder="1"/>
    <xf numFmtId="9" fontId="2" fillId="0" borderId="130" xfId="5" applyFont="1" applyBorder="1" applyAlignment="1">
      <alignment horizontal="center"/>
    </xf>
    <xf numFmtId="6" fontId="2" fillId="0" borderId="132" xfId="1" applyNumberFormat="1" applyFont="1" applyBorder="1"/>
    <xf numFmtId="6" fontId="4" fillId="3" borderId="133" xfId="1" applyNumberFormat="1" applyFont="1" applyFill="1" applyBorder="1"/>
    <xf numFmtId="6" fontId="4" fillId="3" borderId="122" xfId="1" applyNumberFormat="1" applyFont="1" applyFill="1" applyBorder="1"/>
    <xf numFmtId="0" fontId="4" fillId="0" borderId="0" xfId="0" applyFont="1" applyBorder="1" applyAlignment="1">
      <alignment horizontal="left" vertical="top" indent="1"/>
    </xf>
    <xf numFmtId="6" fontId="4" fillId="0" borderId="135" xfId="0" applyNumberFormat="1" applyFont="1" applyBorder="1" applyAlignment="1">
      <alignment horizontal="right" vertical="center"/>
    </xf>
    <xf numFmtId="6" fontId="4" fillId="0" borderId="134" xfId="0" applyNumberFormat="1" applyFont="1" applyBorder="1" applyAlignment="1">
      <alignment horizontal="right" vertical="center"/>
    </xf>
    <xf numFmtId="9" fontId="4" fillId="0" borderId="135" xfId="5" applyFont="1" applyBorder="1" applyAlignment="1">
      <alignment horizontal="right" vertical="center"/>
    </xf>
    <xf numFmtId="9" fontId="4" fillId="0" borderId="134" xfId="5" applyFont="1" applyBorder="1" applyAlignment="1">
      <alignment horizontal="right" vertical="center"/>
    </xf>
    <xf numFmtId="0" fontId="4" fillId="0" borderId="136" xfId="0" applyFont="1" applyBorder="1" applyAlignment="1">
      <alignment horizontal="left" vertical="top" indent="1"/>
    </xf>
    <xf numFmtId="164" fontId="2" fillId="0" borderId="137" xfId="1" applyNumberFormat="1" applyFont="1" applyBorder="1"/>
    <xf numFmtId="6" fontId="4" fillId="0" borderId="110" xfId="0" applyNumberFormat="1" applyFont="1" applyBorder="1" applyAlignment="1">
      <alignment horizontal="right" vertical="center"/>
    </xf>
    <xf numFmtId="0" fontId="4" fillId="0" borderId="138" xfId="0" applyFont="1" applyBorder="1" applyAlignment="1">
      <alignment horizontal="left" vertical="top" indent="1"/>
    </xf>
    <xf numFmtId="6" fontId="4" fillId="0" borderId="114" xfId="0" applyNumberFormat="1" applyFont="1" applyBorder="1" applyAlignment="1">
      <alignment horizontal="right" vertical="center"/>
    </xf>
    <xf numFmtId="10" fontId="4" fillId="0" borderId="139" xfId="5" applyNumberFormat="1" applyFont="1" applyBorder="1" applyAlignment="1">
      <alignment horizontal="right" vertical="center"/>
    </xf>
    <xf numFmtId="0" fontId="4" fillId="0" borderId="140" xfId="0" applyFont="1" applyBorder="1" applyAlignment="1">
      <alignment horizontal="left" vertical="top" indent="1"/>
    </xf>
    <xf numFmtId="164" fontId="2" fillId="0" borderId="141" xfId="1" applyNumberFormat="1" applyFont="1" applyBorder="1"/>
    <xf numFmtId="6" fontId="4" fillId="0" borderId="142" xfId="0" applyNumberFormat="1" applyFont="1" applyBorder="1" applyAlignment="1">
      <alignment horizontal="right" vertical="center"/>
    </xf>
    <xf numFmtId="6" fontId="4" fillId="0" borderId="56" xfId="0" applyNumberFormat="1" applyFont="1" applyFill="1" applyBorder="1" applyAlignment="1">
      <alignment horizontal="right" vertical="center"/>
    </xf>
    <xf numFmtId="6" fontId="4" fillId="0" borderId="135" xfId="0" applyNumberFormat="1" applyFont="1" applyFill="1" applyBorder="1" applyAlignment="1">
      <alignment horizontal="right" vertical="center"/>
    </xf>
    <xf numFmtId="6" fontId="4" fillId="3" borderId="134" xfId="0" applyNumberFormat="1" applyFont="1" applyFill="1" applyBorder="1" applyAlignment="1">
      <alignment horizontal="right" vertical="center"/>
    </xf>
    <xf numFmtId="0" fontId="4" fillId="3" borderId="136" xfId="0" applyFont="1" applyFill="1" applyBorder="1" applyAlignment="1">
      <alignment horizontal="left" vertical="center" indent="1"/>
    </xf>
    <xf numFmtId="164" fontId="2" fillId="3" borderId="137" xfId="1" applyNumberFormat="1" applyFont="1" applyFill="1" applyBorder="1" applyAlignment="1">
      <alignment vertical="center"/>
    </xf>
    <xf numFmtId="164" fontId="4" fillId="0" borderId="143" xfId="1" applyNumberFormat="1" applyFont="1" applyBorder="1" applyAlignment="1">
      <alignment horizontal="center" vertical="center"/>
    </xf>
    <xf numFmtId="164" fontId="9" fillId="0" borderId="143" xfId="1" applyNumberFormat="1" applyFont="1" applyBorder="1" applyAlignment="1">
      <alignment horizontal="center" vertical="center"/>
    </xf>
    <xf numFmtId="164" fontId="9" fillId="0" borderId="144" xfId="1" applyNumberFormat="1" applyFont="1" applyBorder="1" applyAlignment="1">
      <alignment horizontal="center" vertical="center"/>
    </xf>
    <xf numFmtId="0" fontId="4" fillId="0" borderId="145" xfId="0" applyFont="1" applyBorder="1" applyAlignment="1">
      <alignment horizontal="left" vertical="center" indent="1"/>
    </xf>
    <xf numFmtId="6" fontId="4" fillId="0" borderId="139" xfId="0" applyNumberFormat="1" applyFont="1" applyBorder="1" applyAlignment="1">
      <alignment horizontal="right" vertical="center"/>
    </xf>
    <xf numFmtId="0" fontId="4" fillId="0" borderId="138" xfId="0" applyFont="1" applyBorder="1" applyAlignment="1">
      <alignment horizontal="left" vertical="center" indent="1"/>
    </xf>
    <xf numFmtId="6" fontId="4" fillId="0" borderId="112" xfId="0" applyNumberFormat="1" applyFont="1" applyBorder="1" applyAlignment="1">
      <alignment horizontal="right" vertical="center"/>
    </xf>
    <xf numFmtId="0" fontId="4" fillId="3" borderId="138" xfId="0" applyFont="1" applyFill="1" applyBorder="1" applyAlignment="1">
      <alignment horizontal="left" vertical="center" indent="1"/>
    </xf>
    <xf numFmtId="6" fontId="4" fillId="3" borderId="112" xfId="0" applyNumberFormat="1" applyFont="1" applyFill="1" applyBorder="1" applyAlignment="1">
      <alignment horizontal="right" vertical="center"/>
    </xf>
    <xf numFmtId="0" fontId="4" fillId="0" borderId="140" xfId="0" applyFont="1" applyBorder="1" applyAlignment="1">
      <alignment horizontal="left" vertical="center" indent="1"/>
    </xf>
    <xf numFmtId="164" fontId="2" fillId="0" borderId="141" xfId="1" applyNumberFormat="1" applyFont="1" applyBorder="1" applyAlignment="1">
      <alignment vertical="center"/>
    </xf>
    <xf numFmtId="6" fontId="4" fillId="3" borderId="135" xfId="0" applyNumberFormat="1" applyFont="1" applyFill="1" applyBorder="1" applyAlignment="1">
      <alignment horizontal="right" vertical="center"/>
    </xf>
    <xf numFmtId="6" fontId="4" fillId="3" borderId="114" xfId="0" applyNumberFormat="1" applyFont="1" applyFill="1" applyBorder="1" applyAlignment="1">
      <alignment horizontal="right" vertical="center"/>
    </xf>
    <xf numFmtId="9" fontId="4" fillId="0" borderId="114" xfId="5" applyFont="1" applyBorder="1" applyAlignment="1">
      <alignment horizontal="right" vertical="center"/>
    </xf>
    <xf numFmtId="0" fontId="4" fillId="0" borderId="136" xfId="0" applyFont="1" applyBorder="1" applyAlignment="1">
      <alignment horizontal="left" vertical="center" indent="1"/>
    </xf>
    <xf numFmtId="6" fontId="4" fillId="0" borderId="146" xfId="0" applyNumberFormat="1" applyFont="1" applyBorder="1" applyAlignment="1">
      <alignment horizontal="right" vertical="center"/>
    </xf>
    <xf numFmtId="10" fontId="4" fillId="0" borderId="112" xfId="5" applyNumberFormat="1" applyFont="1" applyBorder="1" applyAlignment="1">
      <alignment horizontal="right" vertical="center"/>
    </xf>
    <xf numFmtId="6" fontId="4" fillId="3" borderId="142" xfId="0" applyNumberFormat="1" applyFont="1" applyFill="1" applyBorder="1" applyAlignment="1">
      <alignment horizontal="right" vertical="center"/>
    </xf>
    <xf numFmtId="0" fontId="10" fillId="3" borderId="136" xfId="0" applyFont="1" applyFill="1" applyBorder="1" applyAlignment="1">
      <alignment horizontal="left" vertical="center" indent="1"/>
    </xf>
    <xf numFmtId="164" fontId="4" fillId="3" borderId="143" xfId="1" applyNumberFormat="1" applyFont="1" applyFill="1" applyBorder="1" applyAlignment="1">
      <alignment horizontal="center" vertical="center"/>
    </xf>
    <xf numFmtId="164" fontId="4" fillId="0" borderId="135" xfId="1" applyNumberFormat="1" applyFont="1" applyBorder="1" applyAlignment="1">
      <alignment horizontal="center" vertical="center"/>
    </xf>
    <xf numFmtId="164" fontId="4" fillId="0" borderId="110" xfId="1" applyNumberFormat="1" applyFont="1" applyBorder="1" applyAlignment="1">
      <alignment horizontal="center" vertical="center"/>
    </xf>
    <xf numFmtId="164" fontId="4" fillId="0" borderId="114" xfId="1" applyNumberFormat="1" applyFont="1" applyBorder="1" applyAlignment="1">
      <alignment horizontal="center" vertical="center"/>
    </xf>
    <xf numFmtId="0" fontId="4" fillId="3" borderId="140" xfId="0" applyFont="1" applyFill="1" applyBorder="1" applyAlignment="1">
      <alignment horizontal="left" vertical="center" indent="1"/>
    </xf>
    <xf numFmtId="164" fontId="2" fillId="3" borderId="141" xfId="1" applyNumberFormat="1" applyFont="1" applyFill="1" applyBorder="1" applyAlignment="1">
      <alignment vertical="center"/>
    </xf>
    <xf numFmtId="164" fontId="2" fillId="0" borderId="137" xfId="1" applyNumberFormat="1" applyFont="1" applyBorder="1" applyAlignment="1">
      <alignment vertical="center"/>
    </xf>
    <xf numFmtId="6" fontId="8" fillId="0" borderId="112" xfId="0" applyNumberFormat="1" applyFont="1" applyBorder="1" applyAlignment="1">
      <alignment horizontal="center" vertical="center"/>
    </xf>
    <xf numFmtId="15" fontId="4" fillId="0" borderId="147" xfId="0" quotePrefix="1" applyNumberFormat="1" applyFont="1" applyBorder="1" applyAlignment="1">
      <alignment horizontal="right" vertical="center"/>
    </xf>
    <xf numFmtId="0" fontId="2" fillId="0" borderId="141" xfId="0" applyFont="1" applyBorder="1" applyAlignment="1">
      <alignment vertical="center"/>
    </xf>
    <xf numFmtId="164" fontId="4" fillId="0" borderId="139" xfId="1" applyNumberFormat="1" applyFont="1" applyFill="1" applyBorder="1" applyAlignment="1">
      <alignment horizontal="right" vertical="center" indent="1"/>
    </xf>
    <xf numFmtId="164" fontId="4" fillId="0" borderId="114" xfId="1" applyNumberFormat="1" applyFont="1" applyFill="1" applyBorder="1" applyAlignment="1">
      <alignment horizontal="right" vertical="center" indent="1"/>
    </xf>
    <xf numFmtId="0" fontId="4" fillId="0" borderId="0" xfId="0" applyFont="1" applyFill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0" xfId="0" applyAlignment="1">
      <alignment vertical="center"/>
    </xf>
    <xf numFmtId="0" fontId="4" fillId="0" borderId="49" xfId="0" applyFont="1" applyFill="1" applyBorder="1" applyAlignment="1">
      <alignment horizontal="center"/>
    </xf>
    <xf numFmtId="0" fontId="6" fillId="0" borderId="80" xfId="0" applyFont="1" applyBorder="1" applyAlignment="1">
      <alignment horizontal="center" vertical="center"/>
    </xf>
    <xf numFmtId="0" fontId="7" fillId="0" borderId="79" xfId="0" applyFont="1" applyBorder="1" applyAlignment="1">
      <alignment horizontal="center" vertical="center"/>
    </xf>
    <xf numFmtId="0" fontId="13" fillId="4" borderId="105" xfId="0" applyFont="1" applyFill="1" applyBorder="1" applyAlignment="1">
      <alignment horizontal="center" vertical="center"/>
    </xf>
    <xf numFmtId="0" fontId="13" fillId="4" borderId="106" xfId="0" applyFont="1" applyFill="1" applyBorder="1" applyAlignment="1">
      <alignment horizontal="center" vertical="center"/>
    </xf>
    <xf numFmtId="0" fontId="13" fillId="4" borderId="57" xfId="0" applyFont="1" applyFill="1" applyBorder="1" applyAlignment="1">
      <alignment horizontal="center" vertical="center"/>
    </xf>
    <xf numFmtId="0" fontId="4" fillId="0" borderId="107" xfId="0" applyFont="1" applyFill="1" applyBorder="1" applyAlignment="1">
      <alignment horizontal="center" vertical="center"/>
    </xf>
    <xf numFmtId="0" fontId="4" fillId="0" borderId="108" xfId="0" applyFont="1" applyFill="1" applyBorder="1" applyAlignment="1">
      <alignment horizontal="center" vertical="center"/>
    </xf>
    <xf numFmtId="0" fontId="14" fillId="4" borderId="105" xfId="0" applyFont="1" applyFill="1" applyBorder="1" applyAlignment="1">
      <alignment horizontal="center" vertical="center"/>
    </xf>
    <xf numFmtId="0" fontId="14" fillId="4" borderId="106" xfId="0" applyFont="1" applyFill="1" applyBorder="1" applyAlignment="1">
      <alignment horizontal="center" vertical="center"/>
    </xf>
    <xf numFmtId="0" fontId="14" fillId="4" borderId="57" xfId="0" applyFont="1" applyFill="1" applyBorder="1" applyAlignment="1">
      <alignment horizontal="center" vertical="center"/>
    </xf>
    <xf numFmtId="0" fontId="15" fillId="4" borderId="105" xfId="0" applyFont="1" applyFill="1" applyBorder="1" applyAlignment="1">
      <alignment horizontal="center" vertical="center"/>
    </xf>
    <xf numFmtId="0" fontId="15" fillId="4" borderId="106" xfId="0" applyFont="1" applyFill="1" applyBorder="1" applyAlignment="1">
      <alignment horizontal="center" vertical="center"/>
    </xf>
    <xf numFmtId="0" fontId="15" fillId="4" borderId="57" xfId="0" applyFont="1" applyFill="1" applyBorder="1" applyAlignment="1">
      <alignment horizontal="center" vertical="center"/>
    </xf>
    <xf numFmtId="0" fontId="4" fillId="3" borderId="46" xfId="0" applyFont="1" applyFill="1" applyBorder="1" applyAlignment="1">
      <alignment horizontal="center" vertical="center"/>
    </xf>
    <xf numFmtId="0" fontId="4" fillId="3" borderId="47" xfId="0" applyFont="1" applyFill="1" applyBorder="1" applyAlignment="1">
      <alignment horizontal="center" vertical="center"/>
    </xf>
    <xf numFmtId="0" fontId="4" fillId="3" borderId="51" xfId="0" applyFont="1" applyFill="1" applyBorder="1" applyAlignment="1">
      <alignment horizontal="center" vertical="center"/>
    </xf>
    <xf numFmtId="0" fontId="4" fillId="3" borderId="48" xfId="0" applyFont="1" applyFill="1" applyBorder="1" applyAlignment="1">
      <alignment horizontal="center" vertical="center"/>
    </xf>
    <xf numFmtId="0" fontId="4" fillId="3" borderId="49" xfId="0" applyFont="1" applyFill="1" applyBorder="1" applyAlignment="1">
      <alignment horizontal="center" vertical="center"/>
    </xf>
    <xf numFmtId="0" fontId="4" fillId="3" borderId="50" xfId="0" applyFont="1" applyFill="1" applyBorder="1" applyAlignment="1">
      <alignment horizontal="center" vertical="center"/>
    </xf>
  </cellXfs>
  <cellStyles count="6">
    <cellStyle name="Comma" xfId="1" builtinId="3"/>
    <cellStyle name="Comma [0]" xfId="2" builtinId="6"/>
    <cellStyle name="Currency" xfId="3" builtinId="4"/>
    <cellStyle name="Currency [0]" xfId="4" builtinId="7"/>
    <cellStyle name="Normal" xfId="0" builtinId="0"/>
    <cellStyle name="Percent" xfId="5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K260"/>
  <sheetViews>
    <sheetView showGridLines="0" tabSelected="1" zoomScale="180" zoomScaleNormal="180" workbookViewId="0">
      <pane xSplit="1" ySplit="1" topLeftCell="B2" activePane="bottomRight" state="frozenSplit"/>
      <selection pane="topRight" activeCell="C1" sqref="C1"/>
      <selection pane="bottomLeft" activeCell="A2" sqref="A2"/>
      <selection pane="bottomRight" activeCell="B2" sqref="B2"/>
    </sheetView>
  </sheetViews>
  <sheetFormatPr defaultRowHeight="15" x14ac:dyDescent="0.25"/>
  <cols>
    <col min="1" max="1" width="4" style="11" customWidth="1"/>
    <col min="2" max="2" width="3.28515625" style="10" customWidth="1"/>
    <col min="3" max="3" width="3.5703125" style="10" customWidth="1"/>
    <col min="4" max="4" width="28.28515625" style="3" customWidth="1"/>
    <col min="5" max="5" width="12" style="1" customWidth="1"/>
    <col min="6" max="6" width="14.28515625" style="1" customWidth="1"/>
    <col min="7" max="7" width="12.42578125" style="1" customWidth="1"/>
    <col min="8" max="8" width="12.5703125" style="1" customWidth="1"/>
    <col min="9" max="9" width="12" style="1" customWidth="1"/>
    <col min="10" max="10" width="9.28515625" style="1" customWidth="1"/>
    <col min="11" max="11" width="8.140625" style="1" customWidth="1"/>
  </cols>
  <sheetData>
    <row r="1" spans="1:11" s="2" customFormat="1" x14ac:dyDescent="0.25">
      <c r="A1" s="169" t="s">
        <v>3</v>
      </c>
      <c r="B1" s="169" t="s">
        <v>4</v>
      </c>
      <c r="C1" s="170"/>
      <c r="D1" s="374"/>
      <c r="E1" s="374"/>
      <c r="F1" s="374"/>
      <c r="G1" s="374"/>
      <c r="H1" s="374"/>
      <c r="I1" s="374"/>
      <c r="J1" s="374"/>
      <c r="K1" s="374"/>
    </row>
    <row r="2" spans="1:11" s="6" customFormat="1" ht="6.75" customHeight="1" x14ac:dyDescent="0.25">
      <c r="A2" s="9"/>
      <c r="B2" s="9"/>
      <c r="C2" s="9"/>
      <c r="D2" s="5"/>
      <c r="E2" s="5"/>
      <c r="F2" s="5"/>
      <c r="G2" s="5"/>
      <c r="H2" s="7"/>
      <c r="I2" s="5"/>
      <c r="J2" s="8"/>
      <c r="K2" s="5"/>
    </row>
    <row r="3" spans="1:11" s="6" customFormat="1" ht="17.100000000000001" customHeight="1" thickBot="1" x14ac:dyDescent="0.3">
      <c r="A3" s="9">
        <v>1</v>
      </c>
      <c r="B3" s="9" t="s">
        <v>27</v>
      </c>
      <c r="C3" s="9"/>
      <c r="D3" s="12" t="s">
        <v>5</v>
      </c>
      <c r="E3" s="13"/>
      <c r="F3" s="13"/>
      <c r="G3" s="13"/>
      <c r="H3" s="13"/>
      <c r="I3" s="13"/>
      <c r="J3" s="13"/>
      <c r="K3" s="13"/>
    </row>
    <row r="4" spans="1:11" s="6" customFormat="1" ht="18.600000000000001" customHeight="1" thickTop="1" thickBot="1" x14ac:dyDescent="0.3">
      <c r="A4" s="9"/>
      <c r="B4" s="9"/>
      <c r="C4" s="80"/>
      <c r="D4" s="127" t="s">
        <v>6</v>
      </c>
      <c r="E4" s="114" t="s">
        <v>7</v>
      </c>
      <c r="F4" s="14"/>
      <c r="G4" s="15"/>
      <c r="H4" s="15"/>
      <c r="I4" s="15"/>
      <c r="J4" s="15"/>
      <c r="K4" s="16"/>
    </row>
    <row r="5" spans="1:11" s="6" customFormat="1" ht="18.600000000000001" customHeight="1" thickTop="1" x14ac:dyDescent="0.25">
      <c r="A5" s="9"/>
      <c r="B5" s="9"/>
      <c r="C5" s="81"/>
      <c r="D5" s="128" t="s">
        <v>8</v>
      </c>
      <c r="E5" s="115">
        <v>30</v>
      </c>
      <c r="F5" s="17"/>
      <c r="G5" s="13"/>
      <c r="H5" s="13"/>
      <c r="I5" s="13"/>
      <c r="J5" s="13"/>
      <c r="K5" s="18"/>
    </row>
    <row r="6" spans="1:11" s="6" customFormat="1" ht="18.600000000000001" customHeight="1" x14ac:dyDescent="0.25">
      <c r="A6" s="9"/>
      <c r="B6" s="9"/>
      <c r="C6" s="81"/>
      <c r="D6" s="129" t="s">
        <v>9</v>
      </c>
      <c r="E6" s="116">
        <v>60</v>
      </c>
      <c r="F6" s="17"/>
      <c r="G6" s="13"/>
      <c r="H6" s="13"/>
      <c r="I6" s="13"/>
      <c r="J6" s="13"/>
      <c r="K6" s="18"/>
    </row>
    <row r="7" spans="1:11" s="6" customFormat="1" ht="18.600000000000001" customHeight="1" thickBot="1" x14ac:dyDescent="0.3">
      <c r="A7" s="9"/>
      <c r="B7" s="9"/>
      <c r="C7" s="81"/>
      <c r="D7" s="130" t="s">
        <v>10</v>
      </c>
      <c r="E7" s="117">
        <f>+E6+E5</f>
        <v>90</v>
      </c>
      <c r="F7" s="20"/>
      <c r="G7" s="21"/>
      <c r="H7" s="21"/>
      <c r="I7" s="21"/>
      <c r="J7" s="21"/>
      <c r="K7" s="22"/>
    </row>
    <row r="8" spans="1:11" s="6" customFormat="1" ht="28.15" customHeight="1" thickTop="1" thickBot="1" x14ac:dyDescent="0.3">
      <c r="A8" s="9"/>
      <c r="B8" s="9"/>
      <c r="C8" s="81"/>
      <c r="D8" s="131"/>
      <c r="E8" s="118"/>
      <c r="F8" s="382" t="s">
        <v>11</v>
      </c>
      <c r="G8" s="383"/>
      <c r="H8" s="384"/>
      <c r="I8" s="385" t="s">
        <v>12</v>
      </c>
      <c r="J8" s="386"/>
      <c r="K8" s="387"/>
    </row>
    <row r="9" spans="1:11" s="6" customFormat="1" ht="17.100000000000001" customHeight="1" thickTop="1" x14ac:dyDescent="0.25">
      <c r="A9" s="9"/>
      <c r="B9" s="9"/>
      <c r="C9" s="81"/>
      <c r="D9" s="132"/>
      <c r="E9" s="23"/>
      <c r="F9" s="380" t="s">
        <v>151</v>
      </c>
      <c r="G9" s="381"/>
      <c r="H9" s="23" t="s">
        <v>14</v>
      </c>
      <c r="I9" s="380" t="s">
        <v>13</v>
      </c>
      <c r="J9" s="381"/>
      <c r="K9" s="95" t="s">
        <v>15</v>
      </c>
    </row>
    <row r="10" spans="1:11" s="6" customFormat="1" ht="17.100000000000001" customHeight="1" thickBot="1" x14ac:dyDescent="0.3">
      <c r="A10" s="9"/>
      <c r="B10" s="9"/>
      <c r="C10" s="81"/>
      <c r="D10" s="133" t="s">
        <v>16</v>
      </c>
      <c r="E10" s="48" t="s">
        <v>0</v>
      </c>
      <c r="F10" s="85" t="s">
        <v>125</v>
      </c>
      <c r="G10" s="86" t="s">
        <v>126</v>
      </c>
      <c r="H10" s="48" t="s">
        <v>124</v>
      </c>
      <c r="I10" s="49" t="s">
        <v>17</v>
      </c>
      <c r="J10" s="50" t="s">
        <v>0</v>
      </c>
      <c r="K10" s="96" t="s">
        <v>124</v>
      </c>
    </row>
    <row r="11" spans="1:11" s="6" customFormat="1" ht="17.100000000000001" customHeight="1" thickTop="1" thickBot="1" x14ac:dyDescent="0.3">
      <c r="A11" s="9"/>
      <c r="B11" s="9"/>
      <c r="C11" s="81"/>
      <c r="D11" s="134" t="s">
        <v>18</v>
      </c>
      <c r="E11" s="119">
        <v>6000</v>
      </c>
      <c r="F11" s="88"/>
      <c r="G11" s="89"/>
      <c r="H11" s="87">
        <f>+E11</f>
        <v>6000</v>
      </c>
      <c r="I11" s="56"/>
      <c r="J11" s="54"/>
      <c r="K11" s="57"/>
    </row>
    <row r="12" spans="1:11" s="6" customFormat="1" ht="18.600000000000001" customHeight="1" thickTop="1" x14ac:dyDescent="0.25">
      <c r="A12" s="9"/>
      <c r="B12" s="9"/>
      <c r="C12" s="111">
        <v>1</v>
      </c>
      <c r="D12" s="135" t="s">
        <v>28</v>
      </c>
      <c r="E12" s="120">
        <v>7300</v>
      </c>
      <c r="F12" s="58">
        <v>60</v>
      </c>
      <c r="G12" s="75">
        <v>365</v>
      </c>
      <c r="H12" s="59">
        <f>+$E12*(F12/G12)</f>
        <v>1200</v>
      </c>
      <c r="I12" s="60">
        <v>305</v>
      </c>
      <c r="J12" s="61">
        <v>365</v>
      </c>
      <c r="K12" s="62">
        <f>+$E12*(I12/J12)</f>
        <v>6100</v>
      </c>
    </row>
    <row r="13" spans="1:11" s="6" customFormat="1" ht="18.600000000000001" customHeight="1" thickBot="1" x14ac:dyDescent="0.3">
      <c r="A13" s="9"/>
      <c r="B13" s="9"/>
      <c r="C13" s="112">
        <v>2</v>
      </c>
      <c r="D13" s="136" t="s">
        <v>29</v>
      </c>
      <c r="E13" s="121">
        <v>3650</v>
      </c>
      <c r="F13" s="25">
        <v>60</v>
      </c>
      <c r="G13" s="76">
        <v>365</v>
      </c>
      <c r="H13" s="19">
        <f>+$E13*(F13/G13)</f>
        <v>600</v>
      </c>
      <c r="I13" s="25">
        <v>305</v>
      </c>
      <c r="J13" s="26">
        <v>365</v>
      </c>
      <c r="K13" s="24">
        <f>+$E13*(I13/J13)</f>
        <v>3050</v>
      </c>
    </row>
    <row r="14" spans="1:11" s="6" customFormat="1" ht="18.600000000000001" customHeight="1" thickBot="1" x14ac:dyDescent="0.3">
      <c r="A14" s="9"/>
      <c r="B14" s="9"/>
      <c r="C14" s="112"/>
      <c r="D14" s="137" t="s">
        <v>33</v>
      </c>
      <c r="E14" s="122">
        <f>SUM(E12:E13)</f>
        <v>10950</v>
      </c>
      <c r="F14" s="27"/>
      <c r="G14" s="77"/>
      <c r="H14" s="29">
        <f>SUM(H12:H13)</f>
        <v>1800</v>
      </c>
      <c r="I14" s="30"/>
      <c r="J14" s="28"/>
      <c r="K14" s="74">
        <f>SUM(K12:K13)</f>
        <v>9150</v>
      </c>
    </row>
    <row r="15" spans="1:11" s="6" customFormat="1" ht="18.600000000000001" customHeight="1" thickTop="1" x14ac:dyDescent="0.25">
      <c r="A15" s="9"/>
      <c r="B15" s="9"/>
      <c r="C15" s="112"/>
      <c r="D15" s="138" t="s">
        <v>32</v>
      </c>
      <c r="E15" s="123"/>
      <c r="F15" s="63"/>
      <c r="G15" s="67"/>
      <c r="H15" s="65">
        <f>+H11-H14</f>
        <v>4200</v>
      </c>
      <c r="I15" s="31"/>
      <c r="J15" s="32"/>
      <c r="K15" s="33"/>
    </row>
    <row r="16" spans="1:11" s="6" customFormat="1" ht="18.600000000000001" customHeight="1" thickBot="1" x14ac:dyDescent="0.3">
      <c r="A16" s="9"/>
      <c r="B16" s="9"/>
      <c r="C16" s="112">
        <v>3</v>
      </c>
      <c r="D16" s="138" t="s">
        <v>30</v>
      </c>
      <c r="E16" s="124">
        <v>6000</v>
      </c>
      <c r="F16" s="34">
        <v>60</v>
      </c>
      <c r="G16" s="78">
        <v>90</v>
      </c>
      <c r="H16" s="35">
        <f>+E16*(F16/G16)</f>
        <v>4000</v>
      </c>
      <c r="I16" s="36"/>
      <c r="J16" s="37"/>
      <c r="K16" s="38"/>
    </row>
    <row r="17" spans="1:11" s="6" customFormat="1" ht="18.600000000000001" customHeight="1" thickTop="1" x14ac:dyDescent="0.25">
      <c r="A17" s="9"/>
      <c r="B17" s="9"/>
      <c r="C17" s="112"/>
      <c r="D17" s="138" t="s">
        <v>31</v>
      </c>
      <c r="E17" s="123"/>
      <c r="F17" s="66"/>
      <c r="G17" s="67"/>
      <c r="H17" s="65">
        <f>+H15-H16</f>
        <v>200</v>
      </c>
      <c r="I17" s="36"/>
      <c r="J17" s="37"/>
      <c r="K17" s="38"/>
    </row>
    <row r="18" spans="1:11" s="6" customFormat="1" ht="18.600000000000001" customHeight="1" thickBot="1" x14ac:dyDescent="0.3">
      <c r="A18" s="9"/>
      <c r="B18" s="9"/>
      <c r="C18" s="112">
        <v>4</v>
      </c>
      <c r="D18" s="137" t="s">
        <v>129</v>
      </c>
      <c r="E18" s="125">
        <v>9000</v>
      </c>
      <c r="F18" s="39">
        <v>60</v>
      </c>
      <c r="G18" s="79">
        <v>90</v>
      </c>
      <c r="H18" s="35">
        <f>+E18*(F18/G18)</f>
        <v>6000</v>
      </c>
      <c r="I18" s="36"/>
      <c r="J18" s="37"/>
      <c r="K18" s="38"/>
    </row>
    <row r="19" spans="1:11" s="6" customFormat="1" ht="18.600000000000001" customHeight="1" thickTop="1" x14ac:dyDescent="0.25">
      <c r="A19" s="9"/>
      <c r="B19" s="9"/>
      <c r="C19" s="81"/>
      <c r="D19" s="138" t="s">
        <v>34</v>
      </c>
      <c r="E19" s="123"/>
      <c r="F19" s="63"/>
      <c r="G19" s="64"/>
      <c r="H19" s="65">
        <f>MIN(H17,H18)</f>
        <v>200</v>
      </c>
      <c r="I19" s="40"/>
      <c r="J19" s="41"/>
      <c r="K19" s="38"/>
    </row>
    <row r="20" spans="1:11" s="6" customFormat="1" ht="18.600000000000001" customHeight="1" thickBot="1" x14ac:dyDescent="0.3">
      <c r="A20" s="9"/>
      <c r="B20" s="9"/>
      <c r="C20" s="113"/>
      <c r="D20" s="139" t="s">
        <v>19</v>
      </c>
      <c r="E20" s="126"/>
      <c r="F20" s="43"/>
      <c r="G20" s="44"/>
      <c r="H20" s="73">
        <f>+H17-H19</f>
        <v>0</v>
      </c>
      <c r="I20" s="43"/>
      <c r="J20" s="44"/>
      <c r="K20" s="42"/>
    </row>
    <row r="21" spans="1:11" s="6" customFormat="1" ht="17.100000000000001" customHeight="1" thickTop="1" x14ac:dyDescent="0.25">
      <c r="A21" s="9"/>
      <c r="B21" s="9"/>
      <c r="C21" s="9"/>
      <c r="D21" s="5" t="s">
        <v>20</v>
      </c>
      <c r="E21" s="5"/>
      <c r="F21" s="5"/>
      <c r="G21" s="5"/>
      <c r="H21" s="7"/>
      <c r="I21" s="5"/>
      <c r="J21" s="8"/>
      <c r="K21" s="5"/>
    </row>
    <row r="22" spans="1:11" s="6" customFormat="1" ht="17.100000000000001" customHeight="1" x14ac:dyDescent="0.25">
      <c r="A22" s="9"/>
      <c r="B22" s="9"/>
      <c r="C22" s="9"/>
      <c r="D22" s="5" t="s">
        <v>21</v>
      </c>
      <c r="E22" s="5"/>
      <c r="F22" s="5"/>
      <c r="G22" s="5"/>
      <c r="H22" s="7"/>
      <c r="I22" s="5"/>
      <c r="J22" s="8"/>
      <c r="K22" s="5"/>
    </row>
    <row r="23" spans="1:11" s="6" customFormat="1" ht="6" customHeight="1" x14ac:dyDescent="0.25">
      <c r="A23" s="9"/>
      <c r="B23" s="9"/>
      <c r="C23" s="9"/>
      <c r="D23" s="5"/>
      <c r="E23" s="5"/>
      <c r="F23" s="5"/>
      <c r="G23" s="5"/>
      <c r="H23" s="7"/>
      <c r="I23" s="5"/>
      <c r="J23" s="8"/>
      <c r="K23" s="5"/>
    </row>
    <row r="24" spans="1:11" s="6" customFormat="1" ht="17.100000000000001" customHeight="1" x14ac:dyDescent="0.25">
      <c r="A24" s="51">
        <v>2</v>
      </c>
      <c r="B24" s="51" t="s">
        <v>1</v>
      </c>
      <c r="C24" s="9"/>
      <c r="D24" s="177" t="s">
        <v>152</v>
      </c>
      <c r="E24" s="171">
        <v>42855</v>
      </c>
      <c r="F24" s="5"/>
      <c r="G24" s="5"/>
      <c r="H24" s="7"/>
      <c r="I24" s="5"/>
      <c r="J24" s="8"/>
      <c r="K24" s="5"/>
    </row>
    <row r="25" spans="1:11" s="6" customFormat="1" ht="17.100000000000001" customHeight="1" x14ac:dyDescent="0.25">
      <c r="A25" s="9"/>
      <c r="B25" s="9"/>
      <c r="C25" s="9"/>
      <c r="D25" s="178" t="s">
        <v>153</v>
      </c>
      <c r="E25" s="172">
        <v>43100</v>
      </c>
      <c r="F25" s="5"/>
      <c r="G25" s="5"/>
      <c r="H25" s="7"/>
      <c r="I25" s="5"/>
      <c r="J25" s="8"/>
      <c r="K25" s="5"/>
    </row>
    <row r="26" spans="1:11" ht="17.100000000000001" customHeight="1" x14ac:dyDescent="0.25">
      <c r="A26" s="51"/>
      <c r="B26" s="51"/>
      <c r="D26" s="179" t="s">
        <v>22</v>
      </c>
      <c r="E26" s="173">
        <v>7200</v>
      </c>
      <c r="H26" s="4"/>
      <c r="I26" s="4"/>
      <c r="J26" s="4"/>
      <c r="K26" s="4"/>
    </row>
    <row r="27" spans="1:11" ht="17.100000000000001" customHeight="1" x14ac:dyDescent="0.25">
      <c r="A27" s="51"/>
      <c r="B27" s="51"/>
      <c r="D27" s="179" t="s">
        <v>154</v>
      </c>
      <c r="E27" s="174">
        <v>12</v>
      </c>
      <c r="H27" s="4"/>
      <c r="I27" s="4"/>
      <c r="J27" s="4"/>
      <c r="K27" s="4"/>
    </row>
    <row r="28" spans="1:11" ht="17.100000000000001" customHeight="1" x14ac:dyDescent="0.25">
      <c r="A28" s="51"/>
      <c r="B28" s="51"/>
      <c r="D28" s="179" t="s">
        <v>24</v>
      </c>
      <c r="E28" s="175">
        <f>+E26/E27</f>
        <v>600</v>
      </c>
      <c r="H28" s="4"/>
      <c r="I28" s="4"/>
      <c r="J28" s="4"/>
      <c r="K28" s="4"/>
    </row>
    <row r="29" spans="1:11" ht="17.100000000000001" customHeight="1" x14ac:dyDescent="0.25">
      <c r="A29" s="51"/>
      <c r="B29" s="51"/>
      <c r="D29" s="179" t="s">
        <v>25</v>
      </c>
      <c r="E29" s="174">
        <v>8</v>
      </c>
      <c r="H29" s="4"/>
      <c r="I29" s="4"/>
      <c r="J29" s="4"/>
      <c r="K29" s="4"/>
    </row>
    <row r="30" spans="1:11" ht="17.100000000000001" customHeight="1" x14ac:dyDescent="0.25">
      <c r="A30" s="51"/>
      <c r="B30" s="51"/>
      <c r="D30" s="180" t="s">
        <v>26</v>
      </c>
      <c r="E30" s="176">
        <f>+E29*E28</f>
        <v>4800</v>
      </c>
      <c r="H30" s="4"/>
      <c r="I30" s="4"/>
      <c r="J30" s="4"/>
      <c r="K30" s="4"/>
    </row>
    <row r="31" spans="1:11" ht="2.25" customHeight="1" x14ac:dyDescent="0.25">
      <c r="E31" s="4"/>
      <c r="F31" s="4"/>
      <c r="G31" s="4"/>
      <c r="H31" s="4"/>
      <c r="I31" s="4"/>
      <c r="J31" s="4"/>
      <c r="K31" s="4"/>
    </row>
    <row r="32" spans="1:11" ht="17.100000000000001" customHeight="1" x14ac:dyDescent="0.25">
      <c r="A32" s="11">
        <v>3</v>
      </c>
      <c r="B32" s="10" t="s">
        <v>1</v>
      </c>
      <c r="D32" s="52" t="s">
        <v>35</v>
      </c>
      <c r="E32" s="4"/>
      <c r="F32" s="4"/>
      <c r="G32" s="4"/>
      <c r="H32" s="4"/>
      <c r="I32" s="4"/>
      <c r="J32" s="4"/>
      <c r="K32" s="4"/>
    </row>
    <row r="33" spans="1:11" ht="17.100000000000001" customHeight="1" x14ac:dyDescent="0.25">
      <c r="A33" s="11">
        <v>4</v>
      </c>
      <c r="B33" s="10" t="s">
        <v>2</v>
      </c>
      <c r="D33" s="52" t="s">
        <v>36</v>
      </c>
      <c r="E33" s="4"/>
      <c r="F33" s="4"/>
      <c r="G33" s="4"/>
      <c r="H33" s="4"/>
      <c r="I33" s="4"/>
      <c r="J33" s="4"/>
      <c r="K33" s="4"/>
    </row>
    <row r="34" spans="1:11" ht="17.100000000000001" customHeight="1" x14ac:dyDescent="0.25">
      <c r="A34" s="11">
        <v>5</v>
      </c>
      <c r="B34" s="10" t="s">
        <v>37</v>
      </c>
      <c r="D34" s="52" t="s">
        <v>38</v>
      </c>
      <c r="E34" s="4"/>
      <c r="F34" s="4"/>
      <c r="G34" s="4"/>
      <c r="H34" s="4"/>
      <c r="I34" s="4"/>
      <c r="J34" s="4"/>
      <c r="K34" s="4"/>
    </row>
    <row r="35" spans="1:11" ht="17.100000000000001" customHeight="1" x14ac:dyDescent="0.25">
      <c r="A35" s="11">
        <v>6</v>
      </c>
      <c r="B35" s="10" t="s">
        <v>37</v>
      </c>
      <c r="D35" s="52"/>
      <c r="E35" s="4"/>
      <c r="F35" s="4"/>
      <c r="G35" s="4"/>
      <c r="H35" s="4"/>
      <c r="I35" s="4"/>
      <c r="J35" s="4"/>
      <c r="K35" s="4"/>
    </row>
    <row r="36" spans="1:11" ht="17.100000000000001" customHeight="1" x14ac:dyDescent="0.25">
      <c r="A36" s="11">
        <v>7</v>
      </c>
      <c r="B36" s="10" t="s">
        <v>1</v>
      </c>
      <c r="D36" s="52"/>
      <c r="E36" s="4"/>
      <c r="F36" s="4"/>
      <c r="G36" s="4"/>
      <c r="H36" s="4"/>
      <c r="I36" s="4"/>
      <c r="J36" s="4"/>
      <c r="K36" s="4"/>
    </row>
    <row r="37" spans="1:11" ht="19.149999999999999" customHeight="1" x14ac:dyDescent="0.25">
      <c r="A37" s="11">
        <v>8</v>
      </c>
      <c r="B37" s="10" t="s">
        <v>1</v>
      </c>
      <c r="D37" s="375" t="s">
        <v>39</v>
      </c>
      <c r="E37" s="376"/>
      <c r="F37" s="4"/>
      <c r="G37" s="4"/>
      <c r="H37" s="4"/>
      <c r="I37" s="4"/>
      <c r="J37" s="4"/>
      <c r="K37" s="4"/>
    </row>
    <row r="38" spans="1:11" ht="19.149999999999999" customHeight="1" x14ac:dyDescent="0.25">
      <c r="D38" s="97" t="s">
        <v>40</v>
      </c>
      <c r="E38" s="98" t="s">
        <v>52</v>
      </c>
      <c r="F38" s="4"/>
      <c r="G38" s="4"/>
      <c r="H38" s="4"/>
      <c r="I38" s="4"/>
      <c r="J38" s="4"/>
      <c r="K38" s="4"/>
    </row>
    <row r="39" spans="1:11" ht="19.149999999999999" customHeight="1" x14ac:dyDescent="0.25">
      <c r="D39" s="97" t="s">
        <v>41</v>
      </c>
      <c r="E39" s="99" t="s">
        <v>52</v>
      </c>
      <c r="F39" s="4"/>
      <c r="G39" s="4"/>
      <c r="H39" s="4"/>
      <c r="I39" s="4"/>
      <c r="J39" s="4"/>
      <c r="K39" s="4"/>
    </row>
    <row r="40" spans="1:11" ht="19.149999999999999" customHeight="1" x14ac:dyDescent="0.25">
      <c r="D40" s="97" t="s">
        <v>42</v>
      </c>
      <c r="E40" s="99" t="s">
        <v>52</v>
      </c>
      <c r="F40" s="4"/>
      <c r="G40" s="4"/>
      <c r="H40" s="4"/>
      <c r="I40" s="4"/>
      <c r="J40" s="4"/>
      <c r="K40" s="4"/>
    </row>
    <row r="41" spans="1:11" ht="19.149999999999999" customHeight="1" x14ac:dyDescent="0.25">
      <c r="D41" s="97" t="s">
        <v>43</v>
      </c>
      <c r="E41" s="105" t="s">
        <v>52</v>
      </c>
      <c r="F41" s="4"/>
      <c r="G41" s="4"/>
      <c r="H41" s="4"/>
      <c r="I41" s="4"/>
      <c r="J41" s="4"/>
      <c r="K41" s="4"/>
    </row>
    <row r="42" spans="1:11" ht="19.149999999999999" customHeight="1" x14ac:dyDescent="0.25">
      <c r="D42" s="97" t="s">
        <v>44</v>
      </c>
      <c r="E42" s="104" t="s">
        <v>52</v>
      </c>
      <c r="F42" s="4"/>
      <c r="G42" s="4"/>
      <c r="H42" s="4"/>
      <c r="I42" s="4"/>
      <c r="J42" s="4"/>
      <c r="K42" s="4"/>
    </row>
    <row r="43" spans="1:11" ht="19.149999999999999" customHeight="1" x14ac:dyDescent="0.25">
      <c r="D43" s="97" t="s">
        <v>45</v>
      </c>
      <c r="E43" s="100">
        <v>35000</v>
      </c>
      <c r="F43" s="4"/>
      <c r="G43" s="4"/>
      <c r="H43" s="4"/>
      <c r="I43" s="4"/>
      <c r="J43" s="4"/>
      <c r="K43" s="4"/>
    </row>
    <row r="44" spans="1:11" ht="19.149999999999999" customHeight="1" x14ac:dyDescent="0.25">
      <c r="D44" s="97" t="s">
        <v>46</v>
      </c>
      <c r="E44" s="101">
        <v>3</v>
      </c>
      <c r="F44" s="4"/>
      <c r="G44" s="4"/>
      <c r="H44" s="4"/>
      <c r="I44" s="4"/>
      <c r="J44" s="4"/>
      <c r="K44" s="4"/>
    </row>
    <row r="45" spans="1:11" ht="19.149999999999999" customHeight="1" x14ac:dyDescent="0.25">
      <c r="D45" s="97" t="s">
        <v>47</v>
      </c>
      <c r="E45" s="107">
        <v>24</v>
      </c>
      <c r="F45" s="4"/>
      <c r="G45" s="4"/>
      <c r="H45" s="4"/>
      <c r="I45" s="4"/>
      <c r="J45" s="4"/>
      <c r="K45" s="4"/>
    </row>
    <row r="46" spans="1:11" ht="19.149999999999999" customHeight="1" x14ac:dyDescent="0.25">
      <c r="D46" s="97" t="s">
        <v>48</v>
      </c>
      <c r="E46" s="106">
        <f>+E44/E45</f>
        <v>0.125</v>
      </c>
      <c r="F46" s="4"/>
      <c r="G46" s="4"/>
      <c r="H46" s="4"/>
      <c r="I46" s="4"/>
      <c r="J46" s="4"/>
      <c r="K46" s="4"/>
    </row>
    <row r="47" spans="1:11" ht="19.149999999999999" customHeight="1" x14ac:dyDescent="0.25">
      <c r="D47" s="97" t="s">
        <v>49</v>
      </c>
      <c r="E47" s="109">
        <v>250000</v>
      </c>
      <c r="F47" s="4"/>
      <c r="G47" s="4"/>
      <c r="H47" s="4"/>
      <c r="I47" s="4"/>
      <c r="J47" s="4"/>
      <c r="K47" s="4"/>
    </row>
    <row r="48" spans="1:11" ht="19.149999999999999" customHeight="1" x14ac:dyDescent="0.25">
      <c r="B48" s="10" t="s">
        <v>1</v>
      </c>
      <c r="D48" s="97" t="s">
        <v>50</v>
      </c>
      <c r="E48" s="108">
        <f>+E47*E46</f>
        <v>31250</v>
      </c>
      <c r="F48" s="4"/>
      <c r="G48" s="4"/>
      <c r="H48" s="4"/>
      <c r="I48" s="4"/>
      <c r="J48" s="4"/>
      <c r="K48" s="4"/>
    </row>
    <row r="49" spans="1:11" ht="19.149999999999999" customHeight="1" x14ac:dyDescent="0.25">
      <c r="D49" s="102" t="s">
        <v>51</v>
      </c>
      <c r="E49" s="103">
        <f>+E43-E48</f>
        <v>3750</v>
      </c>
      <c r="F49" s="4"/>
      <c r="G49" s="4"/>
      <c r="H49" s="4"/>
      <c r="I49" s="4"/>
      <c r="J49" s="4"/>
      <c r="K49" s="4"/>
    </row>
    <row r="50" spans="1:11" ht="10.15" customHeight="1" x14ac:dyDescent="0.25">
      <c r="E50" s="4"/>
      <c r="F50" s="4"/>
      <c r="G50" s="4"/>
      <c r="H50" s="4"/>
      <c r="I50" s="4"/>
      <c r="J50" s="4"/>
      <c r="K50" s="4"/>
    </row>
    <row r="51" spans="1:11" ht="17.100000000000001" customHeight="1" x14ac:dyDescent="0.25">
      <c r="A51" s="11">
        <v>9</v>
      </c>
      <c r="B51" s="10" t="s">
        <v>2</v>
      </c>
      <c r="D51" s="52"/>
      <c r="E51" s="4"/>
      <c r="F51" s="4"/>
      <c r="H51" s="4"/>
      <c r="I51" s="4"/>
      <c r="J51" s="4"/>
      <c r="K51" s="4"/>
    </row>
    <row r="52" spans="1:11" ht="4.5" customHeight="1" x14ac:dyDescent="0.25">
      <c r="D52" s="52"/>
      <c r="E52" s="4"/>
      <c r="F52" s="4"/>
      <c r="G52" s="4"/>
      <c r="H52" s="4"/>
      <c r="I52" s="4"/>
      <c r="J52" s="4"/>
      <c r="K52" s="4"/>
    </row>
    <row r="53" spans="1:11" ht="17.100000000000001" customHeight="1" x14ac:dyDescent="0.25">
      <c r="A53" s="11">
        <v>10</v>
      </c>
      <c r="B53" s="10" t="s">
        <v>37</v>
      </c>
      <c r="D53" s="388" t="s">
        <v>75</v>
      </c>
      <c r="E53" s="389"/>
      <c r="F53" s="390"/>
      <c r="G53" s="285" t="s">
        <v>71</v>
      </c>
      <c r="H53" s="278" t="s">
        <v>57</v>
      </c>
      <c r="I53" s="4"/>
      <c r="J53" s="4"/>
      <c r="K53" s="4"/>
    </row>
    <row r="54" spans="1:11" ht="17.100000000000001" customHeight="1" x14ac:dyDescent="0.25">
      <c r="D54" s="391"/>
      <c r="E54" s="392"/>
      <c r="F54" s="393"/>
      <c r="G54" s="286" t="s">
        <v>55</v>
      </c>
      <c r="H54" s="280" t="s">
        <v>56</v>
      </c>
      <c r="I54" s="4"/>
      <c r="J54" s="4"/>
      <c r="K54" s="4"/>
    </row>
    <row r="55" spans="1:11" ht="17.100000000000001" customHeight="1" x14ac:dyDescent="0.25">
      <c r="D55" s="298" t="s">
        <v>155</v>
      </c>
      <c r="E55" s="287"/>
      <c r="F55" s="295">
        <v>38899</v>
      </c>
      <c r="G55" s="288"/>
      <c r="H55" s="281"/>
      <c r="I55" s="4"/>
      <c r="J55" s="4"/>
      <c r="K55" s="4"/>
    </row>
    <row r="56" spans="1:11" ht="17.100000000000001" customHeight="1" x14ac:dyDescent="0.25">
      <c r="D56" s="298" t="s">
        <v>158</v>
      </c>
      <c r="E56" s="289" t="s">
        <v>69</v>
      </c>
      <c r="F56" s="295">
        <f>+F55</f>
        <v>38899</v>
      </c>
      <c r="G56" s="290"/>
      <c r="H56" s="282"/>
      <c r="I56" s="4"/>
      <c r="J56" s="4"/>
      <c r="K56" s="4"/>
    </row>
    <row r="57" spans="1:11" ht="17.100000000000001" customHeight="1" x14ac:dyDescent="0.25">
      <c r="D57" s="299"/>
      <c r="E57" s="291" t="s">
        <v>70</v>
      </c>
      <c r="F57" s="296">
        <v>42552</v>
      </c>
      <c r="G57" s="292" t="s">
        <v>73</v>
      </c>
      <c r="H57" s="283"/>
      <c r="I57" s="4"/>
      <c r="J57" s="4"/>
      <c r="K57" s="4"/>
    </row>
    <row r="58" spans="1:11" ht="17.100000000000001" customHeight="1" x14ac:dyDescent="0.25">
      <c r="D58" s="279" t="s">
        <v>156</v>
      </c>
      <c r="E58" s="293" t="s">
        <v>69</v>
      </c>
      <c r="F58" s="297">
        <v>42552</v>
      </c>
      <c r="G58" s="292"/>
      <c r="H58" s="283"/>
      <c r="I58" s="4"/>
      <c r="J58" s="4"/>
      <c r="K58" s="4"/>
    </row>
    <row r="59" spans="1:11" ht="17.100000000000001" customHeight="1" x14ac:dyDescent="0.25">
      <c r="D59" s="279"/>
      <c r="E59" s="293" t="s">
        <v>70</v>
      </c>
      <c r="F59" s="297">
        <v>42552</v>
      </c>
      <c r="G59" s="292"/>
      <c r="H59" s="283" t="s">
        <v>72</v>
      </c>
      <c r="I59" s="4"/>
      <c r="J59" s="4"/>
      <c r="K59" s="4"/>
    </row>
    <row r="60" spans="1:11" ht="17.100000000000001" customHeight="1" x14ac:dyDescent="0.25">
      <c r="D60" s="298" t="s">
        <v>158</v>
      </c>
      <c r="E60" s="289" t="s">
        <v>69</v>
      </c>
      <c r="F60" s="295">
        <f>+F59</f>
        <v>42552</v>
      </c>
      <c r="G60" s="292"/>
      <c r="H60" s="283"/>
      <c r="I60" s="4"/>
      <c r="J60" s="4"/>
      <c r="K60" s="4"/>
    </row>
    <row r="61" spans="1:11" ht="17.100000000000001" customHeight="1" x14ac:dyDescent="0.25">
      <c r="D61" s="299"/>
      <c r="E61" s="291" t="s">
        <v>70</v>
      </c>
      <c r="F61" s="296">
        <v>42917</v>
      </c>
      <c r="G61" s="294" t="s">
        <v>58</v>
      </c>
      <c r="H61" s="284"/>
      <c r="I61" s="4"/>
      <c r="J61" s="4"/>
      <c r="K61" s="4"/>
    </row>
    <row r="62" spans="1:11" ht="17.100000000000001" customHeight="1" x14ac:dyDescent="0.25">
      <c r="D62" s="300" t="s">
        <v>157</v>
      </c>
      <c r="E62" s="91"/>
      <c r="F62" s="92"/>
      <c r="G62" s="93" t="s">
        <v>54</v>
      </c>
      <c r="H62" s="94" t="s">
        <v>72</v>
      </c>
      <c r="I62" s="4"/>
      <c r="J62" s="4"/>
      <c r="K62" s="4"/>
    </row>
    <row r="63" spans="1:11" ht="9.75" customHeight="1" x14ac:dyDescent="0.25">
      <c r="D63" s="52"/>
      <c r="E63" s="69"/>
      <c r="F63" s="181"/>
      <c r="G63" s="182"/>
      <c r="H63" s="183"/>
      <c r="I63" s="4"/>
      <c r="J63" s="4"/>
      <c r="K63" s="4"/>
    </row>
    <row r="64" spans="1:11" ht="17.100000000000001" customHeight="1" x14ac:dyDescent="0.25">
      <c r="D64" s="192"/>
      <c r="E64" s="301"/>
      <c r="F64" s="310" t="s">
        <v>59</v>
      </c>
      <c r="G64" s="305" t="s">
        <v>23</v>
      </c>
      <c r="H64" s="4"/>
      <c r="I64" s="4"/>
      <c r="J64" s="4"/>
      <c r="K64" s="4"/>
    </row>
    <row r="65" spans="1:11" ht="17.100000000000001" customHeight="1" x14ac:dyDescent="0.25">
      <c r="D65" s="190" t="s">
        <v>60</v>
      </c>
      <c r="E65" s="302"/>
      <c r="F65" s="311">
        <v>10</v>
      </c>
      <c r="G65" s="306">
        <v>120</v>
      </c>
      <c r="H65" s="4"/>
      <c r="I65" s="4"/>
      <c r="J65" s="4"/>
      <c r="K65" s="4"/>
    </row>
    <row r="66" spans="1:11" ht="17.100000000000001" customHeight="1" x14ac:dyDescent="0.25">
      <c r="D66" s="188" t="s">
        <v>61</v>
      </c>
      <c r="E66" s="303"/>
      <c r="F66" s="312">
        <v>2</v>
      </c>
      <c r="G66" s="307">
        <f>+F66*12</f>
        <v>24</v>
      </c>
      <c r="H66" s="4"/>
      <c r="I66" s="4"/>
      <c r="J66" s="4"/>
      <c r="K66" s="4"/>
    </row>
    <row r="67" spans="1:11" ht="17.100000000000001" customHeight="1" x14ac:dyDescent="0.25">
      <c r="D67" s="188" t="s">
        <v>65</v>
      </c>
      <c r="E67" s="303"/>
      <c r="F67" s="313">
        <f>+F66/F65</f>
        <v>0.2</v>
      </c>
      <c r="G67" s="307"/>
      <c r="H67" s="4"/>
      <c r="I67" s="4"/>
      <c r="J67" s="4"/>
      <c r="K67" s="4"/>
    </row>
    <row r="68" spans="1:11" ht="17.100000000000001" customHeight="1" x14ac:dyDescent="0.25">
      <c r="D68" s="188" t="s">
        <v>62</v>
      </c>
      <c r="E68" s="303"/>
      <c r="F68" s="314"/>
      <c r="G68" s="308"/>
      <c r="H68" s="4"/>
      <c r="I68" s="4"/>
      <c r="J68" s="4"/>
      <c r="K68" s="4"/>
    </row>
    <row r="69" spans="1:11" ht="17.100000000000001" customHeight="1" x14ac:dyDescent="0.25">
      <c r="D69" s="188" t="s">
        <v>63</v>
      </c>
      <c r="E69" s="303"/>
      <c r="F69" s="315"/>
      <c r="G69" s="308"/>
      <c r="H69" s="4"/>
      <c r="I69" s="4"/>
      <c r="J69" s="4"/>
      <c r="K69" s="4"/>
    </row>
    <row r="70" spans="1:11" ht="17.100000000000001" customHeight="1" x14ac:dyDescent="0.25">
      <c r="D70" s="188" t="s">
        <v>64</v>
      </c>
      <c r="E70" s="303"/>
      <c r="F70" s="316">
        <v>210000</v>
      </c>
      <c r="G70" s="308"/>
      <c r="H70" s="4"/>
      <c r="I70" s="4"/>
      <c r="J70" s="4"/>
      <c r="K70" s="4"/>
    </row>
    <row r="71" spans="1:11" ht="17.100000000000001" customHeight="1" x14ac:dyDescent="0.25">
      <c r="D71" s="188" t="s">
        <v>65</v>
      </c>
      <c r="E71" s="303"/>
      <c r="F71" s="317">
        <f>+F67</f>
        <v>0.2</v>
      </c>
      <c r="G71" s="308"/>
      <c r="H71" s="4"/>
      <c r="I71" s="4"/>
      <c r="J71" s="4"/>
      <c r="K71" s="4"/>
    </row>
    <row r="72" spans="1:11" ht="17.100000000000001" customHeight="1" x14ac:dyDescent="0.25">
      <c r="D72" s="188" t="s">
        <v>66</v>
      </c>
      <c r="E72" s="303"/>
      <c r="F72" s="318">
        <f>+F71*F70</f>
        <v>42000</v>
      </c>
      <c r="G72" s="308"/>
      <c r="H72" s="4"/>
      <c r="I72" s="4"/>
      <c r="J72" s="4"/>
      <c r="K72" s="4"/>
    </row>
    <row r="73" spans="1:11" ht="17.100000000000001" customHeight="1" x14ac:dyDescent="0.25">
      <c r="D73" s="188" t="s">
        <v>67</v>
      </c>
      <c r="E73" s="303"/>
      <c r="F73" s="316">
        <f>+F70-F72</f>
        <v>168000</v>
      </c>
      <c r="G73" s="308"/>
      <c r="H73" s="4"/>
      <c r="I73" s="4"/>
      <c r="J73" s="4"/>
      <c r="K73" s="4"/>
    </row>
    <row r="74" spans="1:11" ht="17.100000000000001" customHeight="1" x14ac:dyDescent="0.25">
      <c r="D74" s="188" t="s">
        <v>74</v>
      </c>
      <c r="E74" s="303"/>
      <c r="F74" s="319">
        <v>250000</v>
      </c>
      <c r="G74" s="308"/>
      <c r="H74" s="4"/>
      <c r="I74" s="4"/>
      <c r="J74" s="4"/>
      <c r="K74" s="4"/>
    </row>
    <row r="75" spans="1:11" ht="17.100000000000001" customHeight="1" x14ac:dyDescent="0.25">
      <c r="B75" s="10" t="s">
        <v>37</v>
      </c>
      <c r="D75" s="194" t="s">
        <v>68</v>
      </c>
      <c r="E75" s="304"/>
      <c r="F75" s="320">
        <f>+F73</f>
        <v>168000</v>
      </c>
      <c r="G75" s="309"/>
      <c r="H75" s="4"/>
      <c r="I75" s="4"/>
      <c r="J75" s="4"/>
      <c r="K75" s="4"/>
    </row>
    <row r="76" spans="1:11" ht="17.100000000000001" customHeight="1" x14ac:dyDescent="0.25">
      <c r="A76" s="11">
        <v>11</v>
      </c>
      <c r="B76" s="10" t="s">
        <v>2</v>
      </c>
      <c r="E76" s="4"/>
      <c r="F76" s="4"/>
      <c r="G76" s="4"/>
      <c r="H76" s="4"/>
      <c r="I76" s="4"/>
      <c r="J76" s="4"/>
      <c r="K76" s="4"/>
    </row>
    <row r="77" spans="1:11" ht="17.100000000000001" customHeight="1" x14ac:dyDescent="0.25">
      <c r="A77" s="11">
        <v>12</v>
      </c>
      <c r="B77" s="10" t="s">
        <v>1</v>
      </c>
      <c r="D77" s="52" t="s">
        <v>76</v>
      </c>
      <c r="E77" s="4"/>
      <c r="F77" s="4"/>
      <c r="G77" s="4"/>
      <c r="H77" s="4"/>
      <c r="I77" s="4"/>
      <c r="J77" s="4"/>
      <c r="K77" s="4"/>
    </row>
    <row r="78" spans="1:11" ht="17.100000000000001" customHeight="1" x14ac:dyDescent="0.25">
      <c r="A78" s="11">
        <v>13</v>
      </c>
      <c r="B78" s="10" t="s">
        <v>1</v>
      </c>
      <c r="D78" s="52"/>
      <c r="E78" s="4"/>
      <c r="F78" s="4"/>
      <c r="G78" s="4"/>
      <c r="H78" s="4"/>
      <c r="I78" s="4"/>
      <c r="J78" s="4"/>
      <c r="K78" s="4"/>
    </row>
    <row r="79" spans="1:11" ht="17.100000000000001" customHeight="1" x14ac:dyDescent="0.25">
      <c r="A79" s="11">
        <v>14</v>
      </c>
      <c r="B79" s="10" t="s">
        <v>2</v>
      </c>
      <c r="D79" s="90" t="s">
        <v>92</v>
      </c>
      <c r="E79" s="204"/>
      <c r="F79" s="205"/>
      <c r="G79" s="211" t="s">
        <v>77</v>
      </c>
      <c r="H79" s="254" t="s">
        <v>169</v>
      </c>
      <c r="I79" s="4"/>
      <c r="J79" s="4"/>
      <c r="K79" s="4"/>
    </row>
    <row r="80" spans="1:11" ht="17.25" customHeight="1" x14ac:dyDescent="0.25">
      <c r="D80" s="192" t="s">
        <v>98</v>
      </c>
      <c r="E80" s="208"/>
      <c r="F80" s="209" t="s">
        <v>81</v>
      </c>
      <c r="G80" s="209" t="s">
        <v>79</v>
      </c>
      <c r="H80" s="210" t="s">
        <v>79</v>
      </c>
      <c r="I80" s="4"/>
      <c r="J80" s="4"/>
      <c r="K80" s="4"/>
    </row>
    <row r="81" spans="1:11" ht="17.25" customHeight="1" x14ac:dyDescent="0.25">
      <c r="D81" s="190" t="s">
        <v>80</v>
      </c>
      <c r="E81" s="191"/>
      <c r="F81" s="206">
        <v>600000</v>
      </c>
      <c r="G81" s="206"/>
      <c r="H81" s="207"/>
      <c r="I81" s="4"/>
      <c r="J81" s="4"/>
      <c r="K81" s="4"/>
    </row>
    <row r="82" spans="1:11" ht="17.25" customHeight="1" x14ac:dyDescent="0.25">
      <c r="D82" s="188" t="s">
        <v>82</v>
      </c>
      <c r="E82" s="186"/>
      <c r="F82" s="197">
        <v>-100000</v>
      </c>
      <c r="G82" s="197"/>
      <c r="H82" s="198"/>
      <c r="I82" s="4"/>
      <c r="J82" s="4"/>
      <c r="K82" s="4"/>
    </row>
    <row r="83" spans="1:11" ht="17.25" customHeight="1" x14ac:dyDescent="0.25">
      <c r="D83" s="188" t="s">
        <v>83</v>
      </c>
      <c r="E83" s="186"/>
      <c r="F83" s="197">
        <f>+F82+F81</f>
        <v>500000</v>
      </c>
      <c r="G83" s="197">
        <f>+F83</f>
        <v>500000</v>
      </c>
      <c r="H83" s="198"/>
      <c r="I83" s="4"/>
      <c r="J83" s="4"/>
      <c r="K83" s="4"/>
    </row>
    <row r="84" spans="1:11" ht="17.25" customHeight="1" x14ac:dyDescent="0.25">
      <c r="D84" s="188" t="s">
        <v>84</v>
      </c>
      <c r="E84" s="186"/>
      <c r="F84" s="197">
        <v>75000</v>
      </c>
      <c r="G84" s="197"/>
      <c r="H84" s="198">
        <v>75000</v>
      </c>
      <c r="I84" s="68" t="s">
        <v>89</v>
      </c>
      <c r="J84" s="4"/>
      <c r="K84" s="4"/>
    </row>
    <row r="85" spans="1:11" ht="17.25" customHeight="1" thickBot="1" x14ac:dyDescent="0.3">
      <c r="D85" s="188"/>
      <c r="E85" s="186"/>
      <c r="F85" s="197"/>
      <c r="G85" s="322"/>
      <c r="H85" s="323"/>
      <c r="I85" s="68" t="s">
        <v>90</v>
      </c>
      <c r="J85" s="4"/>
      <c r="K85" s="4"/>
    </row>
    <row r="86" spans="1:11" ht="17.25" customHeight="1" x14ac:dyDescent="0.25">
      <c r="D86" s="188" t="s">
        <v>96</v>
      </c>
      <c r="E86" s="186"/>
      <c r="F86" s="197"/>
      <c r="G86" s="206">
        <f>+G83</f>
        <v>500000</v>
      </c>
      <c r="H86" s="207">
        <f>+H84</f>
        <v>75000</v>
      </c>
      <c r="I86" s="68"/>
      <c r="J86" s="4"/>
      <c r="K86" s="4"/>
    </row>
    <row r="87" spans="1:11" ht="17.25" customHeight="1" x14ac:dyDescent="0.25">
      <c r="D87" s="188" t="s">
        <v>171</v>
      </c>
      <c r="E87" s="186"/>
      <c r="F87" s="197"/>
      <c r="G87" s="197">
        <f>+G83</f>
        <v>500000</v>
      </c>
      <c r="H87" s="198">
        <f>+H84</f>
        <v>75000</v>
      </c>
      <c r="I87" s="4"/>
      <c r="J87" s="4"/>
      <c r="K87" s="4"/>
    </row>
    <row r="88" spans="1:11" ht="17.25" customHeight="1" x14ac:dyDescent="0.25">
      <c r="D88" s="188" t="s">
        <v>85</v>
      </c>
      <c r="E88" s="186"/>
      <c r="F88" s="197"/>
      <c r="G88" s="214">
        <v>0.06</v>
      </c>
      <c r="H88" s="215">
        <v>0.08</v>
      </c>
      <c r="I88" s="4"/>
      <c r="J88" s="4"/>
      <c r="K88" s="4"/>
    </row>
    <row r="89" spans="1:11" ht="17.25" customHeight="1" x14ac:dyDescent="0.25">
      <c r="D89" s="189" t="s">
        <v>86</v>
      </c>
      <c r="E89" s="187"/>
      <c r="F89" s="200">
        <f>+G89+H89</f>
        <v>33000</v>
      </c>
      <c r="G89" s="212">
        <f>+G88*G87</f>
        <v>30000</v>
      </c>
      <c r="H89" s="213">
        <f>+H88*H87*0.5</f>
        <v>3000</v>
      </c>
      <c r="I89" s="140" t="s">
        <v>159</v>
      </c>
      <c r="J89" s="4"/>
      <c r="K89" s="4"/>
    </row>
    <row r="90" spans="1:11" ht="19.5" customHeight="1" x14ac:dyDescent="0.25">
      <c r="D90" s="52" t="s">
        <v>87</v>
      </c>
      <c r="E90" s="4"/>
      <c r="F90" s="4"/>
      <c r="G90" s="4"/>
      <c r="H90" s="4"/>
      <c r="I90" s="4"/>
      <c r="J90" s="4"/>
      <c r="K90" s="4"/>
    </row>
    <row r="91" spans="1:11" ht="17.100000000000001" customHeight="1" x14ac:dyDescent="0.25">
      <c r="D91" s="52" t="s">
        <v>160</v>
      </c>
      <c r="E91" s="4"/>
      <c r="F91" s="4"/>
      <c r="G91" s="4"/>
      <c r="H91" s="4"/>
      <c r="I91" s="4"/>
      <c r="J91" s="4"/>
      <c r="K91" s="4"/>
    </row>
    <row r="92" spans="1:11" ht="17.100000000000001" customHeight="1" x14ac:dyDescent="0.25">
      <c r="D92" s="70" t="s">
        <v>88</v>
      </c>
      <c r="E92" s="4"/>
      <c r="F92" s="4"/>
      <c r="G92" s="4"/>
      <c r="H92" s="4"/>
      <c r="I92" s="4"/>
      <c r="J92" s="4"/>
      <c r="K92" s="4"/>
    </row>
    <row r="93" spans="1:11" ht="2.25" customHeight="1" x14ac:dyDescent="0.25">
      <c r="D93" s="52"/>
      <c r="E93" s="4"/>
      <c r="F93" s="4"/>
      <c r="G93" s="4"/>
      <c r="H93" s="4"/>
      <c r="I93" s="4"/>
      <c r="J93" s="4"/>
      <c r="K93" s="4"/>
    </row>
    <row r="94" spans="1:11" ht="17.25" customHeight="1" x14ac:dyDescent="0.25">
      <c r="A94" s="11">
        <v>15</v>
      </c>
      <c r="B94" s="10" t="s">
        <v>2</v>
      </c>
      <c r="D94" s="203" t="s">
        <v>92</v>
      </c>
      <c r="E94" s="202"/>
      <c r="F94" s="196"/>
      <c r="G94" s="216" t="s">
        <v>77</v>
      </c>
      <c r="H94" s="4"/>
      <c r="I94" s="4"/>
      <c r="J94" s="4"/>
      <c r="K94" s="4"/>
    </row>
    <row r="95" spans="1:11" ht="17.25" customHeight="1" x14ac:dyDescent="0.25">
      <c r="D95" s="189" t="s">
        <v>98</v>
      </c>
      <c r="E95" s="187"/>
      <c r="F95" s="217" t="s">
        <v>81</v>
      </c>
      <c r="G95" s="218" t="s">
        <v>79</v>
      </c>
      <c r="H95" s="4"/>
      <c r="I95" s="4"/>
      <c r="J95" s="4"/>
      <c r="K95" s="4"/>
    </row>
    <row r="96" spans="1:11" ht="17.25" customHeight="1" x14ac:dyDescent="0.25">
      <c r="D96" s="190" t="s">
        <v>80</v>
      </c>
      <c r="E96" s="191"/>
      <c r="F96" s="206">
        <v>1200000</v>
      </c>
      <c r="G96" s="207"/>
      <c r="H96" s="4"/>
      <c r="I96" s="4"/>
      <c r="J96" s="4"/>
      <c r="K96" s="4"/>
    </row>
    <row r="97" spans="1:11" ht="17.25" customHeight="1" x14ac:dyDescent="0.25">
      <c r="D97" s="188" t="s">
        <v>82</v>
      </c>
      <c r="E97" s="186"/>
      <c r="F97" s="197">
        <v>-100000</v>
      </c>
      <c r="G97" s="198"/>
      <c r="H97" s="4"/>
      <c r="I97" s="4"/>
      <c r="J97" s="4"/>
      <c r="K97" s="4"/>
    </row>
    <row r="98" spans="1:11" ht="17.25" customHeight="1" x14ac:dyDescent="0.25">
      <c r="D98" s="188" t="s">
        <v>83</v>
      </c>
      <c r="E98" s="186"/>
      <c r="F98" s="197">
        <f>+F97+F96</f>
        <v>1100000</v>
      </c>
      <c r="G98" s="198">
        <f>+F98</f>
        <v>1100000</v>
      </c>
      <c r="H98" s="4"/>
      <c r="I98" s="4"/>
      <c r="J98" s="4"/>
      <c r="K98" s="4"/>
    </row>
    <row r="99" spans="1:11" ht="17.25" customHeight="1" x14ac:dyDescent="0.25">
      <c r="D99" s="188" t="s">
        <v>96</v>
      </c>
      <c r="E99" s="186"/>
      <c r="F99" s="197"/>
      <c r="G99" s="198">
        <f>+G98</f>
        <v>1100000</v>
      </c>
      <c r="H99" s="4"/>
      <c r="I99" s="4"/>
      <c r="J99" s="4"/>
      <c r="K99" s="4"/>
    </row>
    <row r="100" spans="1:11" ht="17.25" customHeight="1" x14ac:dyDescent="0.25">
      <c r="D100" s="188" t="s">
        <v>91</v>
      </c>
      <c r="E100" s="186"/>
      <c r="F100" s="197"/>
      <c r="G100" s="198">
        <v>1000000</v>
      </c>
      <c r="H100" s="4"/>
      <c r="I100" s="4"/>
      <c r="J100" s="4"/>
      <c r="K100" s="4"/>
    </row>
    <row r="101" spans="1:11" ht="17.25" customHeight="1" x14ac:dyDescent="0.25">
      <c r="D101" s="188" t="s">
        <v>85</v>
      </c>
      <c r="E101" s="186"/>
      <c r="F101" s="214">
        <v>0.06</v>
      </c>
      <c r="G101" s="215">
        <v>0.06</v>
      </c>
      <c r="H101" s="4"/>
      <c r="I101" s="4"/>
      <c r="J101" s="4"/>
      <c r="K101" s="4"/>
    </row>
    <row r="102" spans="1:11" ht="17.25" customHeight="1" x14ac:dyDescent="0.25">
      <c r="D102" s="188" t="s">
        <v>162</v>
      </c>
      <c r="E102" s="186"/>
      <c r="F102" s="206">
        <f>+F101*F98</f>
        <v>66000</v>
      </c>
      <c r="G102" s="219"/>
      <c r="H102" s="4"/>
      <c r="I102" s="4"/>
      <c r="J102" s="4"/>
      <c r="K102" s="4"/>
    </row>
    <row r="103" spans="1:11" ht="17.25" customHeight="1" x14ac:dyDescent="0.25">
      <c r="D103" s="189" t="s">
        <v>161</v>
      </c>
      <c r="E103" s="187"/>
      <c r="F103" s="200"/>
      <c r="G103" s="201">
        <f>+G101*G100</f>
        <v>60000</v>
      </c>
      <c r="H103" s="4"/>
      <c r="I103" s="4"/>
      <c r="J103" s="4"/>
      <c r="K103" s="4"/>
    </row>
    <row r="104" spans="1:11" ht="17.100000000000001" customHeight="1" x14ac:dyDescent="0.25">
      <c r="B104" s="321" t="s">
        <v>130</v>
      </c>
      <c r="E104" s="4"/>
      <c r="F104" s="4"/>
      <c r="G104" s="4"/>
      <c r="H104" s="4"/>
      <c r="I104" s="4"/>
      <c r="J104" s="4"/>
      <c r="K104" s="4"/>
    </row>
    <row r="105" spans="1:11" ht="17.100000000000001" customHeight="1" x14ac:dyDescent="0.25">
      <c r="B105" s="321" t="s">
        <v>131</v>
      </c>
      <c r="E105" s="4"/>
      <c r="F105" s="4"/>
      <c r="G105" s="4"/>
      <c r="H105" s="4"/>
      <c r="I105" s="4"/>
      <c r="J105" s="4"/>
      <c r="K105" s="4"/>
    </row>
    <row r="106" spans="1:11" ht="17.100000000000001" customHeight="1" x14ac:dyDescent="0.25">
      <c r="B106" s="321" t="s">
        <v>94</v>
      </c>
      <c r="E106" s="4"/>
      <c r="F106" s="4"/>
      <c r="G106" s="4"/>
      <c r="H106" s="4"/>
      <c r="I106" s="4"/>
      <c r="J106" s="4"/>
      <c r="K106" s="4"/>
    </row>
    <row r="107" spans="1:11" ht="9.75" customHeight="1" x14ac:dyDescent="0.25">
      <c r="D107" s="52"/>
      <c r="E107" s="4"/>
      <c r="F107" s="4"/>
      <c r="G107" s="4"/>
      <c r="H107" s="4"/>
      <c r="I107" s="4"/>
      <c r="J107" s="4"/>
      <c r="K107" s="4"/>
    </row>
    <row r="108" spans="1:11" ht="17.100000000000001" customHeight="1" x14ac:dyDescent="0.25">
      <c r="A108" s="11">
        <v>16</v>
      </c>
      <c r="B108" s="10" t="s">
        <v>53</v>
      </c>
      <c r="D108" s="223" t="s">
        <v>92</v>
      </c>
      <c r="E108" s="195"/>
      <c r="F108" s="196"/>
      <c r="G108" s="226" t="s">
        <v>77</v>
      </c>
      <c r="H108" s="253" t="s">
        <v>169</v>
      </c>
      <c r="I108" s="4"/>
      <c r="J108" s="4"/>
      <c r="K108" s="4"/>
    </row>
    <row r="109" spans="1:11" ht="18" customHeight="1" x14ac:dyDescent="0.25">
      <c r="D109" s="180" t="s">
        <v>98</v>
      </c>
      <c r="E109" s="185"/>
      <c r="F109" s="217" t="s">
        <v>81</v>
      </c>
      <c r="G109" s="217" t="s">
        <v>79</v>
      </c>
      <c r="H109" s="218" t="s">
        <v>79</v>
      </c>
      <c r="I109" s="4"/>
      <c r="J109" s="4"/>
      <c r="K109" s="4"/>
    </row>
    <row r="110" spans="1:11" ht="18" customHeight="1" x14ac:dyDescent="0.25">
      <c r="D110" s="225" t="s">
        <v>80</v>
      </c>
      <c r="E110" s="193"/>
      <c r="F110" s="206">
        <v>500000</v>
      </c>
      <c r="G110" s="206"/>
      <c r="H110" s="207"/>
      <c r="I110" s="4"/>
      <c r="J110" s="4"/>
      <c r="K110" s="4"/>
    </row>
    <row r="111" spans="1:11" ht="18" customHeight="1" x14ac:dyDescent="0.25">
      <c r="D111" s="179" t="s">
        <v>82</v>
      </c>
      <c r="E111" s="184"/>
      <c r="F111" s="197">
        <v>-200000</v>
      </c>
      <c r="G111" s="197"/>
      <c r="H111" s="198"/>
      <c r="I111" s="4"/>
      <c r="J111" s="4"/>
      <c r="K111" s="4"/>
    </row>
    <row r="112" spans="1:11" ht="18" customHeight="1" x14ac:dyDescent="0.25">
      <c r="D112" s="179" t="s">
        <v>83</v>
      </c>
      <c r="E112" s="184"/>
      <c r="F112" s="197">
        <f>+F111+F110</f>
        <v>300000</v>
      </c>
      <c r="G112" s="197">
        <f>+F112</f>
        <v>300000</v>
      </c>
      <c r="H112" s="198">
        <v>0</v>
      </c>
      <c r="I112" s="4"/>
      <c r="J112" s="4"/>
      <c r="K112" s="4"/>
    </row>
    <row r="113" spans="1:11" ht="18" customHeight="1" x14ac:dyDescent="0.25">
      <c r="D113" s="179" t="s">
        <v>93</v>
      </c>
      <c r="E113" s="184"/>
      <c r="F113" s="197"/>
      <c r="G113" s="197">
        <f>+G112</f>
        <v>300000</v>
      </c>
      <c r="H113" s="198">
        <v>0</v>
      </c>
      <c r="I113" s="4"/>
      <c r="J113" s="4"/>
      <c r="K113" s="4"/>
    </row>
    <row r="114" spans="1:11" ht="18" customHeight="1" thickBot="1" x14ac:dyDescent="0.3">
      <c r="D114" s="179" t="s">
        <v>95</v>
      </c>
      <c r="E114" s="184"/>
      <c r="F114" s="197">
        <v>150000</v>
      </c>
      <c r="G114" s="322"/>
      <c r="H114" s="323">
        <v>150000</v>
      </c>
      <c r="I114" s="4"/>
      <c r="J114" s="4"/>
      <c r="K114" s="4"/>
    </row>
    <row r="115" spans="1:11" ht="18" customHeight="1" x14ac:dyDescent="0.25">
      <c r="D115" s="179" t="s">
        <v>96</v>
      </c>
      <c r="E115" s="184"/>
      <c r="F115" s="197"/>
      <c r="G115" s="206">
        <f>+G113</f>
        <v>300000</v>
      </c>
      <c r="H115" s="207">
        <f>+H114</f>
        <v>150000</v>
      </c>
      <c r="I115" s="4"/>
      <c r="J115" s="4"/>
      <c r="K115" s="4"/>
    </row>
    <row r="116" spans="1:11" ht="18" customHeight="1" x14ac:dyDescent="0.25">
      <c r="D116" s="224" t="s">
        <v>91</v>
      </c>
      <c r="E116" s="220"/>
      <c r="F116" s="221"/>
      <c r="G116" s="221">
        <f>+G115</f>
        <v>300000</v>
      </c>
      <c r="H116" s="222">
        <v>100000</v>
      </c>
      <c r="I116" s="4"/>
      <c r="J116" s="4"/>
      <c r="K116" s="4"/>
    </row>
    <row r="117" spans="1:11" ht="18" customHeight="1" x14ac:dyDescent="0.25">
      <c r="D117" s="179" t="s">
        <v>85</v>
      </c>
      <c r="E117" s="184"/>
      <c r="F117" s="197"/>
      <c r="G117" s="214">
        <v>0.1</v>
      </c>
      <c r="H117" s="215">
        <v>0.1</v>
      </c>
      <c r="I117" s="4"/>
      <c r="J117" s="4"/>
      <c r="K117" s="4"/>
    </row>
    <row r="118" spans="1:11" ht="18" customHeight="1" x14ac:dyDescent="0.25">
      <c r="D118" s="180" t="s">
        <v>86</v>
      </c>
      <c r="E118" s="185"/>
      <c r="F118" s="200">
        <f>+G118+H118</f>
        <v>40000</v>
      </c>
      <c r="G118" s="212">
        <f>+G117*G116</f>
        <v>30000</v>
      </c>
      <c r="H118" s="213">
        <f>+H117*H116</f>
        <v>10000</v>
      </c>
      <c r="I118" s="4"/>
      <c r="J118" s="4"/>
      <c r="K118" s="4"/>
    </row>
    <row r="119" spans="1:11" ht="17.100000000000001" customHeight="1" x14ac:dyDescent="0.25">
      <c r="D119" s="52" t="s">
        <v>97</v>
      </c>
      <c r="E119" s="4"/>
      <c r="F119" s="4"/>
      <c r="G119" s="4"/>
      <c r="H119" s="4"/>
      <c r="I119" s="4"/>
      <c r="J119" s="4"/>
      <c r="K119" s="4"/>
    </row>
    <row r="120" spans="1:11" ht="10.15" customHeight="1" x14ac:dyDescent="0.25">
      <c r="D120" s="52"/>
      <c r="E120" s="4"/>
      <c r="F120" s="4"/>
      <c r="G120" s="4"/>
      <c r="H120" s="4"/>
      <c r="I120" s="4"/>
      <c r="J120" s="4"/>
      <c r="K120" s="4"/>
    </row>
    <row r="121" spans="1:11" ht="17.100000000000001" customHeight="1" x14ac:dyDescent="0.25">
      <c r="A121" s="11">
        <v>17</v>
      </c>
      <c r="B121" s="10" t="s">
        <v>27</v>
      </c>
      <c r="D121" s="243" t="s">
        <v>92</v>
      </c>
      <c r="E121" s="202"/>
      <c r="F121" s="196"/>
      <c r="G121" s="226" t="s">
        <v>77</v>
      </c>
      <c r="H121" s="227" t="s">
        <v>169</v>
      </c>
      <c r="I121" s="4"/>
      <c r="J121" s="4"/>
      <c r="K121" s="4"/>
    </row>
    <row r="122" spans="1:11" ht="17.100000000000001" customHeight="1" x14ac:dyDescent="0.25">
      <c r="D122" s="189" t="s">
        <v>98</v>
      </c>
      <c r="E122" s="187"/>
      <c r="F122" s="217" t="s">
        <v>81</v>
      </c>
      <c r="G122" s="217" t="s">
        <v>79</v>
      </c>
      <c r="H122" s="218" t="s">
        <v>79</v>
      </c>
      <c r="I122" s="4"/>
      <c r="J122" s="4"/>
      <c r="K122" s="4"/>
    </row>
    <row r="123" spans="1:11" ht="15.75" customHeight="1" x14ac:dyDescent="0.25">
      <c r="D123" s="190" t="s">
        <v>80</v>
      </c>
      <c r="E123" s="191"/>
      <c r="F123" s="206">
        <v>500000</v>
      </c>
      <c r="G123" s="206"/>
      <c r="H123" s="207"/>
      <c r="I123" s="4"/>
      <c r="J123" s="4"/>
      <c r="K123" s="4"/>
    </row>
    <row r="124" spans="1:11" ht="15.75" customHeight="1" x14ac:dyDescent="0.25">
      <c r="D124" s="188" t="s">
        <v>82</v>
      </c>
      <c r="E124" s="186"/>
      <c r="F124" s="197">
        <v>-200000</v>
      </c>
      <c r="G124" s="197"/>
      <c r="H124" s="198"/>
      <c r="I124" s="4"/>
      <c r="J124" s="4"/>
      <c r="K124" s="4"/>
    </row>
    <row r="125" spans="1:11" ht="15.75" customHeight="1" x14ac:dyDescent="0.25">
      <c r="D125" s="188" t="s">
        <v>83</v>
      </c>
      <c r="E125" s="186"/>
      <c r="F125" s="197">
        <f>+F124+F123</f>
        <v>300000</v>
      </c>
      <c r="G125" s="197">
        <f>+F125</f>
        <v>300000</v>
      </c>
      <c r="H125" s="198"/>
      <c r="I125" s="4"/>
      <c r="J125" s="4"/>
      <c r="K125" s="4"/>
    </row>
    <row r="126" spans="1:11" ht="15.75" customHeight="1" x14ac:dyDescent="0.25">
      <c r="D126" s="188" t="s">
        <v>84</v>
      </c>
      <c r="E126" s="186"/>
      <c r="F126" s="197">
        <v>125000</v>
      </c>
      <c r="G126" s="197"/>
      <c r="H126" s="198">
        <f>+F126</f>
        <v>125000</v>
      </c>
      <c r="I126" s="68" t="s">
        <v>127</v>
      </c>
      <c r="J126" s="4"/>
      <c r="K126" s="4"/>
    </row>
    <row r="127" spans="1:11" ht="15.75" customHeight="1" thickBot="1" x14ac:dyDescent="0.3">
      <c r="D127" s="188"/>
      <c r="E127" s="186"/>
      <c r="F127" s="197"/>
      <c r="G127" s="322"/>
      <c r="H127" s="323"/>
      <c r="I127" s="68" t="s">
        <v>128</v>
      </c>
      <c r="J127" s="4"/>
      <c r="K127" s="4"/>
    </row>
    <row r="128" spans="1:11" ht="15.75" customHeight="1" x14ac:dyDescent="0.25">
      <c r="D128" s="188" t="s">
        <v>96</v>
      </c>
      <c r="E128" s="186"/>
      <c r="F128" s="197">
        <f>+G128+H128</f>
        <v>425000</v>
      </c>
      <c r="G128" s="206">
        <f>+G125</f>
        <v>300000</v>
      </c>
      <c r="H128" s="207">
        <f>+H126</f>
        <v>125000</v>
      </c>
      <c r="I128" s="68"/>
      <c r="J128" s="4"/>
      <c r="K128" s="4"/>
    </row>
    <row r="129" spans="1:11" ht="15.75" customHeight="1" x14ac:dyDescent="0.25">
      <c r="D129" s="188" t="s">
        <v>91</v>
      </c>
      <c r="E129" s="186"/>
      <c r="F129" s="197">
        <f>+G129+H129</f>
        <v>400000</v>
      </c>
      <c r="G129" s="197">
        <f>+G125</f>
        <v>300000</v>
      </c>
      <c r="H129" s="222">
        <v>100000</v>
      </c>
      <c r="I129" s="4"/>
      <c r="J129" s="4"/>
      <c r="K129" s="4"/>
    </row>
    <row r="130" spans="1:11" ht="15.75" customHeight="1" x14ac:dyDescent="0.25">
      <c r="D130" s="188" t="s">
        <v>99</v>
      </c>
      <c r="E130" s="186"/>
      <c r="F130" s="197"/>
      <c r="G130" s="197"/>
      <c r="H130" s="199">
        <v>0.5</v>
      </c>
      <c r="I130" s="4"/>
      <c r="J130" s="4"/>
      <c r="K130" s="4"/>
    </row>
    <row r="131" spans="1:11" ht="15.75" customHeight="1" thickBot="1" x14ac:dyDescent="0.3">
      <c r="D131" s="188" t="s">
        <v>85</v>
      </c>
      <c r="E131" s="186"/>
      <c r="F131" s="197"/>
      <c r="G131" s="324">
        <v>0.06</v>
      </c>
      <c r="H131" s="325">
        <v>0.08</v>
      </c>
      <c r="I131" s="4"/>
      <c r="J131" s="4"/>
      <c r="K131" s="4"/>
    </row>
    <row r="132" spans="1:11" ht="15.75" customHeight="1" x14ac:dyDescent="0.25">
      <c r="D132" s="188" t="s">
        <v>112</v>
      </c>
      <c r="E132" s="186"/>
      <c r="F132" s="197">
        <f>+G132+H132</f>
        <v>23000</v>
      </c>
      <c r="G132" s="206">
        <f>+G131*G129</f>
        <v>18000</v>
      </c>
      <c r="H132" s="207">
        <f>+H131*H130*H128</f>
        <v>5000</v>
      </c>
      <c r="I132" s="4"/>
      <c r="J132" s="4"/>
      <c r="K132" s="4"/>
    </row>
    <row r="133" spans="1:11" ht="15.75" customHeight="1" x14ac:dyDescent="0.25">
      <c r="D133" s="189" t="s">
        <v>101</v>
      </c>
      <c r="E133" s="187"/>
      <c r="F133" s="200">
        <f>+G133+H133</f>
        <v>22000</v>
      </c>
      <c r="G133" s="200">
        <f>+G131*G129</f>
        <v>18000</v>
      </c>
      <c r="H133" s="201">
        <f>+H131*H130*H129</f>
        <v>4000</v>
      </c>
      <c r="I133" s="4"/>
      <c r="J133" s="4"/>
      <c r="K133" s="4"/>
    </row>
    <row r="134" spans="1:11" ht="18.600000000000001" customHeight="1" x14ac:dyDescent="0.25">
      <c r="D134" s="52" t="s">
        <v>100</v>
      </c>
      <c r="E134" s="4"/>
      <c r="F134" s="4"/>
      <c r="G134" s="4"/>
      <c r="H134" s="4"/>
      <c r="I134" s="4"/>
      <c r="J134" s="4"/>
      <c r="K134" s="4"/>
    </row>
    <row r="135" spans="1:11" ht="18.600000000000001" customHeight="1" thickBot="1" x14ac:dyDescent="0.3">
      <c r="D135" s="71" t="s">
        <v>105</v>
      </c>
      <c r="E135" s="72"/>
      <c r="F135" s="4"/>
      <c r="G135" s="4"/>
      <c r="H135" s="4"/>
      <c r="I135" s="4"/>
      <c r="J135" s="4"/>
      <c r="K135" s="4"/>
    </row>
    <row r="136" spans="1:11" ht="15" customHeight="1" x14ac:dyDescent="0.25">
      <c r="D136" s="326" t="s">
        <v>91</v>
      </c>
      <c r="E136" s="327"/>
      <c r="F136" s="328">
        <f>+F129</f>
        <v>400000</v>
      </c>
      <c r="G136" s="4"/>
      <c r="H136" s="4"/>
      <c r="I136" s="4"/>
      <c r="J136" s="4"/>
      <c r="K136" s="4"/>
    </row>
    <row r="137" spans="1:11" ht="15" customHeight="1" thickBot="1" x14ac:dyDescent="0.3">
      <c r="D137" s="329" t="s">
        <v>96</v>
      </c>
      <c r="E137" s="186"/>
      <c r="F137" s="330">
        <f>+F128</f>
        <v>425000</v>
      </c>
      <c r="G137" s="4"/>
      <c r="H137" s="4"/>
      <c r="I137" s="4"/>
      <c r="J137" s="4"/>
      <c r="K137" s="4"/>
    </row>
    <row r="138" spans="1:11" ht="15" customHeight="1" x14ac:dyDescent="0.25">
      <c r="D138" s="329" t="s">
        <v>102</v>
      </c>
      <c r="E138" s="186"/>
      <c r="F138" s="331">
        <f>+F136/F137</f>
        <v>0.94117647058823528</v>
      </c>
      <c r="G138" s="4"/>
      <c r="H138" s="4"/>
      <c r="I138" s="4"/>
      <c r="J138" s="4"/>
      <c r="K138" s="4"/>
    </row>
    <row r="139" spans="1:11" ht="15" customHeight="1" thickBot="1" x14ac:dyDescent="0.3">
      <c r="D139" s="329" t="s">
        <v>103</v>
      </c>
      <c r="E139" s="186"/>
      <c r="F139" s="330">
        <f>+F132</f>
        <v>23000</v>
      </c>
      <c r="G139" s="4"/>
      <c r="H139" s="4"/>
      <c r="I139" s="4"/>
      <c r="J139" s="4"/>
      <c r="K139" s="4"/>
    </row>
    <row r="140" spans="1:11" ht="15" customHeight="1" thickBot="1" x14ac:dyDescent="0.3">
      <c r="D140" s="332" t="s">
        <v>104</v>
      </c>
      <c r="E140" s="333"/>
      <c r="F140" s="334">
        <f>+F139*F138</f>
        <v>21647.058823529413</v>
      </c>
      <c r="G140" s="4"/>
      <c r="H140" s="4"/>
      <c r="I140" s="4"/>
      <c r="J140" s="4"/>
      <c r="K140" s="4"/>
    </row>
    <row r="141" spans="1:11" ht="15" customHeight="1" x14ac:dyDescent="0.25">
      <c r="D141" s="52" t="s">
        <v>106</v>
      </c>
      <c r="E141" s="4"/>
      <c r="F141" s="4"/>
      <c r="G141" s="4"/>
      <c r="H141" s="4"/>
      <c r="I141" s="4"/>
      <c r="J141" s="4"/>
      <c r="K141" s="4"/>
    </row>
    <row r="142" spans="1:11" ht="13.5" customHeight="1" x14ac:dyDescent="0.25">
      <c r="D142" s="52"/>
      <c r="E142" s="4"/>
      <c r="F142" s="4"/>
      <c r="G142" s="4"/>
      <c r="H142" s="4"/>
      <c r="I142" s="4"/>
      <c r="J142" s="4"/>
      <c r="K142" s="4"/>
    </row>
    <row r="143" spans="1:11" s="144" customFormat="1" ht="18.600000000000001" customHeight="1" x14ac:dyDescent="0.2">
      <c r="A143" s="141">
        <v>18</v>
      </c>
      <c r="B143" s="142" t="s">
        <v>27</v>
      </c>
      <c r="C143" s="142"/>
      <c r="D143" s="243" t="s">
        <v>92</v>
      </c>
      <c r="E143" s="240"/>
      <c r="F143" s="229"/>
      <c r="G143" s="230"/>
      <c r="H143" s="269" t="s">
        <v>77</v>
      </c>
      <c r="I143" s="268" t="s">
        <v>77</v>
      </c>
      <c r="J143" s="143"/>
      <c r="K143" s="143"/>
    </row>
    <row r="144" spans="1:11" ht="17.25" customHeight="1" x14ac:dyDescent="0.25">
      <c r="D144" s="189" t="s">
        <v>98</v>
      </c>
      <c r="E144" s="187"/>
      <c r="F144" s="249" t="s">
        <v>163</v>
      </c>
      <c r="G144" s="217" t="s">
        <v>81</v>
      </c>
      <c r="H144" s="217" t="s">
        <v>79</v>
      </c>
      <c r="I144" s="218" t="s">
        <v>79</v>
      </c>
      <c r="J144" s="4"/>
      <c r="K144" s="4"/>
    </row>
    <row r="145" spans="1:11" s="144" customFormat="1" ht="17.25" customHeight="1" x14ac:dyDescent="0.2">
      <c r="A145" s="141"/>
      <c r="B145" s="142"/>
      <c r="C145" s="142"/>
      <c r="D145" s="246" t="s">
        <v>80</v>
      </c>
      <c r="E145" s="247"/>
      <c r="F145" s="248">
        <v>42370</v>
      </c>
      <c r="G145" s="206">
        <v>500000</v>
      </c>
      <c r="H145" s="206"/>
      <c r="I145" s="207"/>
      <c r="J145" s="143"/>
      <c r="K145" s="143"/>
    </row>
    <row r="146" spans="1:11" s="144" customFormat="1" ht="17.25" customHeight="1" x14ac:dyDescent="0.2">
      <c r="A146" s="141"/>
      <c r="B146" s="142"/>
      <c r="C146" s="142"/>
      <c r="D146" s="244" t="s">
        <v>82</v>
      </c>
      <c r="E146" s="241"/>
      <c r="F146" s="233"/>
      <c r="G146" s="197">
        <v>-200000</v>
      </c>
      <c r="H146" s="197"/>
      <c r="I146" s="198"/>
      <c r="J146" s="143"/>
      <c r="K146" s="143"/>
    </row>
    <row r="147" spans="1:11" s="144" customFormat="1" ht="17.25" customHeight="1" x14ac:dyDescent="0.2">
      <c r="A147" s="141"/>
      <c r="B147" s="142"/>
      <c r="C147" s="142"/>
      <c r="D147" s="244" t="s">
        <v>83</v>
      </c>
      <c r="E147" s="241"/>
      <c r="F147" s="233"/>
      <c r="G147" s="197">
        <f>+G146+G145</f>
        <v>300000</v>
      </c>
      <c r="H147" s="197">
        <f>+G147</f>
        <v>300000</v>
      </c>
      <c r="I147" s="198"/>
      <c r="J147" s="143"/>
      <c r="K147" s="143"/>
    </row>
    <row r="148" spans="1:11" s="144" customFormat="1" ht="17.25" customHeight="1" thickBot="1" x14ac:dyDescent="0.25">
      <c r="A148" s="141"/>
      <c r="B148" s="142"/>
      <c r="C148" s="142"/>
      <c r="D148" s="244" t="s">
        <v>107</v>
      </c>
      <c r="E148" s="241"/>
      <c r="F148" s="232">
        <v>42552</v>
      </c>
      <c r="G148" s="197">
        <v>125000</v>
      </c>
      <c r="H148" s="336"/>
      <c r="I148" s="337">
        <v>125000</v>
      </c>
      <c r="J148" s="143"/>
      <c r="K148" s="143"/>
    </row>
    <row r="149" spans="1:11" s="144" customFormat="1" ht="17.25" customHeight="1" x14ac:dyDescent="0.2">
      <c r="A149" s="141"/>
      <c r="B149" s="142"/>
      <c r="C149" s="142"/>
      <c r="D149" s="244" t="s">
        <v>96</v>
      </c>
      <c r="E149" s="241"/>
      <c r="F149" s="233"/>
      <c r="G149" s="197">
        <f>+H149+I149</f>
        <v>425000</v>
      </c>
      <c r="H149" s="206">
        <f>SUM(H147:H148)</f>
        <v>300000</v>
      </c>
      <c r="I149" s="335">
        <f>+I148</f>
        <v>125000</v>
      </c>
      <c r="J149" s="143"/>
      <c r="K149" s="143"/>
    </row>
    <row r="150" spans="1:11" s="144" customFormat="1" ht="17.25" customHeight="1" x14ac:dyDescent="0.2">
      <c r="A150" s="141"/>
      <c r="B150" s="142"/>
      <c r="C150" s="142"/>
      <c r="D150" s="244" t="s">
        <v>91</v>
      </c>
      <c r="E150" s="241"/>
      <c r="F150" s="233"/>
      <c r="G150" s="197">
        <f>+H150+I150</f>
        <v>425000</v>
      </c>
      <c r="H150" s="197">
        <f>+H149</f>
        <v>300000</v>
      </c>
      <c r="I150" s="234">
        <f>+I149</f>
        <v>125000</v>
      </c>
      <c r="J150" s="143"/>
      <c r="K150" s="143"/>
    </row>
    <row r="151" spans="1:11" s="144" customFormat="1" ht="17.25" customHeight="1" thickBot="1" x14ac:dyDescent="0.25">
      <c r="A151" s="141"/>
      <c r="B151" s="142"/>
      <c r="C151" s="142"/>
      <c r="D151" s="244" t="s">
        <v>110</v>
      </c>
      <c r="E151" s="241"/>
      <c r="F151" s="233"/>
      <c r="G151" s="197"/>
      <c r="H151" s="324">
        <v>0.06</v>
      </c>
      <c r="I151" s="325">
        <v>0.08</v>
      </c>
      <c r="J151" s="143"/>
      <c r="K151" s="143"/>
    </row>
    <row r="152" spans="1:11" s="144" customFormat="1" ht="17.25" customHeight="1" x14ac:dyDescent="0.2">
      <c r="A152" s="141"/>
      <c r="B152" s="142"/>
      <c r="C152" s="142"/>
      <c r="D152" s="244" t="s">
        <v>111</v>
      </c>
      <c r="E152" s="241"/>
      <c r="F152" s="235">
        <v>2017</v>
      </c>
      <c r="G152" s="197"/>
      <c r="H152" s="206">
        <f>+H151*H147</f>
        <v>18000</v>
      </c>
      <c r="I152" s="335">
        <f>+I151*I150</f>
        <v>10000</v>
      </c>
      <c r="J152" s="143"/>
      <c r="K152" s="143"/>
    </row>
    <row r="153" spans="1:11" s="144" customFormat="1" ht="17.25" customHeight="1" x14ac:dyDescent="0.2">
      <c r="A153" s="141"/>
      <c r="B153" s="142"/>
      <c r="C153" s="142"/>
      <c r="D153" s="245" t="s">
        <v>109</v>
      </c>
      <c r="E153" s="242"/>
      <c r="F153" s="237">
        <v>2017</v>
      </c>
      <c r="G153" s="200"/>
      <c r="H153" s="238">
        <f>+H152+I152</f>
        <v>28000</v>
      </c>
      <c r="I153" s="239"/>
      <c r="J153" s="143"/>
      <c r="K153" s="143"/>
    </row>
    <row r="154" spans="1:11" s="144" customFormat="1" ht="18.600000000000001" customHeight="1" x14ac:dyDescent="0.2">
      <c r="A154" s="141"/>
      <c r="B154" s="142"/>
      <c r="C154" s="142"/>
      <c r="D154" s="145" t="s">
        <v>108</v>
      </c>
      <c r="E154" s="143"/>
      <c r="F154" s="143"/>
      <c r="G154" s="143"/>
      <c r="H154" s="143"/>
      <c r="I154" s="143"/>
      <c r="J154" s="143"/>
      <c r="K154" s="143"/>
    </row>
    <row r="155" spans="1:11" s="144" customFormat="1" ht="18.600000000000001" customHeight="1" thickBot="1" x14ac:dyDescent="0.25">
      <c r="A155" s="141"/>
      <c r="B155" s="142"/>
      <c r="C155" s="142"/>
      <c r="D155" s="145" t="s">
        <v>132</v>
      </c>
      <c r="E155" s="143"/>
      <c r="F155" s="143"/>
      <c r="G155" s="143"/>
      <c r="H155" s="143"/>
      <c r="I155" s="143"/>
      <c r="J155" s="143"/>
      <c r="K155" s="143"/>
    </row>
    <row r="156" spans="1:11" s="144" customFormat="1" ht="19.149999999999999" customHeight="1" x14ac:dyDescent="0.2">
      <c r="A156" s="141">
        <v>19</v>
      </c>
      <c r="B156" s="142" t="s">
        <v>1</v>
      </c>
      <c r="C156" s="142"/>
      <c r="D156" s="338" t="s">
        <v>92</v>
      </c>
      <c r="E156" s="339"/>
      <c r="F156" s="340"/>
      <c r="G156" s="340" t="s">
        <v>77</v>
      </c>
      <c r="H156" s="341" t="s">
        <v>169</v>
      </c>
      <c r="I156" s="342" t="s">
        <v>169</v>
      </c>
      <c r="J156" s="143"/>
      <c r="K156" s="143"/>
    </row>
    <row r="157" spans="1:11" s="144" customFormat="1" ht="19.149999999999999" customHeight="1" thickBot="1" x14ac:dyDescent="0.25">
      <c r="A157" s="141"/>
      <c r="B157" s="142"/>
      <c r="C157" s="142"/>
      <c r="D157" s="349" t="s">
        <v>98</v>
      </c>
      <c r="E157" s="350"/>
      <c r="F157" s="360" t="s">
        <v>81</v>
      </c>
      <c r="G157" s="360" t="s">
        <v>79</v>
      </c>
      <c r="H157" s="360" t="s">
        <v>79</v>
      </c>
      <c r="I157" s="362" t="s">
        <v>79</v>
      </c>
      <c r="J157" s="143"/>
      <c r="K157" s="143"/>
    </row>
    <row r="158" spans="1:11" s="144" customFormat="1" ht="19.149999999999999" customHeight="1" x14ac:dyDescent="0.2">
      <c r="A158" s="141"/>
      <c r="B158" s="142"/>
      <c r="C158" s="142"/>
      <c r="D158" s="343" t="s">
        <v>80</v>
      </c>
      <c r="E158" s="247"/>
      <c r="F158" s="206">
        <v>500000</v>
      </c>
      <c r="G158" s="206"/>
      <c r="H158" s="206"/>
      <c r="I158" s="344"/>
      <c r="J158" s="143"/>
      <c r="K158" s="143"/>
    </row>
    <row r="159" spans="1:11" s="144" customFormat="1" ht="19.149999999999999" customHeight="1" x14ac:dyDescent="0.2">
      <c r="A159" s="141"/>
      <c r="B159" s="142"/>
      <c r="C159" s="142"/>
      <c r="D159" s="345" t="s">
        <v>82</v>
      </c>
      <c r="E159" s="241"/>
      <c r="F159" s="197">
        <v>-400000</v>
      </c>
      <c r="G159" s="197"/>
      <c r="H159" s="197"/>
      <c r="I159" s="346"/>
      <c r="J159" s="143"/>
      <c r="K159" s="143"/>
    </row>
    <row r="160" spans="1:11" s="144" customFormat="1" ht="19.149999999999999" customHeight="1" x14ac:dyDescent="0.2">
      <c r="A160" s="141"/>
      <c r="B160" s="142"/>
      <c r="C160" s="142"/>
      <c r="D160" s="345" t="s">
        <v>83</v>
      </c>
      <c r="E160" s="241"/>
      <c r="F160" s="197">
        <f>+F159+F158</f>
        <v>100000</v>
      </c>
      <c r="G160" s="197">
        <f>+F160</f>
        <v>100000</v>
      </c>
      <c r="H160" s="197"/>
      <c r="I160" s="346"/>
      <c r="J160" s="143"/>
      <c r="K160" s="143"/>
    </row>
    <row r="161" spans="1:11" s="144" customFormat="1" ht="19.149999999999999" customHeight="1" x14ac:dyDescent="0.2">
      <c r="A161" s="141"/>
      <c r="B161" s="142"/>
      <c r="C161" s="142"/>
      <c r="D161" s="345" t="s">
        <v>93</v>
      </c>
      <c r="E161" s="241"/>
      <c r="F161" s="197">
        <f>+G161</f>
        <v>100000</v>
      </c>
      <c r="G161" s="197">
        <f>+G160</f>
        <v>100000</v>
      </c>
      <c r="H161" s="197"/>
      <c r="I161" s="346"/>
      <c r="J161" s="143"/>
      <c r="K161" s="143"/>
    </row>
    <row r="162" spans="1:11" s="144" customFormat="1" ht="19.149999999999999" customHeight="1" x14ac:dyDescent="0.2">
      <c r="A162" s="141"/>
      <c r="B162" s="142"/>
      <c r="C162" s="142"/>
      <c r="D162" s="345" t="s">
        <v>95</v>
      </c>
      <c r="E162" s="250">
        <v>42736</v>
      </c>
      <c r="F162" s="197">
        <v>80000</v>
      </c>
      <c r="G162" s="197"/>
      <c r="H162" s="197">
        <f>+F162</f>
        <v>80000</v>
      </c>
      <c r="I162" s="346"/>
      <c r="J162" s="143"/>
      <c r="K162" s="143"/>
    </row>
    <row r="163" spans="1:11" s="144" customFormat="1" ht="19.149999999999999" customHeight="1" thickBot="1" x14ac:dyDescent="0.25">
      <c r="A163" s="141"/>
      <c r="B163" s="142"/>
      <c r="C163" s="142"/>
      <c r="D163" s="345"/>
      <c r="E163" s="250">
        <v>42736</v>
      </c>
      <c r="F163" s="197">
        <v>40000</v>
      </c>
      <c r="G163" s="322"/>
      <c r="H163" s="322"/>
      <c r="I163" s="330">
        <f>+F163</f>
        <v>40000</v>
      </c>
      <c r="J163" s="143"/>
      <c r="K163" s="143"/>
    </row>
    <row r="164" spans="1:11" s="144" customFormat="1" ht="19.149999999999999" customHeight="1" x14ac:dyDescent="0.2">
      <c r="A164" s="141"/>
      <c r="B164" s="142"/>
      <c r="C164" s="142"/>
      <c r="D164" s="345" t="s">
        <v>96</v>
      </c>
      <c r="E164" s="241"/>
      <c r="F164" s="197">
        <f>SUM(G164:I164)</f>
        <v>220000</v>
      </c>
      <c r="G164" s="206">
        <f>+G161</f>
        <v>100000</v>
      </c>
      <c r="H164" s="206">
        <f>+H162</f>
        <v>80000</v>
      </c>
      <c r="I164" s="344">
        <f>+I163</f>
        <v>40000</v>
      </c>
      <c r="J164" s="143"/>
      <c r="K164" s="143"/>
    </row>
    <row r="165" spans="1:11" s="144" customFormat="1" ht="19.149999999999999" customHeight="1" x14ac:dyDescent="0.2">
      <c r="A165" s="141"/>
      <c r="B165" s="142"/>
      <c r="C165" s="142"/>
      <c r="D165" s="347" t="s">
        <v>164</v>
      </c>
      <c r="E165" s="251"/>
      <c r="F165" s="221">
        <f>SUM(G165:I165)</f>
        <v>200000</v>
      </c>
      <c r="G165" s="221">
        <f>+G164</f>
        <v>100000</v>
      </c>
      <c r="H165" s="221">
        <v>80000</v>
      </c>
      <c r="I165" s="348">
        <v>20000</v>
      </c>
      <c r="J165" s="146" t="s">
        <v>114</v>
      </c>
      <c r="K165" s="143"/>
    </row>
    <row r="166" spans="1:11" s="144" customFormat="1" ht="19.149999999999999" customHeight="1" thickBot="1" x14ac:dyDescent="0.25">
      <c r="A166" s="141"/>
      <c r="B166" s="142"/>
      <c r="C166" s="142"/>
      <c r="D166" s="345" t="s">
        <v>85</v>
      </c>
      <c r="E166" s="241"/>
      <c r="F166" s="197"/>
      <c r="G166" s="324">
        <v>0.06</v>
      </c>
      <c r="H166" s="324">
        <v>0.09</v>
      </c>
      <c r="I166" s="353">
        <v>7.0000000000000007E-2</v>
      </c>
      <c r="J166" s="143"/>
      <c r="K166" s="143"/>
    </row>
    <row r="167" spans="1:11" s="144" customFormat="1" ht="19.149999999999999" customHeight="1" x14ac:dyDescent="0.2">
      <c r="A167" s="141"/>
      <c r="B167" s="142"/>
      <c r="C167" s="142"/>
      <c r="D167" s="345" t="s">
        <v>165</v>
      </c>
      <c r="E167" s="252" t="s">
        <v>172</v>
      </c>
      <c r="F167" s="197">
        <f>SUM(G167:I167)</f>
        <v>16000</v>
      </c>
      <c r="G167" s="206">
        <f>+G166*G164</f>
        <v>6000</v>
      </c>
      <c r="H167" s="206">
        <f>+H166*H164</f>
        <v>7200</v>
      </c>
      <c r="I167" s="344">
        <f>+I166*I164</f>
        <v>2800.0000000000005</v>
      </c>
      <c r="J167" s="143"/>
      <c r="K167" s="143"/>
    </row>
    <row r="168" spans="1:11" s="144" customFormat="1" ht="19.149999999999999" customHeight="1" thickBot="1" x14ac:dyDescent="0.25">
      <c r="A168" s="141"/>
      <c r="B168" s="142"/>
      <c r="C168" s="142"/>
      <c r="D168" s="349" t="s">
        <v>101</v>
      </c>
      <c r="E168" s="350"/>
      <c r="F168" s="351">
        <f>SUM(G168:I168)</f>
        <v>14600</v>
      </c>
      <c r="G168" s="322">
        <f>+G166*G165</f>
        <v>6000</v>
      </c>
      <c r="H168" s="322">
        <f>+H166*H165</f>
        <v>7200</v>
      </c>
      <c r="I168" s="352">
        <f>+I166*I165</f>
        <v>1400.0000000000002</v>
      </c>
      <c r="J168" s="143"/>
      <c r="K168" s="143"/>
    </row>
    <row r="169" spans="1:11" ht="19.149999999999999" customHeight="1" x14ac:dyDescent="0.25">
      <c r="D169" s="52" t="s">
        <v>113</v>
      </c>
      <c r="E169" s="4"/>
      <c r="F169" s="4"/>
      <c r="G169" s="4"/>
      <c r="H169" s="4"/>
      <c r="I169" s="4"/>
      <c r="J169" s="4"/>
      <c r="K169" s="4"/>
    </row>
    <row r="170" spans="1:11" ht="19.149999999999999" customHeight="1" thickBot="1" x14ac:dyDescent="0.3">
      <c r="D170" s="71" t="s">
        <v>105</v>
      </c>
      <c r="E170" s="72"/>
      <c r="F170" s="4"/>
      <c r="G170" s="4"/>
      <c r="H170" s="4"/>
      <c r="I170" s="4"/>
      <c r="J170" s="4"/>
      <c r="K170" s="4"/>
    </row>
    <row r="171" spans="1:11" ht="19.149999999999999" customHeight="1" thickBot="1" x14ac:dyDescent="0.3">
      <c r="D171" s="354" t="s">
        <v>91</v>
      </c>
      <c r="E171" s="327"/>
      <c r="F171" s="355">
        <f>+F165</f>
        <v>200000</v>
      </c>
      <c r="G171" s="4"/>
      <c r="H171" s="4"/>
      <c r="I171" s="4"/>
      <c r="J171" s="4"/>
      <c r="K171" s="4"/>
    </row>
    <row r="172" spans="1:11" ht="19.149999999999999" customHeight="1" x14ac:dyDescent="0.25">
      <c r="D172" s="329" t="s">
        <v>96</v>
      </c>
      <c r="E172" s="186"/>
      <c r="F172" s="328">
        <f>+F164</f>
        <v>220000</v>
      </c>
      <c r="G172" s="4"/>
      <c r="H172" s="4"/>
      <c r="I172" s="4"/>
      <c r="J172" s="4"/>
      <c r="K172" s="4"/>
    </row>
    <row r="173" spans="1:11" ht="19.149999999999999" customHeight="1" x14ac:dyDescent="0.25">
      <c r="D173" s="329" t="s">
        <v>102</v>
      </c>
      <c r="E173" s="186"/>
      <c r="F173" s="356">
        <f>+F171/F172</f>
        <v>0.90909090909090906</v>
      </c>
      <c r="G173" s="4"/>
      <c r="H173" s="4"/>
      <c r="I173" s="4"/>
      <c r="J173" s="4"/>
      <c r="K173" s="4"/>
    </row>
    <row r="174" spans="1:11" ht="19.149999999999999" customHeight="1" thickBot="1" x14ac:dyDescent="0.3">
      <c r="D174" s="329" t="s">
        <v>103</v>
      </c>
      <c r="E174" s="186"/>
      <c r="F174" s="330">
        <f>+F167</f>
        <v>16000</v>
      </c>
      <c r="G174" s="4"/>
      <c r="H174" s="4"/>
      <c r="I174" s="4"/>
      <c r="J174" s="4"/>
      <c r="K174" s="4"/>
    </row>
    <row r="175" spans="1:11" ht="19.149999999999999" customHeight="1" thickBot="1" x14ac:dyDescent="0.3">
      <c r="D175" s="332" t="s">
        <v>104</v>
      </c>
      <c r="E175" s="333"/>
      <c r="F175" s="357">
        <f>+F174*F173</f>
        <v>14545.454545454544</v>
      </c>
      <c r="G175" s="4"/>
      <c r="H175" s="4"/>
      <c r="I175" s="4"/>
      <c r="J175" s="4"/>
      <c r="K175" s="4"/>
    </row>
    <row r="176" spans="1:11" s="144" customFormat="1" ht="8.25" customHeight="1" thickBot="1" x14ac:dyDescent="0.25">
      <c r="A176" s="141"/>
      <c r="B176" s="142"/>
      <c r="C176" s="142"/>
      <c r="D176" s="145"/>
      <c r="E176" s="143"/>
      <c r="F176" s="143"/>
      <c r="G176" s="110"/>
      <c r="H176" s="110"/>
      <c r="I176" s="110"/>
      <c r="J176" s="143"/>
      <c r="K176" s="143"/>
    </row>
    <row r="177" spans="1:11" s="144" customFormat="1" ht="17.100000000000001" customHeight="1" x14ac:dyDescent="0.2">
      <c r="A177" s="141">
        <v>20</v>
      </c>
      <c r="B177" s="142" t="s">
        <v>1</v>
      </c>
      <c r="C177" s="142"/>
      <c r="D177" s="358" t="s">
        <v>92</v>
      </c>
      <c r="E177" s="339"/>
      <c r="F177" s="359"/>
      <c r="G177" s="340" t="s">
        <v>77</v>
      </c>
      <c r="H177" s="340" t="s">
        <v>77</v>
      </c>
      <c r="I177" s="342" t="s">
        <v>169</v>
      </c>
      <c r="J177" s="143"/>
      <c r="K177" s="143"/>
    </row>
    <row r="178" spans="1:11" s="144" customFormat="1" ht="17.100000000000001" customHeight="1" thickBot="1" x14ac:dyDescent="0.25">
      <c r="A178" s="141"/>
      <c r="B178" s="142"/>
      <c r="C178" s="142"/>
      <c r="D178" s="349" t="s">
        <v>98</v>
      </c>
      <c r="E178" s="350"/>
      <c r="F178" s="360" t="s">
        <v>81</v>
      </c>
      <c r="G178" s="360" t="s">
        <v>79</v>
      </c>
      <c r="H178" s="360" t="s">
        <v>117</v>
      </c>
      <c r="I178" s="362" t="s">
        <v>79</v>
      </c>
      <c r="J178" s="143"/>
      <c r="K178" s="143"/>
    </row>
    <row r="179" spans="1:11" s="144" customFormat="1" ht="17.100000000000001" customHeight="1" x14ac:dyDescent="0.2">
      <c r="A179" s="141"/>
      <c r="B179" s="142"/>
      <c r="C179" s="142"/>
      <c r="D179" s="343" t="s">
        <v>80</v>
      </c>
      <c r="E179" s="247"/>
      <c r="F179" s="206">
        <v>200000</v>
      </c>
      <c r="G179" s="206"/>
      <c r="H179" s="206"/>
      <c r="I179" s="344"/>
      <c r="J179" s="143"/>
      <c r="K179" s="143"/>
    </row>
    <row r="180" spans="1:11" s="144" customFormat="1" ht="17.100000000000001" customHeight="1" x14ac:dyDescent="0.2">
      <c r="A180" s="141"/>
      <c r="B180" s="142"/>
      <c r="C180" s="142"/>
      <c r="D180" s="345" t="s">
        <v>82</v>
      </c>
      <c r="E180" s="241"/>
      <c r="F180" s="197">
        <v>-150000</v>
      </c>
      <c r="G180" s="197"/>
      <c r="H180" s="197"/>
      <c r="I180" s="346"/>
      <c r="J180" s="143"/>
      <c r="K180" s="143"/>
    </row>
    <row r="181" spans="1:11" s="144" customFormat="1" ht="17.100000000000001" customHeight="1" x14ac:dyDescent="0.2">
      <c r="A181" s="141"/>
      <c r="B181" s="142"/>
      <c r="C181" s="142"/>
      <c r="D181" s="345" t="s">
        <v>83</v>
      </c>
      <c r="E181" s="241"/>
      <c r="F181" s="197">
        <f>+F180+F179</f>
        <v>50000</v>
      </c>
      <c r="G181" s="197">
        <f>+F181</f>
        <v>50000</v>
      </c>
      <c r="H181" s="197"/>
      <c r="I181" s="346"/>
      <c r="J181" s="143"/>
      <c r="K181" s="143"/>
    </row>
    <row r="182" spans="1:11" s="144" customFormat="1" ht="17.100000000000001" customHeight="1" x14ac:dyDescent="0.2">
      <c r="A182" s="141"/>
      <c r="B182" s="142"/>
      <c r="C182" s="142"/>
      <c r="D182" s="345" t="s">
        <v>116</v>
      </c>
      <c r="E182" s="241"/>
      <c r="F182" s="197">
        <v>-10000</v>
      </c>
      <c r="G182" s="197">
        <v>-10000</v>
      </c>
      <c r="H182" s="197"/>
      <c r="I182" s="346"/>
      <c r="J182" s="143"/>
      <c r="K182" s="143"/>
    </row>
    <row r="183" spans="1:11" s="144" customFormat="1" ht="17.100000000000001" customHeight="1" x14ac:dyDescent="0.2">
      <c r="A183" s="141"/>
      <c r="B183" s="142"/>
      <c r="C183" s="142"/>
      <c r="D183" s="345" t="s">
        <v>115</v>
      </c>
      <c r="E183" s="241"/>
      <c r="F183" s="197">
        <f>+F182+F181</f>
        <v>40000</v>
      </c>
      <c r="G183" s="197">
        <f>+G182+G181</f>
        <v>40000</v>
      </c>
      <c r="H183" s="197"/>
      <c r="I183" s="346"/>
      <c r="J183" s="143"/>
      <c r="K183" s="143"/>
    </row>
    <row r="184" spans="1:11" s="144" customFormat="1" ht="17.100000000000001" customHeight="1" thickBot="1" x14ac:dyDescent="0.25">
      <c r="A184" s="141"/>
      <c r="B184" s="142"/>
      <c r="C184" s="142"/>
      <c r="D184" s="345" t="s">
        <v>118</v>
      </c>
      <c r="E184" s="241"/>
      <c r="F184" s="197"/>
      <c r="G184" s="322">
        <v>-40000</v>
      </c>
      <c r="H184" s="322">
        <v>40000</v>
      </c>
      <c r="I184" s="330">
        <v>110000</v>
      </c>
      <c r="J184" s="143"/>
      <c r="K184" s="143"/>
    </row>
    <row r="185" spans="1:11" s="144" customFormat="1" ht="17.100000000000001" customHeight="1" x14ac:dyDescent="0.2">
      <c r="A185" s="141"/>
      <c r="B185" s="142"/>
      <c r="C185" s="142"/>
      <c r="D185" s="345" t="s">
        <v>96</v>
      </c>
      <c r="E185" s="241"/>
      <c r="F185" s="197">
        <f>SUM(G185:I185)</f>
        <v>150000</v>
      </c>
      <c r="G185" s="206">
        <v>0</v>
      </c>
      <c r="H185" s="206">
        <f>+H184</f>
        <v>40000</v>
      </c>
      <c r="I185" s="344">
        <f>+I184</f>
        <v>110000</v>
      </c>
      <c r="J185" s="143"/>
      <c r="K185" s="143"/>
    </row>
    <row r="186" spans="1:11" s="144" customFormat="1" ht="17.100000000000001" customHeight="1" x14ac:dyDescent="0.2">
      <c r="A186" s="141"/>
      <c r="B186" s="142"/>
      <c r="C186" s="142"/>
      <c r="D186" s="347" t="s">
        <v>91</v>
      </c>
      <c r="E186" s="251"/>
      <c r="F186" s="221">
        <f>SUM(G186:I186)</f>
        <v>140000</v>
      </c>
      <c r="G186" s="221">
        <f>+G185</f>
        <v>0</v>
      </c>
      <c r="H186" s="221">
        <f>+H185</f>
        <v>40000</v>
      </c>
      <c r="I186" s="348">
        <v>100000</v>
      </c>
      <c r="J186" s="143" t="s">
        <v>119</v>
      </c>
      <c r="K186" s="143"/>
    </row>
    <row r="187" spans="1:11" s="144" customFormat="1" ht="17.100000000000001" customHeight="1" thickBot="1" x14ac:dyDescent="0.25">
      <c r="A187" s="141"/>
      <c r="B187" s="142"/>
      <c r="C187" s="142"/>
      <c r="D187" s="345" t="s">
        <v>85</v>
      </c>
      <c r="E187" s="241"/>
      <c r="F187" s="197"/>
      <c r="G187" s="324">
        <v>0.06</v>
      </c>
      <c r="H187" s="324">
        <v>0.05</v>
      </c>
      <c r="I187" s="353">
        <v>0.05</v>
      </c>
      <c r="J187" s="143"/>
      <c r="K187" s="143"/>
    </row>
    <row r="188" spans="1:11" s="144" customFormat="1" ht="17.100000000000001" customHeight="1" x14ac:dyDescent="0.2">
      <c r="A188" s="141"/>
      <c r="B188" s="142"/>
      <c r="C188" s="142"/>
      <c r="D188" s="345" t="s">
        <v>112</v>
      </c>
      <c r="E188" s="241"/>
      <c r="F188" s="197">
        <f>SUM(G188:I188)</f>
        <v>7500</v>
      </c>
      <c r="G188" s="206">
        <f>+G187*G185</f>
        <v>0</v>
      </c>
      <c r="H188" s="206">
        <f>+H187*H185</f>
        <v>2000</v>
      </c>
      <c r="I188" s="344">
        <f>+I187*I185</f>
        <v>5500</v>
      </c>
      <c r="J188" s="143"/>
      <c r="K188" s="143"/>
    </row>
    <row r="189" spans="1:11" s="144" customFormat="1" ht="17.100000000000001" customHeight="1" thickBot="1" x14ac:dyDescent="0.25">
      <c r="A189" s="141"/>
      <c r="B189" s="142"/>
      <c r="C189" s="142"/>
      <c r="D189" s="349" t="s">
        <v>101</v>
      </c>
      <c r="E189" s="350"/>
      <c r="F189" s="351">
        <f>SUM(G189:I189)</f>
        <v>7000</v>
      </c>
      <c r="G189" s="322">
        <f>+G187*G186</f>
        <v>0</v>
      </c>
      <c r="H189" s="322">
        <f>+H187*H186</f>
        <v>2000</v>
      </c>
      <c r="I189" s="330">
        <f>+I187*I186</f>
        <v>5000</v>
      </c>
      <c r="J189" s="143"/>
      <c r="K189" s="143"/>
    </row>
    <row r="190" spans="1:11" s="144" customFormat="1" ht="17.100000000000001" customHeight="1" x14ac:dyDescent="0.2">
      <c r="A190" s="141"/>
      <c r="B190" s="142"/>
      <c r="C190" s="142"/>
      <c r="D190" s="145" t="s">
        <v>166</v>
      </c>
      <c r="E190" s="143"/>
      <c r="F190" s="143"/>
      <c r="G190" s="110"/>
      <c r="H190" s="110"/>
      <c r="I190" s="110"/>
      <c r="J190" s="143"/>
      <c r="K190" s="143"/>
    </row>
    <row r="191" spans="1:11" s="144" customFormat="1" ht="6" customHeight="1" thickBot="1" x14ac:dyDescent="0.25">
      <c r="A191" s="141"/>
      <c r="B191" s="142"/>
      <c r="C191" s="142"/>
      <c r="D191" s="145"/>
      <c r="E191" s="143"/>
      <c r="F191" s="143"/>
      <c r="G191" s="110"/>
      <c r="H191" s="110"/>
      <c r="I191" s="110"/>
      <c r="J191" s="143"/>
      <c r="K191" s="143"/>
    </row>
    <row r="192" spans="1:11" s="144" customFormat="1" ht="17.100000000000001" customHeight="1" x14ac:dyDescent="0.2">
      <c r="A192" s="141">
        <v>21</v>
      </c>
      <c r="B192" s="142" t="s">
        <v>37</v>
      </c>
      <c r="C192" s="142"/>
      <c r="D192" s="338" t="s">
        <v>92</v>
      </c>
      <c r="E192" s="339"/>
      <c r="F192" s="340"/>
      <c r="G192" s="340" t="s">
        <v>77</v>
      </c>
      <c r="H192" s="340" t="s">
        <v>77</v>
      </c>
      <c r="I192" s="361" t="s">
        <v>78</v>
      </c>
      <c r="J192" s="143"/>
      <c r="K192" s="143"/>
    </row>
    <row r="193" spans="1:11" s="144" customFormat="1" ht="17.100000000000001" customHeight="1" thickBot="1" x14ac:dyDescent="0.25">
      <c r="A193" s="141"/>
      <c r="B193" s="142"/>
      <c r="C193" s="142"/>
      <c r="D193" s="349" t="s">
        <v>98</v>
      </c>
      <c r="E193" s="350"/>
      <c r="F193" s="360" t="s">
        <v>81</v>
      </c>
      <c r="G193" s="360" t="s">
        <v>79</v>
      </c>
      <c r="H193" s="360" t="s">
        <v>117</v>
      </c>
      <c r="I193" s="362" t="s">
        <v>79</v>
      </c>
      <c r="J193" s="143"/>
      <c r="K193" s="143"/>
    </row>
    <row r="194" spans="1:11" s="144" customFormat="1" ht="17.100000000000001" customHeight="1" x14ac:dyDescent="0.2">
      <c r="A194" s="141"/>
      <c r="B194" s="142"/>
      <c r="C194" s="142"/>
      <c r="D194" s="343" t="s">
        <v>80</v>
      </c>
      <c r="E194" s="247"/>
      <c r="F194" s="206">
        <v>1000000</v>
      </c>
      <c r="G194" s="206"/>
      <c r="H194" s="206"/>
      <c r="I194" s="344"/>
      <c r="J194" s="143"/>
      <c r="K194" s="143"/>
    </row>
    <row r="195" spans="1:11" s="144" customFormat="1" ht="17.100000000000001" customHeight="1" x14ac:dyDescent="0.2">
      <c r="A195" s="141"/>
      <c r="B195" s="142"/>
      <c r="C195" s="142"/>
      <c r="D195" s="345" t="s">
        <v>82</v>
      </c>
      <c r="E195" s="241"/>
      <c r="F195" s="197">
        <v>-200000</v>
      </c>
      <c r="G195" s="197"/>
      <c r="H195" s="197"/>
      <c r="I195" s="346"/>
      <c r="J195" s="143"/>
      <c r="K195" s="143"/>
    </row>
    <row r="196" spans="1:11" s="144" customFormat="1" ht="17.100000000000001" customHeight="1" x14ac:dyDescent="0.2">
      <c r="A196" s="141"/>
      <c r="B196" s="142"/>
      <c r="C196" s="142"/>
      <c r="D196" s="345" t="s">
        <v>83</v>
      </c>
      <c r="E196" s="241"/>
      <c r="F196" s="197">
        <f>+F195+F194</f>
        <v>800000</v>
      </c>
      <c r="G196" s="197">
        <f>+F196</f>
        <v>800000</v>
      </c>
      <c r="H196" s="197"/>
      <c r="I196" s="346"/>
      <c r="J196" s="143"/>
      <c r="K196" s="143"/>
    </row>
    <row r="197" spans="1:11" s="144" customFormat="1" ht="17.100000000000001" customHeight="1" x14ac:dyDescent="0.2">
      <c r="A197" s="141"/>
      <c r="B197" s="142"/>
      <c r="C197" s="142"/>
      <c r="D197" s="345" t="s">
        <v>116</v>
      </c>
      <c r="E197" s="241"/>
      <c r="F197" s="197">
        <v>-200000</v>
      </c>
      <c r="G197" s="197">
        <f>+F197</f>
        <v>-200000</v>
      </c>
      <c r="H197" s="197"/>
      <c r="I197" s="346"/>
      <c r="J197" s="143"/>
      <c r="K197" s="143"/>
    </row>
    <row r="198" spans="1:11" s="144" customFormat="1" ht="17.100000000000001" customHeight="1" x14ac:dyDescent="0.2">
      <c r="A198" s="141"/>
      <c r="B198" s="142"/>
      <c r="C198" s="142"/>
      <c r="D198" s="345" t="s">
        <v>115</v>
      </c>
      <c r="E198" s="241"/>
      <c r="F198" s="197">
        <f>+F197+F196</f>
        <v>600000</v>
      </c>
      <c r="G198" s="197">
        <f>+G197+G196</f>
        <v>600000</v>
      </c>
      <c r="H198" s="197"/>
      <c r="I198" s="346"/>
      <c r="J198" s="143"/>
      <c r="K198" s="143"/>
    </row>
    <row r="199" spans="1:11" s="144" customFormat="1" ht="17.100000000000001" customHeight="1" thickBot="1" x14ac:dyDescent="0.25">
      <c r="A199" s="141"/>
      <c r="B199" s="142"/>
      <c r="C199" s="142"/>
      <c r="D199" s="345" t="s">
        <v>118</v>
      </c>
      <c r="E199" s="241"/>
      <c r="F199" s="197"/>
      <c r="G199" s="322">
        <v>-600000</v>
      </c>
      <c r="H199" s="322">
        <v>600000</v>
      </c>
      <c r="I199" s="330">
        <v>400000</v>
      </c>
      <c r="J199" s="143"/>
      <c r="K199" s="143"/>
    </row>
    <row r="200" spans="1:11" s="144" customFormat="1" ht="17.100000000000001" customHeight="1" x14ac:dyDescent="0.2">
      <c r="A200" s="141"/>
      <c r="B200" s="142"/>
      <c r="C200" s="142"/>
      <c r="D200" s="345" t="s">
        <v>96</v>
      </c>
      <c r="E200" s="241"/>
      <c r="F200" s="197">
        <f>SUM(G200:I200)</f>
        <v>1000000</v>
      </c>
      <c r="G200" s="206">
        <v>0</v>
      </c>
      <c r="H200" s="206">
        <f>+H199</f>
        <v>600000</v>
      </c>
      <c r="I200" s="344">
        <f>+I199</f>
        <v>400000</v>
      </c>
      <c r="J200" s="143"/>
      <c r="K200" s="143"/>
    </row>
    <row r="201" spans="1:11" s="144" customFormat="1" ht="17.100000000000001" customHeight="1" thickBot="1" x14ac:dyDescent="0.25">
      <c r="A201" s="141"/>
      <c r="B201" s="142"/>
      <c r="C201" s="142"/>
      <c r="D201" s="363" t="s">
        <v>91</v>
      </c>
      <c r="E201" s="364"/>
      <c r="F201" s="351">
        <f>SUM(G201:I201)</f>
        <v>700000</v>
      </c>
      <c r="G201" s="351">
        <f>+G200</f>
        <v>0</v>
      </c>
      <c r="H201" s="351">
        <f>+H200</f>
        <v>600000</v>
      </c>
      <c r="I201" s="352">
        <v>100000</v>
      </c>
      <c r="J201" s="143"/>
      <c r="K201" s="143"/>
    </row>
    <row r="202" spans="1:11" s="144" customFormat="1" ht="12" customHeight="1" x14ac:dyDescent="0.2">
      <c r="A202" s="141"/>
      <c r="B202" s="142"/>
      <c r="C202" s="142"/>
      <c r="D202" s="145"/>
      <c r="E202" s="143"/>
      <c r="F202" s="143"/>
      <c r="G202" s="110"/>
      <c r="H202" s="110"/>
      <c r="I202" s="110"/>
      <c r="J202" s="143"/>
      <c r="K202" s="143"/>
    </row>
    <row r="203" spans="1:11" s="144" customFormat="1" ht="17.100000000000001" customHeight="1" x14ac:dyDescent="0.2">
      <c r="A203" s="141">
        <v>22</v>
      </c>
      <c r="B203" s="142" t="s">
        <v>2</v>
      </c>
      <c r="C203" s="142"/>
      <c r="D203" s="261" t="s">
        <v>120</v>
      </c>
      <c r="E203" s="147"/>
      <c r="F203" s="262"/>
      <c r="G203" s="110"/>
      <c r="H203" s="110"/>
      <c r="I203" s="110"/>
      <c r="J203" s="143"/>
      <c r="K203" s="143"/>
    </row>
    <row r="204" spans="1:11" s="144" customFormat="1" ht="17.100000000000001" customHeight="1" x14ac:dyDescent="0.2">
      <c r="A204" s="141"/>
      <c r="B204" s="142"/>
      <c r="C204" s="142"/>
      <c r="D204" s="259" t="s">
        <v>121</v>
      </c>
      <c r="E204" s="260"/>
      <c r="F204" s="207">
        <v>200000</v>
      </c>
      <c r="G204" s="110"/>
      <c r="H204" s="110"/>
      <c r="I204" s="110"/>
      <c r="J204" s="143"/>
      <c r="K204" s="143"/>
    </row>
    <row r="205" spans="1:11" s="144" customFormat="1" ht="17.100000000000001" customHeight="1" x14ac:dyDescent="0.2">
      <c r="A205" s="141"/>
      <c r="B205" s="142"/>
      <c r="C205" s="142"/>
      <c r="D205" s="97" t="s">
        <v>120</v>
      </c>
      <c r="E205" s="257">
        <v>3</v>
      </c>
      <c r="F205" s="199">
        <v>0.03</v>
      </c>
      <c r="G205" s="110"/>
      <c r="H205" s="110"/>
      <c r="I205" s="110"/>
      <c r="J205" s="143"/>
      <c r="K205" s="143"/>
    </row>
    <row r="206" spans="1:11" s="144" customFormat="1" ht="17.100000000000001" customHeight="1" x14ac:dyDescent="0.2">
      <c r="A206" s="141"/>
      <c r="B206" s="142"/>
      <c r="C206" s="142"/>
      <c r="D206" s="102" t="s">
        <v>122</v>
      </c>
      <c r="E206" s="258"/>
      <c r="F206" s="201">
        <f>+F205*F204</f>
        <v>6000</v>
      </c>
      <c r="G206" s="110"/>
      <c r="H206" s="110"/>
      <c r="I206" s="110"/>
      <c r="J206" s="143"/>
      <c r="K206" s="143"/>
    </row>
    <row r="207" spans="1:11" s="144" customFormat="1" ht="6.75" customHeight="1" x14ac:dyDescent="0.2">
      <c r="A207" s="141"/>
      <c r="B207" s="142"/>
      <c r="C207" s="142"/>
      <c r="D207" s="145"/>
      <c r="E207" s="143"/>
      <c r="F207" s="143"/>
      <c r="G207" s="110"/>
      <c r="H207" s="110"/>
      <c r="I207" s="110"/>
      <c r="J207" s="143"/>
      <c r="K207" s="143"/>
    </row>
    <row r="208" spans="1:11" s="144" customFormat="1" ht="17.100000000000001" customHeight="1" x14ac:dyDescent="0.2">
      <c r="A208" s="141">
        <v>23</v>
      </c>
      <c r="B208" s="142" t="s">
        <v>1</v>
      </c>
      <c r="C208" s="142"/>
      <c r="D208" s="145" t="s">
        <v>123</v>
      </c>
      <c r="E208" s="143"/>
      <c r="F208" s="143"/>
      <c r="G208" s="110"/>
      <c r="H208" s="110"/>
      <c r="I208" s="110"/>
      <c r="J208" s="143"/>
      <c r="K208" s="143"/>
    </row>
    <row r="209" spans="1:11" s="144" customFormat="1" x14ac:dyDescent="0.2">
      <c r="A209" s="141">
        <v>24</v>
      </c>
      <c r="B209" s="142" t="s">
        <v>37</v>
      </c>
      <c r="C209" s="142"/>
      <c r="D209" s="255" t="s">
        <v>121</v>
      </c>
      <c r="E209" s="263"/>
      <c r="F209" s="228">
        <v>200000</v>
      </c>
      <c r="G209" s="143"/>
      <c r="H209" s="143"/>
      <c r="I209" s="143"/>
      <c r="J209" s="143"/>
      <c r="K209" s="143"/>
    </row>
    <row r="210" spans="1:11" s="144" customFormat="1" x14ac:dyDescent="0.2">
      <c r="A210" s="141"/>
      <c r="B210" s="142"/>
      <c r="C210" s="142"/>
      <c r="D210" s="97" t="s">
        <v>120</v>
      </c>
      <c r="E210" s="257">
        <v>3</v>
      </c>
      <c r="F210" s="215">
        <v>0.03</v>
      </c>
      <c r="G210" s="143"/>
      <c r="H210" s="143"/>
      <c r="I210" s="143"/>
      <c r="J210" s="143"/>
      <c r="K210" s="143"/>
    </row>
    <row r="211" spans="1:11" s="144" customFormat="1" x14ac:dyDescent="0.2">
      <c r="A211" s="141"/>
      <c r="B211" s="142"/>
      <c r="C211" s="142"/>
      <c r="D211" s="97" t="s">
        <v>122</v>
      </c>
      <c r="E211" s="256"/>
      <c r="F211" s="207">
        <f>+F210*F209</f>
        <v>6000</v>
      </c>
      <c r="G211" s="143"/>
      <c r="H211" s="143"/>
      <c r="I211" s="143"/>
      <c r="J211" s="143"/>
      <c r="K211" s="143"/>
    </row>
    <row r="212" spans="1:11" s="144" customFormat="1" x14ac:dyDescent="0.2">
      <c r="A212" s="141"/>
      <c r="B212" s="142"/>
      <c r="C212" s="142"/>
      <c r="D212" s="97" t="s">
        <v>133</v>
      </c>
      <c r="E212" s="231"/>
      <c r="F212" s="264">
        <v>360</v>
      </c>
      <c r="G212" s="143"/>
      <c r="H212" s="143"/>
      <c r="I212" s="143"/>
      <c r="J212" s="143"/>
      <c r="K212" s="143"/>
    </row>
    <row r="213" spans="1:11" s="144" customFormat="1" x14ac:dyDescent="0.2">
      <c r="A213" s="141"/>
      <c r="B213" s="142"/>
      <c r="C213" s="142"/>
      <c r="D213" s="97" t="s">
        <v>134</v>
      </c>
      <c r="E213" s="231"/>
      <c r="F213" s="265">
        <f>+F211/F212</f>
        <v>16.666666666666668</v>
      </c>
      <c r="G213" s="143"/>
      <c r="H213" s="143"/>
      <c r="I213" s="143"/>
      <c r="J213" s="143"/>
      <c r="K213" s="143"/>
    </row>
    <row r="214" spans="1:11" s="144" customFormat="1" x14ac:dyDescent="0.2">
      <c r="A214" s="141"/>
      <c r="B214" s="142"/>
      <c r="C214" s="142"/>
      <c r="D214" s="97" t="s">
        <v>135</v>
      </c>
      <c r="E214" s="231"/>
      <c r="F214" s="266">
        <v>9</v>
      </c>
      <c r="G214" s="143"/>
      <c r="H214" s="143"/>
      <c r="I214" s="143"/>
      <c r="J214" s="143"/>
      <c r="K214" s="143"/>
    </row>
    <row r="215" spans="1:11" s="144" customFormat="1" x14ac:dyDescent="0.2">
      <c r="A215" s="141"/>
      <c r="B215" s="142"/>
      <c r="C215" s="142"/>
      <c r="D215" s="102" t="s">
        <v>167</v>
      </c>
      <c r="E215" s="236"/>
      <c r="F215" s="213">
        <f>+F214*F213</f>
        <v>150</v>
      </c>
      <c r="G215" s="143"/>
      <c r="H215" s="143"/>
      <c r="I215" s="143"/>
      <c r="J215" s="143"/>
      <c r="K215" s="143"/>
    </row>
    <row r="216" spans="1:11" s="144" customFormat="1" x14ac:dyDescent="0.2">
      <c r="A216" s="141">
        <v>25</v>
      </c>
      <c r="B216" s="142" t="s">
        <v>1</v>
      </c>
      <c r="C216" s="142"/>
      <c r="D216" s="145"/>
      <c r="E216" s="143"/>
      <c r="F216" s="143"/>
      <c r="G216" s="143"/>
      <c r="H216" s="143"/>
      <c r="I216" s="143"/>
      <c r="J216" s="143"/>
      <c r="K216" s="143"/>
    </row>
    <row r="217" spans="1:11" s="144" customFormat="1" ht="15.75" thickBot="1" x14ac:dyDescent="0.25">
      <c r="A217" s="141">
        <v>26</v>
      </c>
      <c r="B217" s="142" t="s">
        <v>1</v>
      </c>
      <c r="C217" s="142"/>
      <c r="D217" s="145"/>
      <c r="E217" s="143"/>
      <c r="F217" s="143"/>
      <c r="G217" s="143"/>
      <c r="H217" s="143"/>
      <c r="I217" s="143"/>
      <c r="J217" s="143"/>
      <c r="K217" s="143"/>
    </row>
    <row r="218" spans="1:11" s="144" customFormat="1" x14ac:dyDescent="0.2">
      <c r="A218" s="141">
        <v>27</v>
      </c>
      <c r="B218" s="142" t="s">
        <v>1</v>
      </c>
      <c r="C218" s="142"/>
      <c r="D218" s="354" t="s">
        <v>63</v>
      </c>
      <c r="E218" s="365"/>
      <c r="F218" s="328">
        <v>400000</v>
      </c>
      <c r="G218" s="110"/>
      <c r="H218" s="110"/>
      <c r="I218" s="110"/>
      <c r="J218" s="143"/>
      <c r="K218" s="143"/>
    </row>
    <row r="219" spans="1:11" s="144" customFormat="1" x14ac:dyDescent="0.2">
      <c r="A219" s="141"/>
      <c r="B219" s="142"/>
      <c r="C219" s="142"/>
      <c r="D219" s="345" t="s">
        <v>136</v>
      </c>
      <c r="E219" s="267"/>
      <c r="F219" s="346">
        <v>8000</v>
      </c>
      <c r="G219" s="110"/>
      <c r="H219" s="110"/>
      <c r="I219" s="110"/>
      <c r="J219" s="148"/>
      <c r="K219" s="143"/>
    </row>
    <row r="220" spans="1:11" s="144" customFormat="1" x14ac:dyDescent="0.2">
      <c r="A220" s="141"/>
      <c r="B220" s="142"/>
      <c r="C220" s="142"/>
      <c r="D220" s="345" t="s">
        <v>137</v>
      </c>
      <c r="E220" s="267"/>
      <c r="F220" s="366" t="s">
        <v>170</v>
      </c>
      <c r="G220" s="110"/>
      <c r="H220" s="110"/>
      <c r="I220" s="110"/>
      <c r="J220" s="148"/>
      <c r="K220" s="143"/>
    </row>
    <row r="221" spans="1:11" s="144" customFormat="1" ht="15.75" thickBot="1" x14ac:dyDescent="0.25">
      <c r="A221" s="141"/>
      <c r="B221" s="142"/>
      <c r="C221" s="142"/>
      <c r="D221" s="345" t="s">
        <v>138</v>
      </c>
      <c r="E221" s="267"/>
      <c r="F221" s="367" t="s">
        <v>173</v>
      </c>
      <c r="G221" s="110"/>
      <c r="H221" s="110"/>
      <c r="I221" s="110"/>
      <c r="J221" s="148"/>
      <c r="K221" s="148"/>
    </row>
    <row r="222" spans="1:11" s="144" customFormat="1" x14ac:dyDescent="0.2">
      <c r="A222" s="141"/>
      <c r="B222" s="142"/>
      <c r="C222" s="142"/>
      <c r="D222" s="345" t="s">
        <v>139</v>
      </c>
      <c r="E222" s="267"/>
      <c r="F222" s="328">
        <v>9000</v>
      </c>
      <c r="G222" s="110"/>
      <c r="H222" s="110"/>
      <c r="I222" s="110"/>
      <c r="J222" s="148"/>
      <c r="K222" s="148"/>
    </row>
    <row r="223" spans="1:11" s="144" customFormat="1" ht="15.75" thickBot="1" x14ac:dyDescent="0.25">
      <c r="A223" s="141"/>
      <c r="B223" s="142"/>
      <c r="C223" s="142"/>
      <c r="D223" s="345" t="s">
        <v>140</v>
      </c>
      <c r="E223" s="267"/>
      <c r="F223" s="353">
        <v>0.5</v>
      </c>
      <c r="G223" s="110"/>
      <c r="H223" s="110"/>
      <c r="I223" s="110"/>
      <c r="J223" s="148"/>
      <c r="K223" s="148"/>
    </row>
    <row r="224" spans="1:11" s="144" customFormat="1" ht="15.75" thickBot="1" x14ac:dyDescent="0.25">
      <c r="A224" s="141"/>
      <c r="B224" s="142"/>
      <c r="C224" s="142"/>
      <c r="D224" s="349" t="s">
        <v>141</v>
      </c>
      <c r="E224" s="368"/>
      <c r="F224" s="357">
        <f>+F223*F222</f>
        <v>4500</v>
      </c>
      <c r="G224" s="110"/>
      <c r="H224" s="110"/>
      <c r="I224" s="110"/>
      <c r="J224" s="148"/>
      <c r="K224" s="148"/>
    </row>
    <row r="225" spans="1:11" s="144" customFormat="1" x14ac:dyDescent="0.2">
      <c r="A225" s="141">
        <v>28</v>
      </c>
      <c r="B225" s="142" t="s">
        <v>37</v>
      </c>
      <c r="C225" s="142"/>
      <c r="D225" s="145"/>
      <c r="E225" s="148"/>
      <c r="F225" s="148"/>
      <c r="G225" s="148"/>
      <c r="H225" s="148"/>
      <c r="I225" s="148"/>
      <c r="J225" s="148"/>
      <c r="K225" s="148"/>
    </row>
    <row r="226" spans="1:11" s="144" customFormat="1" x14ac:dyDescent="0.2">
      <c r="A226" s="141">
        <v>29</v>
      </c>
      <c r="B226" s="142" t="s">
        <v>2</v>
      </c>
      <c r="C226" s="142"/>
      <c r="D226" s="145" t="s">
        <v>142</v>
      </c>
      <c r="E226" s="148"/>
      <c r="F226" s="148"/>
      <c r="G226" s="148"/>
      <c r="H226" s="148"/>
      <c r="I226" s="148"/>
      <c r="J226" s="148"/>
      <c r="K226" s="148"/>
    </row>
    <row r="227" spans="1:11" s="144" customFormat="1" x14ac:dyDescent="0.2">
      <c r="A227" s="141">
        <v>30</v>
      </c>
      <c r="B227" s="142" t="s">
        <v>2</v>
      </c>
      <c r="C227" s="142"/>
      <c r="D227" s="145"/>
      <c r="E227" s="148"/>
      <c r="F227" s="148"/>
      <c r="G227" s="148"/>
      <c r="H227" s="148"/>
      <c r="I227" s="148"/>
      <c r="J227" s="148"/>
      <c r="K227" s="148"/>
    </row>
    <row r="228" spans="1:11" s="144" customFormat="1" ht="15.75" thickBot="1" x14ac:dyDescent="0.25">
      <c r="A228" s="141">
        <v>31</v>
      </c>
      <c r="B228" s="142" t="s">
        <v>37</v>
      </c>
      <c r="C228" s="142"/>
      <c r="D228" s="145"/>
      <c r="E228" s="148"/>
      <c r="F228" s="148"/>
      <c r="G228" s="148"/>
      <c r="H228" s="148"/>
      <c r="I228" s="148"/>
      <c r="J228" s="148"/>
      <c r="K228" s="148"/>
    </row>
    <row r="229" spans="1:11" s="144" customFormat="1" ht="16.5" thickTop="1" thickBot="1" x14ac:dyDescent="0.25">
      <c r="A229" s="141">
        <v>32</v>
      </c>
      <c r="B229" s="142" t="s">
        <v>53</v>
      </c>
      <c r="C229" s="149"/>
      <c r="D229" s="157" t="s">
        <v>6</v>
      </c>
      <c r="E229" s="114" t="s">
        <v>7</v>
      </c>
      <c r="F229" s="14"/>
      <c r="G229" s="15"/>
      <c r="H229" s="16"/>
      <c r="I229" s="148"/>
      <c r="J229" s="148"/>
      <c r="K229" s="148"/>
    </row>
    <row r="230" spans="1:11" s="144" customFormat="1" ht="15.75" thickTop="1" x14ac:dyDescent="0.2">
      <c r="A230" s="141"/>
      <c r="B230" s="142"/>
      <c r="C230" s="150"/>
      <c r="D230" s="158" t="s">
        <v>8</v>
      </c>
      <c r="E230" s="153">
        <v>50</v>
      </c>
      <c r="F230" s="17"/>
      <c r="G230" s="82"/>
      <c r="H230" s="18"/>
      <c r="I230" s="148"/>
      <c r="J230" s="148"/>
      <c r="K230" s="148"/>
    </row>
    <row r="231" spans="1:11" s="144" customFormat="1" ht="15.75" thickBot="1" x14ac:dyDescent="0.25">
      <c r="A231" s="141"/>
      <c r="B231" s="142"/>
      <c r="C231" s="150"/>
      <c r="D231" s="159" t="s">
        <v>9</v>
      </c>
      <c r="E231" s="154">
        <v>100</v>
      </c>
      <c r="F231" s="17"/>
      <c r="G231" s="82"/>
      <c r="H231" s="18"/>
      <c r="I231" s="148"/>
      <c r="J231" s="148"/>
      <c r="K231" s="148"/>
    </row>
    <row r="232" spans="1:11" s="144" customFormat="1" ht="19.5" thickTop="1" thickBot="1" x14ac:dyDescent="0.25">
      <c r="A232" s="141"/>
      <c r="B232" s="142"/>
      <c r="C232" s="150"/>
      <c r="D232" s="160" t="s">
        <v>10</v>
      </c>
      <c r="E232" s="155">
        <f>+E231+E230</f>
        <v>150</v>
      </c>
      <c r="F232" s="377" t="s">
        <v>11</v>
      </c>
      <c r="G232" s="378"/>
      <c r="H232" s="379"/>
      <c r="I232" s="148"/>
      <c r="J232" s="148"/>
      <c r="K232" s="148"/>
    </row>
    <row r="233" spans="1:11" s="144" customFormat="1" ht="15.75" thickTop="1" x14ac:dyDescent="0.2">
      <c r="A233" s="141"/>
      <c r="B233" s="142"/>
      <c r="C233" s="150"/>
      <c r="D233" s="161"/>
      <c r="E233" s="23"/>
      <c r="F233" s="380" t="s">
        <v>13</v>
      </c>
      <c r="G233" s="381"/>
      <c r="H233" s="83" t="s">
        <v>14</v>
      </c>
      <c r="I233" s="148"/>
      <c r="J233" s="148"/>
      <c r="K233" s="148"/>
    </row>
    <row r="234" spans="1:11" s="144" customFormat="1" ht="16.5" thickBot="1" x14ac:dyDescent="0.25">
      <c r="A234" s="141"/>
      <c r="B234" s="142"/>
      <c r="C234" s="150"/>
      <c r="D234" s="162" t="s">
        <v>16</v>
      </c>
      <c r="E234" s="48" t="s">
        <v>0</v>
      </c>
      <c r="F234" s="46" t="s">
        <v>125</v>
      </c>
      <c r="G234" s="47" t="s">
        <v>126</v>
      </c>
      <c r="H234" s="45" t="s">
        <v>124</v>
      </c>
      <c r="I234" s="148"/>
      <c r="J234" s="148"/>
      <c r="K234" s="148"/>
    </row>
    <row r="235" spans="1:11" s="144" customFormat="1" ht="16.5" thickTop="1" thickBot="1" x14ac:dyDescent="0.25">
      <c r="A235" s="141"/>
      <c r="B235" s="142"/>
      <c r="C235" s="150"/>
      <c r="D235" s="163" t="s">
        <v>18</v>
      </c>
      <c r="E235" s="156">
        <v>20000</v>
      </c>
      <c r="F235" s="53"/>
      <c r="G235" s="54"/>
      <c r="H235" s="55">
        <f>+E235</f>
        <v>20000</v>
      </c>
      <c r="I235" s="148"/>
      <c r="J235" s="148"/>
      <c r="K235" s="148"/>
    </row>
    <row r="236" spans="1:11" s="144" customFormat="1" ht="18.75" thickTop="1" x14ac:dyDescent="0.2">
      <c r="A236" s="141"/>
      <c r="B236" s="142"/>
      <c r="C236" s="149">
        <v>1</v>
      </c>
      <c r="D236" s="164" t="s">
        <v>28</v>
      </c>
      <c r="E236" s="120"/>
      <c r="F236" s="58"/>
      <c r="G236" s="75"/>
      <c r="H236" s="59">
        <v>7000</v>
      </c>
      <c r="I236" s="148"/>
      <c r="J236" s="148"/>
      <c r="K236" s="148"/>
    </row>
    <row r="237" spans="1:11" s="144" customFormat="1" ht="18.75" thickBot="1" x14ac:dyDescent="0.25">
      <c r="A237" s="141"/>
      <c r="B237" s="142"/>
      <c r="C237" s="150">
        <v>2</v>
      </c>
      <c r="D237" s="165" t="s">
        <v>29</v>
      </c>
      <c r="E237" s="121"/>
      <c r="F237" s="25"/>
      <c r="G237" s="76"/>
      <c r="H237" s="19"/>
      <c r="I237" s="148"/>
      <c r="J237" s="148"/>
      <c r="K237" s="148"/>
    </row>
    <row r="238" spans="1:11" s="144" customFormat="1" ht="15.75" thickBot="1" x14ac:dyDescent="0.25">
      <c r="A238" s="141"/>
      <c r="B238" s="142"/>
      <c r="C238" s="150"/>
      <c r="D238" s="166" t="s">
        <v>33</v>
      </c>
      <c r="E238" s="122"/>
      <c r="F238" s="27"/>
      <c r="G238" s="77"/>
      <c r="H238" s="29">
        <f>SUM(H236:H237)</f>
        <v>7000</v>
      </c>
      <c r="I238" s="148"/>
      <c r="J238" s="148"/>
      <c r="K238" s="148"/>
    </row>
    <row r="239" spans="1:11" s="144" customFormat="1" ht="15.75" thickTop="1" x14ac:dyDescent="0.2">
      <c r="A239" s="141"/>
      <c r="B239" s="142"/>
      <c r="C239" s="150"/>
      <c r="D239" s="167" t="s">
        <v>32</v>
      </c>
      <c r="E239" s="123"/>
      <c r="F239" s="63"/>
      <c r="G239" s="67"/>
      <c r="H239" s="65">
        <f>+H235-H238</f>
        <v>13000</v>
      </c>
      <c r="I239" s="148"/>
      <c r="J239" s="148"/>
      <c r="K239" s="148"/>
    </row>
    <row r="240" spans="1:11" s="144" customFormat="1" ht="15.75" thickBot="1" x14ac:dyDescent="0.25">
      <c r="A240" s="141"/>
      <c r="B240" s="142"/>
      <c r="C240" s="150">
        <v>3</v>
      </c>
      <c r="D240" s="167" t="s">
        <v>30</v>
      </c>
      <c r="E240" s="124"/>
      <c r="F240" s="34"/>
      <c r="G240" s="78"/>
      <c r="H240" s="35">
        <v>10000</v>
      </c>
      <c r="I240" s="148"/>
      <c r="J240" s="148"/>
      <c r="K240" s="148"/>
    </row>
    <row r="241" spans="1:11" s="144" customFormat="1" ht="15.75" thickTop="1" x14ac:dyDescent="0.2">
      <c r="A241" s="141"/>
      <c r="B241" s="142"/>
      <c r="C241" s="150"/>
      <c r="D241" s="167" t="s">
        <v>31</v>
      </c>
      <c r="E241" s="123"/>
      <c r="F241" s="66"/>
      <c r="G241" s="67"/>
      <c r="H241" s="65">
        <f>+H239-H240</f>
        <v>3000</v>
      </c>
      <c r="I241" s="148"/>
      <c r="J241" s="148"/>
      <c r="K241" s="148"/>
    </row>
    <row r="242" spans="1:11" s="144" customFormat="1" ht="15.75" thickBot="1" x14ac:dyDescent="0.25">
      <c r="A242" s="141"/>
      <c r="B242" s="142"/>
      <c r="C242" s="150">
        <v>4</v>
      </c>
      <c r="D242" s="166" t="s">
        <v>129</v>
      </c>
      <c r="E242" s="125"/>
      <c r="F242" s="39"/>
      <c r="G242" s="79"/>
      <c r="H242" s="35">
        <v>4000</v>
      </c>
      <c r="I242" s="148"/>
      <c r="J242" s="148"/>
      <c r="K242" s="148"/>
    </row>
    <row r="243" spans="1:11" s="144" customFormat="1" ht="15.75" thickTop="1" x14ac:dyDescent="0.2">
      <c r="A243" s="141"/>
      <c r="B243" s="142"/>
      <c r="C243" s="150"/>
      <c r="D243" s="167" t="s">
        <v>34</v>
      </c>
      <c r="E243" s="123"/>
      <c r="F243" s="63"/>
      <c r="G243" s="64"/>
      <c r="H243" s="65">
        <f>MIN(H241,H242)</f>
        <v>3000</v>
      </c>
      <c r="I243" s="148"/>
      <c r="J243" s="148"/>
      <c r="K243" s="148"/>
    </row>
    <row r="244" spans="1:11" s="144" customFormat="1" ht="15.75" thickBot="1" x14ac:dyDescent="0.25">
      <c r="A244" s="141"/>
      <c r="B244" s="142"/>
      <c r="C244" s="152"/>
      <c r="D244" s="168" t="s">
        <v>19</v>
      </c>
      <c r="E244" s="126"/>
      <c r="F244" s="43"/>
      <c r="G244" s="44"/>
      <c r="H244" s="73">
        <f>+H241-H243</f>
        <v>0</v>
      </c>
      <c r="I244" s="148"/>
      <c r="J244" s="148"/>
      <c r="K244" s="148"/>
    </row>
    <row r="245" spans="1:11" s="144" customFormat="1" ht="15.75" thickTop="1" x14ac:dyDescent="0.2">
      <c r="A245" s="141"/>
      <c r="B245" s="142"/>
      <c r="C245" s="371" t="s">
        <v>168</v>
      </c>
      <c r="D245" s="372"/>
      <c r="E245" s="372"/>
      <c r="F245" s="372"/>
      <c r="G245" s="372"/>
      <c r="H245" s="372"/>
      <c r="I245" s="373"/>
      <c r="J245" s="373"/>
      <c r="K245" s="148"/>
    </row>
    <row r="246" spans="1:11" s="144" customFormat="1" x14ac:dyDescent="0.2">
      <c r="A246" s="141">
        <v>33</v>
      </c>
      <c r="B246" s="142" t="s">
        <v>37</v>
      </c>
      <c r="C246" s="142"/>
      <c r="D246" s="151"/>
      <c r="E246" s="148"/>
      <c r="F246" s="148"/>
      <c r="G246" s="148"/>
      <c r="H246" s="148"/>
      <c r="I246" s="148"/>
      <c r="J246" s="148"/>
      <c r="K246" s="148"/>
    </row>
    <row r="247" spans="1:11" s="144" customFormat="1" x14ac:dyDescent="0.2">
      <c r="A247" s="141">
        <v>34</v>
      </c>
      <c r="B247" s="142" t="s">
        <v>2</v>
      </c>
      <c r="C247" s="142"/>
      <c r="D247" s="151"/>
      <c r="E247" s="148"/>
      <c r="F247" s="148"/>
      <c r="G247" s="148"/>
      <c r="H247" s="148"/>
      <c r="I247" s="148"/>
      <c r="J247" s="148"/>
      <c r="K247" s="148"/>
    </row>
    <row r="248" spans="1:11" s="144" customFormat="1" x14ac:dyDescent="0.2">
      <c r="A248" s="141">
        <v>35</v>
      </c>
      <c r="B248" s="142" t="s">
        <v>2</v>
      </c>
      <c r="C248" s="142"/>
      <c r="D248" s="151"/>
      <c r="E248" s="148"/>
      <c r="F248" s="148"/>
      <c r="G248" s="148"/>
      <c r="H248" s="148"/>
      <c r="I248" s="148"/>
      <c r="J248" s="148"/>
      <c r="K248" s="148"/>
    </row>
    <row r="249" spans="1:11" s="144" customFormat="1" ht="15.75" thickBot="1" x14ac:dyDescent="0.25">
      <c r="A249" s="141">
        <v>36</v>
      </c>
      <c r="B249" s="142" t="s">
        <v>37</v>
      </c>
      <c r="C249" s="142"/>
      <c r="D249" s="151"/>
      <c r="E249" s="148"/>
      <c r="F249" s="148"/>
      <c r="G249" s="148"/>
      <c r="H249" s="148"/>
      <c r="I249" s="148"/>
      <c r="J249" s="148"/>
      <c r="K249" s="148"/>
    </row>
    <row r="250" spans="1:11" s="144" customFormat="1" x14ac:dyDescent="0.2">
      <c r="A250" s="141">
        <v>37</v>
      </c>
      <c r="B250" s="142" t="s">
        <v>1</v>
      </c>
      <c r="C250" s="142"/>
      <c r="D250" s="270" t="s">
        <v>149</v>
      </c>
      <c r="E250" s="277">
        <v>140000</v>
      </c>
      <c r="F250" s="148"/>
      <c r="G250" s="148"/>
      <c r="H250" s="148"/>
      <c r="I250" s="148"/>
      <c r="J250" s="148"/>
      <c r="K250" s="148"/>
    </row>
    <row r="251" spans="1:11" s="144" customFormat="1" x14ac:dyDescent="0.2">
      <c r="A251" s="141"/>
      <c r="B251" s="142"/>
      <c r="C251" s="142"/>
      <c r="D251" s="271" t="s">
        <v>143</v>
      </c>
      <c r="E251" s="272">
        <v>25000</v>
      </c>
      <c r="F251" s="148"/>
      <c r="G251" s="148"/>
      <c r="H251" s="148"/>
      <c r="I251" s="148"/>
      <c r="J251" s="148"/>
      <c r="K251" s="148"/>
    </row>
    <row r="252" spans="1:11" s="144" customFormat="1" x14ac:dyDescent="0.2">
      <c r="A252" s="141"/>
      <c r="B252" s="142"/>
      <c r="C252" s="142"/>
      <c r="D252" s="271" t="s">
        <v>144</v>
      </c>
      <c r="E252" s="273">
        <v>100000</v>
      </c>
      <c r="F252" s="148"/>
      <c r="G252" s="148"/>
      <c r="H252" s="148"/>
      <c r="I252" s="148"/>
      <c r="J252" s="148"/>
      <c r="K252" s="148"/>
    </row>
    <row r="253" spans="1:11" x14ac:dyDescent="0.25">
      <c r="D253" s="271" t="s">
        <v>145</v>
      </c>
      <c r="E253" s="274">
        <v>0.5</v>
      </c>
    </row>
    <row r="254" spans="1:11" ht="15.75" thickBot="1" x14ac:dyDescent="0.3">
      <c r="D254" s="271" t="s">
        <v>146</v>
      </c>
      <c r="E254" s="370">
        <v>40000</v>
      </c>
    </row>
    <row r="255" spans="1:11" x14ac:dyDescent="0.25">
      <c r="D255" s="271" t="s">
        <v>147</v>
      </c>
      <c r="E255" s="369">
        <f>+E254*E253</f>
        <v>20000</v>
      </c>
    </row>
    <row r="256" spans="1:11" ht="15.75" thickBot="1" x14ac:dyDescent="0.3">
      <c r="D256" s="275" t="s">
        <v>148</v>
      </c>
      <c r="E256" s="276">
        <f>+E251-E255</f>
        <v>5000</v>
      </c>
    </row>
    <row r="257" spans="1:4" x14ac:dyDescent="0.25">
      <c r="D257" s="84" t="s">
        <v>150</v>
      </c>
    </row>
    <row r="258" spans="1:4" x14ac:dyDescent="0.25">
      <c r="A258" s="11">
        <v>38</v>
      </c>
      <c r="B258" s="10" t="s">
        <v>27</v>
      </c>
      <c r="D258" s="84"/>
    </row>
    <row r="259" spans="1:4" x14ac:dyDescent="0.25">
      <c r="A259" s="11">
        <v>39</v>
      </c>
      <c r="B259" s="10" t="s">
        <v>53</v>
      </c>
      <c r="D259" s="84"/>
    </row>
    <row r="260" spans="1:4" x14ac:dyDescent="0.25">
      <c r="A260" s="11">
        <v>40</v>
      </c>
      <c r="B260" s="10" t="s">
        <v>53</v>
      </c>
      <c r="D260" s="84"/>
    </row>
  </sheetData>
  <mergeCells count="10">
    <mergeCell ref="C245:J245"/>
    <mergeCell ref="D1:K1"/>
    <mergeCell ref="D37:E37"/>
    <mergeCell ref="F232:H232"/>
    <mergeCell ref="F233:G233"/>
    <mergeCell ref="F8:H8"/>
    <mergeCell ref="I8:K8"/>
    <mergeCell ref="F9:G9"/>
    <mergeCell ref="I9:J9"/>
    <mergeCell ref="D53:F54"/>
  </mergeCells>
  <phoneticPr fontId="3" type="noConversion"/>
  <pageMargins left="0.5" right="0.5" top="0.6" bottom="0.5" header="0.5" footer="0.3"/>
  <pageSetup scale="80" fitToHeight="2" orientation="portrait" horizontalDpi="4294967293" verticalDpi="4294967293" r:id="rId1"/>
  <headerFooter alignWithMargins="0">
    <oddFooter>&amp;L&amp;"Arial,Bold"&amp;9&amp;F,  &amp;A, Page &amp;P</oddFooter>
  </headerFooter>
  <rowBreaks count="2" manualBreakCount="2">
    <brk id="52" max="16383" man="1"/>
    <brk id="15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Chapter 14</vt:lpstr>
      <vt:lpstr>'Chapter 14'!Print_Area</vt:lpstr>
      <vt:lpstr>'Chapter 14'!Print_Titles</vt:lpstr>
    </vt:vector>
  </TitlesOfParts>
  <Company>UNC Charlotte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uptown</dc:creator>
  <cp:lastModifiedBy>hgodf</cp:lastModifiedBy>
  <cp:lastPrinted>2017-05-19T18:42:47Z</cp:lastPrinted>
  <dcterms:created xsi:type="dcterms:W3CDTF">2003-10-20T23:38:52Z</dcterms:created>
  <dcterms:modified xsi:type="dcterms:W3CDTF">2017-05-19T18:42:49Z</dcterms:modified>
</cp:coreProperties>
</file>