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2016-Nov-25\4 Tax-I-Tests\"/>
    </mc:Choice>
  </mc:AlternateContent>
  <bookViews>
    <workbookView xWindow="-75" yWindow="-75" windowWidth="23295" windowHeight="12105" activeTab="3"/>
  </bookViews>
  <sheets>
    <sheet name="Part 1" sheetId="27" r:id="rId1"/>
    <sheet name="Sarah - Basic Case" sheetId="22" r:id="rId2"/>
    <sheet name="Sarah Dividend" sheetId="26" r:id="rId3"/>
    <sheet name="Sarah -Bonus" sheetId="25" r:id="rId4"/>
    <sheet name="Tax Rates for 2015" sheetId="24" r:id="rId5"/>
  </sheets>
  <definedNames>
    <definedName name="new" localSheetId="0">#REF!</definedName>
    <definedName name="new" localSheetId="3">#REF!</definedName>
    <definedName name="new" localSheetId="2">#REF!</definedName>
    <definedName name="new">#REF!</definedName>
    <definedName name="_xlnm.Print_Area" localSheetId="0">'Part 1'!$A$1:$J$247</definedName>
    <definedName name="_xlnm.Print_Area" localSheetId="1">'Sarah - Basic Case'!$B$1:$K$48</definedName>
    <definedName name="_xlnm.Print_Area" localSheetId="3">'Sarah -Bonus'!$B$1:$N$52</definedName>
    <definedName name="_xlnm.Print_Area" localSheetId="2">'Sarah Dividend'!$A$1:$J$57</definedName>
    <definedName name="_xlnm.Print_Area" localSheetId="4">'Tax Rates for 2015'!$C$1:$O$43</definedName>
    <definedName name="_xlnm.Print_Area">#REF!</definedName>
    <definedName name="Print_Area2" localSheetId="0">#REF!</definedName>
    <definedName name="Print_Area2" localSheetId="1">#REF!</definedName>
    <definedName name="Print_Area2" localSheetId="3">#REF!</definedName>
    <definedName name="Print_Area2" localSheetId="2">#REF!</definedName>
    <definedName name="Print_Area2" localSheetId="4">#REF!</definedName>
    <definedName name="Print_Area2">#REF!</definedName>
  </definedNames>
  <calcPr calcId="171027"/>
</workbook>
</file>

<file path=xl/calcChain.xml><?xml version="1.0" encoding="utf-8"?>
<calcChain xmlns="http://schemas.openxmlformats.org/spreadsheetml/2006/main">
  <c r="F28" i="27" l="1"/>
  <c r="F30" i="27" s="1"/>
  <c r="H239" i="27" l="1"/>
  <c r="H238" i="27"/>
  <c r="F229" i="27"/>
  <c r="G225" i="27"/>
  <c r="I193" i="27"/>
  <c r="H192" i="27"/>
  <c r="I192" i="27" s="1"/>
  <c r="G191" i="27"/>
  <c r="I188" i="27"/>
  <c r="I196" i="27" l="1"/>
  <c r="F178" i="27" l="1"/>
  <c r="G182" i="27" s="1"/>
  <c r="G183" i="27" s="1"/>
  <c r="H170" i="27"/>
  <c r="H164" i="27"/>
  <c r="H160" i="27"/>
  <c r="G153" i="27"/>
  <c r="G152" i="27"/>
  <c r="G151" i="27"/>
  <c r="H146" i="27"/>
  <c r="H140" i="27"/>
  <c r="H171" i="27" l="1"/>
  <c r="H173" i="27" s="1"/>
  <c r="H147" i="27"/>
  <c r="H149" i="27" s="1"/>
  <c r="G154" i="27" s="1"/>
  <c r="H155" i="27" s="1"/>
  <c r="H217" i="27" l="1"/>
  <c r="H215" i="27"/>
  <c r="H210" i="27"/>
  <c r="H209" i="27"/>
  <c r="H203" i="27"/>
  <c r="H205" i="27" s="1"/>
  <c r="H218" i="27" l="1"/>
  <c r="H212" i="27"/>
  <c r="F134" i="27"/>
  <c r="F136" i="27" s="1"/>
  <c r="F126" i="27"/>
  <c r="F128" i="27" s="1"/>
  <c r="G111" i="27"/>
  <c r="F111" i="27"/>
  <c r="G67" i="27" l="1"/>
  <c r="G68" i="27" s="1"/>
  <c r="H116" i="27"/>
  <c r="G117" i="27" s="1"/>
  <c r="G118" i="27" s="1"/>
  <c r="G112" i="27"/>
  <c r="F101" i="27"/>
  <c r="F103" i="27" s="1"/>
  <c r="G88" i="27"/>
  <c r="H90" i="27" s="1"/>
  <c r="H84" i="27"/>
  <c r="G72" i="27"/>
  <c r="G73" i="27" s="1"/>
  <c r="H74" i="27" s="1"/>
  <c r="F117" i="27" l="1"/>
  <c r="H91" i="27"/>
  <c r="G75" i="27"/>
  <c r="H76" i="27" s="1"/>
  <c r="H77" i="27" s="1"/>
  <c r="F118" i="27" l="1"/>
  <c r="H118" i="27" s="1"/>
  <c r="H117" i="27"/>
  <c r="I66" i="27" l="1"/>
  <c r="G59" i="27"/>
  <c r="I59" i="27" s="1"/>
  <c r="G60" i="27" l="1"/>
  <c r="I60" i="27" s="1"/>
  <c r="I61" i="27" s="1"/>
  <c r="I65" i="27"/>
  <c r="I67" i="27" s="1"/>
  <c r="G61" i="27" l="1"/>
  <c r="G46" i="27"/>
  <c r="G47" i="27" s="1"/>
  <c r="G49" i="27" s="1"/>
  <c r="G51" i="27" s="1"/>
  <c r="F15" i="27"/>
  <c r="F10" i="27"/>
  <c r="G6" i="27"/>
  <c r="F47" i="27"/>
  <c r="F49" i="27" s="1"/>
  <c r="F51" i="27" s="1"/>
  <c r="J40" i="27"/>
  <c r="I40" i="27"/>
  <c r="H40" i="27"/>
  <c r="G40" i="27"/>
  <c r="F40" i="27"/>
  <c r="F42" i="27" s="1"/>
  <c r="F35" i="27"/>
  <c r="H46" i="27" l="1"/>
  <c r="I46" i="27" s="1"/>
  <c r="J46" i="27" s="1"/>
  <c r="H47" i="27" l="1"/>
  <c r="H49" i="27" s="1"/>
  <c r="H51" i="27" s="1"/>
  <c r="I47" i="27"/>
  <c r="I49" i="27" s="1"/>
  <c r="I51" i="27" s="1"/>
  <c r="J47" i="27" l="1"/>
  <c r="J49" i="27" s="1"/>
  <c r="J51" i="27" s="1"/>
  <c r="N40" i="25" l="1"/>
  <c r="N42" i="25" s="1"/>
  <c r="N31" i="25" l="1"/>
  <c r="N33" i="25" s="1"/>
  <c r="G55" i="26"/>
  <c r="E48" i="26"/>
  <c r="J48" i="26" s="1"/>
  <c r="E47" i="26"/>
  <c r="J47" i="26" s="1"/>
  <c r="E46" i="26"/>
  <c r="J46" i="26" s="1"/>
  <c r="E45" i="26"/>
  <c r="J45" i="26" s="1"/>
  <c r="E44" i="26"/>
  <c r="J44" i="26" s="1"/>
  <c r="E43" i="26"/>
  <c r="J43" i="26" s="1"/>
  <c r="G44" i="26" s="1"/>
  <c r="J25" i="26"/>
  <c r="J19" i="26"/>
  <c r="J21" i="26" s="1"/>
  <c r="J26" i="26" s="1"/>
  <c r="G29" i="26" s="1"/>
  <c r="G28" i="26" s="1"/>
  <c r="I28" i="26" s="1"/>
  <c r="I29" i="26" s="1"/>
  <c r="J30" i="26" s="1"/>
  <c r="G15" i="26"/>
  <c r="I13" i="26"/>
  <c r="E13" i="26"/>
  <c r="I12" i="26"/>
  <c r="E12" i="26"/>
  <c r="I11" i="26"/>
  <c r="E11" i="26"/>
  <c r="I10" i="26"/>
  <c r="I15" i="26" s="1"/>
  <c r="J5" i="26"/>
  <c r="J7" i="26" s="1"/>
  <c r="G16" i="25"/>
  <c r="E50" i="25"/>
  <c r="J50" i="25" s="1"/>
  <c r="E49" i="25"/>
  <c r="J49" i="25" s="1"/>
  <c r="E48" i="25"/>
  <c r="J48" i="25" s="1"/>
  <c r="E47" i="25"/>
  <c r="J47" i="25" s="1"/>
  <c r="E46" i="25"/>
  <c r="J46" i="25" s="1"/>
  <c r="E45" i="25"/>
  <c r="J45" i="25" s="1"/>
  <c r="G46" i="25" s="1"/>
  <c r="J27" i="25"/>
  <c r="J23" i="25"/>
  <c r="J28" i="25" s="1"/>
  <c r="I14" i="25"/>
  <c r="E14" i="25"/>
  <c r="I13" i="25"/>
  <c r="E13" i="25"/>
  <c r="I12" i="25"/>
  <c r="E12" i="25"/>
  <c r="I11" i="25"/>
  <c r="J5" i="25"/>
  <c r="J8" i="25" s="1"/>
  <c r="J32" i="26" l="1"/>
  <c r="J34" i="26"/>
  <c r="G45" i="26"/>
  <c r="G46" i="26" s="1"/>
  <c r="G47" i="26" s="1"/>
  <c r="G48" i="26" s="1"/>
  <c r="J15" i="26"/>
  <c r="J35" i="26" s="1"/>
  <c r="G30" i="25"/>
  <c r="I30" i="25" s="1"/>
  <c r="I31" i="25" s="1"/>
  <c r="J32" i="25" s="1"/>
  <c r="J34" i="25" s="1"/>
  <c r="J16" i="25"/>
  <c r="G47" i="25"/>
  <c r="G48" i="25" s="1"/>
  <c r="G49" i="25" s="1"/>
  <c r="G50" i="25" s="1"/>
  <c r="I16" i="25"/>
  <c r="J43" i="24"/>
  <c r="H43" i="24"/>
  <c r="C43" i="24"/>
  <c r="J42" i="24"/>
  <c r="O42" i="24" s="1"/>
  <c r="C42" i="24"/>
  <c r="H42" i="24" s="1"/>
  <c r="O41" i="24"/>
  <c r="J41" i="24"/>
  <c r="C41" i="24"/>
  <c r="H41" i="24" s="1"/>
  <c r="J40" i="24"/>
  <c r="O40" i="24" s="1"/>
  <c r="C40" i="24"/>
  <c r="H40" i="24" s="1"/>
  <c r="J39" i="24"/>
  <c r="O39" i="24" s="1"/>
  <c r="H39" i="24"/>
  <c r="C39" i="24"/>
  <c r="J38" i="24"/>
  <c r="O38" i="24" s="1"/>
  <c r="E38" i="24"/>
  <c r="C38" i="24"/>
  <c r="H38" i="24" s="1"/>
  <c r="E39" i="24" s="1"/>
  <c r="E40" i="24" s="1"/>
  <c r="J37" i="24"/>
  <c r="O37" i="24" s="1"/>
  <c r="O36" i="24"/>
  <c r="C27" i="24"/>
  <c r="H27" i="24" s="1"/>
  <c r="C26" i="24"/>
  <c r="H26" i="24" s="1"/>
  <c r="C25" i="24"/>
  <c r="H25" i="24" s="1"/>
  <c r="H24" i="24"/>
  <c r="C24" i="24"/>
  <c r="C23" i="24"/>
  <c r="H23" i="24" s="1"/>
  <c r="C22" i="24"/>
  <c r="H22" i="24" s="1"/>
  <c r="J12" i="24"/>
  <c r="O12" i="24" s="1"/>
  <c r="C12" i="24"/>
  <c r="H12" i="24" s="1"/>
  <c r="J11" i="24"/>
  <c r="O11" i="24" s="1"/>
  <c r="C11" i="24"/>
  <c r="H11" i="24" s="1"/>
  <c r="J10" i="24"/>
  <c r="O10" i="24" s="1"/>
  <c r="C10" i="24"/>
  <c r="H10" i="24" s="1"/>
  <c r="J9" i="24"/>
  <c r="O9" i="24" s="1"/>
  <c r="C9" i="24"/>
  <c r="H9" i="24" s="1"/>
  <c r="J8" i="24"/>
  <c r="O8" i="24" s="1"/>
  <c r="C8" i="24"/>
  <c r="H8" i="24" s="1"/>
  <c r="L7" i="24"/>
  <c r="J7" i="24"/>
  <c r="O7" i="24" s="1"/>
  <c r="E7" i="24"/>
  <c r="C7" i="24"/>
  <c r="H7" i="24" s="1"/>
  <c r="E8" i="24" s="1"/>
  <c r="L8" i="24" l="1"/>
  <c r="L9" i="24" s="1"/>
  <c r="L10" i="24" s="1"/>
  <c r="L11" i="24" s="1"/>
  <c r="L12" i="24" s="1"/>
  <c r="E41" i="24"/>
  <c r="E42" i="24" s="1"/>
  <c r="E43" i="24" s="1"/>
  <c r="J37" i="25"/>
  <c r="N16" i="25"/>
  <c r="N18" i="25" s="1"/>
  <c r="N20" i="25" s="1"/>
  <c r="J36" i="26"/>
  <c r="J37" i="26" s="1"/>
  <c r="J16" i="26"/>
  <c r="J36" i="25"/>
  <c r="J38" i="25" s="1"/>
  <c r="J39" i="25" s="1"/>
  <c r="J17" i="25"/>
  <c r="E9" i="24"/>
  <c r="E10" i="24" s="1"/>
  <c r="E11" i="24" s="1"/>
  <c r="E12" i="24" s="1"/>
  <c r="G56" i="26" l="1"/>
  <c r="G57" i="26" s="1"/>
  <c r="E48" i="22" l="1"/>
  <c r="J48" i="22" s="1"/>
  <c r="E47" i="22"/>
  <c r="J47" i="22" s="1"/>
  <c r="E46" i="22"/>
  <c r="J46" i="22" s="1"/>
  <c r="E45" i="22"/>
  <c r="J45" i="22" s="1"/>
  <c r="E44" i="22"/>
  <c r="J44" i="22" s="1"/>
  <c r="E43" i="22"/>
  <c r="J43" i="22" s="1"/>
  <c r="G44" i="22" s="1"/>
  <c r="J25" i="22"/>
  <c r="J19" i="22"/>
  <c r="J21" i="22" s="1"/>
  <c r="G15" i="22"/>
  <c r="I13" i="22"/>
  <c r="E13" i="22"/>
  <c r="I12" i="22"/>
  <c r="E12" i="22"/>
  <c r="I11" i="22"/>
  <c r="E11" i="22"/>
  <c r="I10" i="22"/>
  <c r="J5" i="22"/>
  <c r="J7" i="22" s="1"/>
  <c r="J26" i="22" l="1"/>
  <c r="G28" i="22" s="1"/>
  <c r="I28" i="22" s="1"/>
  <c r="I29" i="22" s="1"/>
  <c r="J30" i="22" s="1"/>
  <c r="G45" i="22"/>
  <c r="G46" i="22" s="1"/>
  <c r="G47" i="22" s="1"/>
  <c r="G48" i="22" s="1"/>
  <c r="I15" i="22"/>
  <c r="J15" i="22"/>
  <c r="J35" i="22" s="1"/>
  <c r="G29" i="22" l="1"/>
  <c r="J32" i="22"/>
  <c r="J34" i="22"/>
  <c r="J36" i="22" s="1"/>
  <c r="J37" i="22" s="1"/>
  <c r="J16" i="22"/>
</calcChain>
</file>

<file path=xl/sharedStrings.xml><?xml version="1.0" encoding="utf-8"?>
<sst xmlns="http://schemas.openxmlformats.org/spreadsheetml/2006/main" count="576" uniqueCount="323">
  <si>
    <t>Income</t>
  </si>
  <si>
    <t>Total Tax</t>
  </si>
  <si>
    <t>Amount</t>
  </si>
  <si>
    <t>Excess</t>
  </si>
  <si>
    <t xml:space="preserve"> Taxable Income</t>
  </si>
  <si>
    <t>Part 1. Corporate Income Tax</t>
  </si>
  <si>
    <t>Corporate Revenue</t>
  </si>
  <si>
    <t xml:space="preserve">Expenses (except owner salary) </t>
  </si>
  <si>
    <t>Net Income Before Salary to Owner</t>
  </si>
  <si>
    <t>Salary to only Stockholder (Sarah)</t>
  </si>
  <si>
    <t>Corporate net income (also taxable income)</t>
  </si>
  <si>
    <t>Federal Corporate  Income Tax  Rates</t>
  </si>
  <si>
    <t>Layers taxed at various rates</t>
  </si>
  <si>
    <t>Amount (layer)</t>
  </si>
  <si>
    <t>Rate</t>
  </si>
  <si>
    <t>Part 2. Sarah's Tax</t>
  </si>
  <si>
    <t>Tax Return of Shareholder - Sarah - Single, no dependent - 2015</t>
  </si>
  <si>
    <t>Sarah's salary (from her corporation - above)</t>
  </si>
  <si>
    <t>Sarah's adjusted Gross Income</t>
  </si>
  <si>
    <t xml:space="preserve">Sarah's personal Deductions: </t>
  </si>
  <si>
    <t xml:space="preserve">Details </t>
  </si>
  <si>
    <t>Sarah's personal exemption</t>
  </si>
  <si>
    <r>
      <t>Sarah's Item</t>
    </r>
    <r>
      <rPr>
        <sz val="11"/>
        <color rgb="FF050404"/>
        <rFont val="Arial"/>
        <family val="2"/>
      </rPr>
      <t>i</t>
    </r>
    <r>
      <rPr>
        <sz val="11"/>
        <color rgb="FF212120"/>
        <rFont val="Arial"/>
        <family val="2"/>
      </rPr>
      <t>zed Deductions (mortage interest, etc)</t>
    </r>
  </si>
  <si>
    <t xml:space="preserve">Subtotal </t>
  </si>
  <si>
    <t>Sarah's Taxable Income  (tax base)</t>
  </si>
  <si>
    <r>
      <t>Individual Tax Computat</t>
    </r>
    <r>
      <rPr>
        <b/>
        <sz val="11"/>
        <color rgb="FF050404"/>
        <rFont val="Arial"/>
        <family val="2"/>
      </rPr>
      <t>io</t>
    </r>
    <r>
      <rPr>
        <b/>
        <sz val="11"/>
        <color rgb="FF212120"/>
        <rFont val="Arial"/>
        <family val="2"/>
      </rPr>
      <t xml:space="preserve">n </t>
    </r>
  </si>
  <si>
    <t xml:space="preserve"> (see tax rates at bottom of page)</t>
  </si>
  <si>
    <t xml:space="preserve"> Total Taxable Income and Tax  </t>
  </si>
  <si>
    <t>Tax Withholding (from her salary) and other tax credits</t>
  </si>
  <si>
    <t>Individual Income Tax Due or (Refund )</t>
  </si>
  <si>
    <t>Part 3.</t>
  </si>
  <si>
    <t xml:space="preserve">Individual income tax - Above </t>
  </si>
  <si>
    <t xml:space="preserve">Corporate income tax - Above </t>
  </si>
  <si>
    <t>Total individual and corporate income tax liability</t>
  </si>
  <si>
    <t>Average tax rate on total income of:</t>
  </si>
  <si>
    <t>Part 4. Individual</t>
  </si>
  <si>
    <t>Income Tax Rates</t>
  </si>
  <si>
    <t>Individual taxable income is:</t>
  </si>
  <si>
    <t>Total Individual Federal Income Tax - Single</t>
  </si>
  <si>
    <t>Over</t>
  </si>
  <si>
    <t xml:space="preserve">But not over </t>
  </si>
  <si>
    <t>Tax on all</t>
  </si>
  <si>
    <t xml:space="preserve">of Taxable </t>
  </si>
  <si>
    <t>Previous Layers</t>
  </si>
  <si>
    <t>Plus</t>
  </si>
  <si>
    <t>Income over:</t>
  </si>
  <si>
    <t>+</t>
  </si>
  <si>
    <t>C Corporation wholly owned by Sarah-2015</t>
  </si>
  <si>
    <t xml:space="preserve">Corporate Taxable Income &amp; Tax </t>
  </si>
  <si>
    <t>Sarah's share of C Corp. dividends or S corp. earnings</t>
  </si>
  <si>
    <t>The state does not impose an individual or corporate income tax. Ignore payroll tax</t>
  </si>
  <si>
    <t>Tax</t>
  </si>
  <si>
    <t xml:space="preserve">Sarah's Individual income Tax </t>
  </si>
  <si>
    <t>(see tax rates at bottom of page)</t>
  </si>
  <si>
    <t xml:space="preserve">Total Taxable Income and Tax  </t>
  </si>
  <si>
    <t>Other rates - Omitted</t>
  </si>
  <si>
    <t>Tax rate for dividend</t>
  </si>
  <si>
    <t>Dividend income</t>
  </si>
  <si>
    <t>Additional individual tax</t>
  </si>
  <si>
    <t>Impact on corporation</t>
  </si>
  <si>
    <t>Total tax - basic case</t>
  </si>
  <si>
    <t>Total tax considering dividend</t>
  </si>
  <si>
    <t>Analysis for C Corp. Dividend Alternative</t>
  </si>
  <si>
    <t>Federal IncomeTax Rates-Single. 2015</t>
  </si>
  <si>
    <t>Income Tax Rates - Head of Household - 2015.</t>
  </si>
  <si>
    <t>Taxable income:</t>
  </si>
  <si>
    <t>Total Federal Income Tax</t>
  </si>
  <si>
    <t>Individual taxable income</t>
  </si>
  <si>
    <t xml:space="preserve">But </t>
  </si>
  <si>
    <t>not over</t>
  </si>
  <si>
    <t>Example: with taxable income of $9,325, rate</t>
  </si>
  <si>
    <t xml:space="preserve"> is 10% on $9,225 and 15% on $100</t>
  </si>
  <si>
    <t xml:space="preserve">  Standard Deduction</t>
  </si>
  <si>
    <t>Basic</t>
  </si>
  <si>
    <t>Age/</t>
  </si>
  <si>
    <t>Blindness</t>
  </si>
  <si>
    <t>Single</t>
  </si>
  <si>
    <t xml:space="preserve">Federal Income Tax Rates:Joint - 2015. </t>
  </si>
  <si>
    <t>Married-Joint</t>
  </si>
  <si>
    <t>Married - File Separately</t>
  </si>
  <si>
    <t>Head of Household</t>
  </si>
  <si>
    <t xml:space="preserve">   Personal Exemption Amount </t>
  </si>
  <si>
    <t xml:space="preserve"> AMT Exemption</t>
  </si>
  <si>
    <t>Phase-out</t>
  </si>
  <si>
    <t>Start Phase-out</t>
  </si>
  <si>
    <t>Joint Return</t>
  </si>
  <si>
    <t>Separate Return</t>
  </si>
  <si>
    <t>H-of-H and Single</t>
  </si>
  <si>
    <t xml:space="preserve"> AMT Tax Rates</t>
  </si>
  <si>
    <t>Rate on AMT base up to</t>
  </si>
  <si>
    <t>Rate on AMT base above</t>
  </si>
  <si>
    <t xml:space="preserve">  FICA rate on salary up to </t>
  </si>
  <si>
    <t xml:space="preserve">  FICA rate on excess</t>
  </si>
  <si>
    <t>Income Tax Rates - Separate - 2015.</t>
  </si>
  <si>
    <t>Federal Corporate Income Tax  Rates</t>
  </si>
  <si>
    <t>Of the</t>
  </si>
  <si>
    <t>over</t>
  </si>
  <si>
    <t>but not over</t>
  </si>
  <si>
    <t>The tax is:</t>
  </si>
  <si>
    <t>amount over:</t>
  </si>
  <si>
    <t>Sarah's share of C Corporation dividends or S corp. earnings</t>
  </si>
  <si>
    <t>Sarah's bonus, if any (from her corporation - above)</t>
  </si>
  <si>
    <t>Bonus, if any, to only Stockholder (Sarah)</t>
  </si>
  <si>
    <t>Basic Case</t>
  </si>
  <si>
    <t>This Result</t>
  </si>
  <si>
    <t>Difference</t>
  </si>
  <si>
    <t>Bonus amount</t>
  </si>
  <si>
    <t>Savings rate</t>
  </si>
  <si>
    <t>Bonus option</t>
  </si>
  <si>
    <t>Added income</t>
  </si>
  <si>
    <t>Marginal rate</t>
  </si>
  <si>
    <t>Marginal tax</t>
  </si>
  <si>
    <t>Compare Corporate Tax</t>
  </si>
  <si>
    <t>Saving rate</t>
  </si>
  <si>
    <t>Corporate rate</t>
  </si>
  <si>
    <t>Individual rate</t>
  </si>
  <si>
    <t>Bonus Case</t>
  </si>
  <si>
    <t>B</t>
  </si>
  <si>
    <t>D</t>
  </si>
  <si>
    <t>E</t>
  </si>
  <si>
    <t>C</t>
  </si>
  <si>
    <t>Extra write-off</t>
  </si>
  <si>
    <t>GAAP net income before tax</t>
  </si>
  <si>
    <t>Adjust for Tax Depreciation</t>
  </si>
  <si>
    <t>Taxable income</t>
  </si>
  <si>
    <t>Tax payable</t>
  </si>
  <si>
    <t>A</t>
  </si>
  <si>
    <t>Cost of Equipment</t>
  </si>
  <si>
    <t>GAAP Accum. Depreciation</t>
  </si>
  <si>
    <t>Book Value - GAAP</t>
  </si>
  <si>
    <t>Tax Basis</t>
  </si>
  <si>
    <t>GAAP-Tax basis difference</t>
  </si>
  <si>
    <t>Tax Rate for future years</t>
  </si>
  <si>
    <t>Deferred tax liability</t>
  </si>
  <si>
    <t>Salary</t>
  </si>
  <si>
    <t>Schedule C net income as proprietor</t>
  </si>
  <si>
    <t xml:space="preserve">Deductible moving expenses paid </t>
  </si>
  <si>
    <t>Alimony paid</t>
  </si>
  <si>
    <t>AGI</t>
  </si>
  <si>
    <t>Compensation</t>
  </si>
  <si>
    <t>Capital gain</t>
  </si>
  <si>
    <t>Cost of annuity</t>
  </si>
  <si>
    <t>Number of payments</t>
  </si>
  <si>
    <t>Expected return</t>
  </si>
  <si>
    <t>Payment received</t>
  </si>
  <si>
    <t>Return of capital</t>
  </si>
  <si>
    <t>Profit</t>
  </si>
  <si>
    <t>Charlotte Corporation</t>
  </si>
  <si>
    <t>Tax saved on extra write-off</t>
  </si>
  <si>
    <t>Social security withheld.</t>
  </si>
  <si>
    <t>Additional Amt Subject to Medicare tax</t>
  </si>
  <si>
    <t>Amount Subject to both taxes</t>
  </si>
  <si>
    <t>Limit for OASDI (6.2% tax)-2015</t>
  </si>
  <si>
    <t>Salary and bonus in 2015</t>
  </si>
  <si>
    <t>S. security &amp; Medicare tax withheld</t>
  </si>
  <si>
    <t>Net income from Self-Employ. activities</t>
  </si>
  <si>
    <t>Fraction to compute S.E. income</t>
  </si>
  <si>
    <t>Net Self-employment income - Total</t>
  </si>
  <si>
    <t>Net S.E. Income subject to Soc. Sec. tax</t>
  </si>
  <si>
    <t>Social Sec. tax rate &amp; Soc. Security tax</t>
  </si>
  <si>
    <t>Net S.E. Income subject to medicare tax</t>
  </si>
  <si>
    <t>Medicare tax rate &amp; medicare tax</t>
  </si>
  <si>
    <t>Total self-employment tax</t>
  </si>
  <si>
    <t>Child Credit</t>
  </si>
  <si>
    <t>Adjusted Gross Income</t>
  </si>
  <si>
    <t>Amount of credit per child</t>
  </si>
  <si>
    <t>Number of children under 17</t>
  </si>
  <si>
    <t>Total credit before phaseout</t>
  </si>
  <si>
    <t>Phase Out</t>
  </si>
  <si>
    <t>Threshold</t>
  </si>
  <si>
    <t xml:space="preserve">AGI above Threshhold </t>
  </si>
  <si>
    <t>Number of layers at $1,000 per layer</t>
  </si>
  <si>
    <t>Compute late filing penalty</t>
  </si>
  <si>
    <t>Penalty for failure to file is 5% per month, up to 5 months.</t>
  </si>
  <si>
    <t>Penalty for failue to pay is .5% per month. (Max. 25%)</t>
  </si>
  <si>
    <t>Failure to file penalty is reduced by failure to pay penalty (.5%)</t>
  </si>
  <si>
    <t>In effect, total penalty is 5% per month, for first few months.</t>
  </si>
  <si>
    <t>Amount Underpaid</t>
  </si>
  <si>
    <t>April 15</t>
  </si>
  <si>
    <t>Rate per month the payment is late</t>
  </si>
  <si>
    <t>May 15</t>
  </si>
  <si>
    <t>1 month</t>
  </si>
  <si>
    <t>Penalty per month</t>
  </si>
  <si>
    <t>June 15</t>
  </si>
  <si>
    <t>2 months</t>
  </si>
  <si>
    <t>Number of months</t>
  </si>
  <si>
    <t>July 15</t>
  </si>
  <si>
    <t>3 months</t>
  </si>
  <si>
    <t>Late payment penalty</t>
  </si>
  <si>
    <t>Meals, entertainment and gifts</t>
  </si>
  <si>
    <t>Total</t>
  </si>
  <si>
    <t>Deduct</t>
  </si>
  <si>
    <t>Business meals</t>
  </si>
  <si>
    <t>Business entertainment</t>
  </si>
  <si>
    <t>What is the amount Hill can deduct?</t>
  </si>
  <si>
    <t>Cost for building and land</t>
  </si>
  <si>
    <t>Description</t>
  </si>
  <si>
    <t>Building</t>
  </si>
  <si>
    <t>Land</t>
  </si>
  <si>
    <t>Fair Market Value</t>
  </si>
  <si>
    <t>Percentage of value</t>
  </si>
  <si>
    <t>Basis</t>
  </si>
  <si>
    <t>Regular salary</t>
  </si>
  <si>
    <t>Remaining income at full tax rates</t>
  </si>
  <si>
    <t>Income subject only to Medicare tax</t>
  </si>
  <si>
    <t>Cosmetic surgery</t>
  </si>
  <si>
    <t xml:space="preserve">   each to 20 different people)</t>
  </si>
  <si>
    <t>Business gifts (20 gifts at $50</t>
  </si>
  <si>
    <t>Cost</t>
  </si>
  <si>
    <t>Accum. Deprec.</t>
  </si>
  <si>
    <t>Selling price</t>
  </si>
  <si>
    <t>Gain</t>
  </si>
  <si>
    <t>Tax rate on gain is 25%.</t>
  </si>
  <si>
    <t>Gain does not exceed depreciation taken.</t>
  </si>
  <si>
    <t>1. Compute stockholder Gain or loss</t>
  </si>
  <si>
    <t>Value received:</t>
  </si>
  <si>
    <t>Stock received by Shareholder</t>
  </si>
  <si>
    <t>Other assets received</t>
  </si>
  <si>
    <t>Decrease in Shareholder's debt</t>
  </si>
  <si>
    <t>Total value received</t>
  </si>
  <si>
    <t xml:space="preserve">    Minus: Cost of all property invested</t>
  </si>
  <si>
    <t xml:space="preserve">    Equals Gain Realized by shareholder</t>
  </si>
  <si>
    <t>§1001</t>
  </si>
  <si>
    <t xml:space="preserve">    Recognized Gain: Lesser of gain realized </t>
  </si>
  <si>
    <t xml:space="preserve">      or boot (include excess debt) received</t>
  </si>
  <si>
    <t>§351(A)</t>
  </si>
  <si>
    <t>2. Compute Stockholder's Basis in Stock</t>
  </si>
  <si>
    <t xml:space="preserve">    Basis of all  property transferred by shareholder</t>
  </si>
  <si>
    <t xml:space="preserve">    Plus gain recognized by stockholder</t>
  </si>
  <si>
    <t xml:space="preserve">    Minus boot received (include all debt transferred)</t>
  </si>
  <si>
    <t>Page 13-9</t>
  </si>
  <si>
    <t xml:space="preserve">    Equals basis of stock received</t>
  </si>
  <si>
    <t>§358(A)(1)</t>
  </si>
  <si>
    <t>3. Compute Corporation's Gain on the exchange</t>
  </si>
  <si>
    <t>§118, 1032</t>
  </si>
  <si>
    <t>4. Compute Corporation's Basis in Property</t>
  </si>
  <si>
    <t xml:space="preserve">    Basis of property transferred by stockholder</t>
  </si>
  <si>
    <t xml:space="preserve">        (Property other than cash)</t>
  </si>
  <si>
    <t xml:space="preserve">    Add: Gain recognized by stockholder</t>
  </si>
  <si>
    <t xml:space="preserve">    Basis of property (other than cash) to corporation</t>
  </si>
  <si>
    <t>Page 13-11</t>
  </si>
  <si>
    <t xml:space="preserve"> FMV of Consideration Received</t>
  </si>
  <si>
    <t xml:space="preserve">  Like-Kind Property Received</t>
  </si>
  <si>
    <t xml:space="preserve">  Other Assets Received</t>
  </si>
  <si>
    <t xml:space="preserve"> Basis of Consideration Given</t>
  </si>
  <si>
    <t xml:space="preserve">  Cost of Like-Kind property given</t>
  </si>
  <si>
    <t>?</t>
  </si>
  <si>
    <t xml:space="preserve">  Accumulated Depreciation</t>
  </si>
  <si>
    <t xml:space="preserve">  Basis of Like-Kind property given</t>
  </si>
  <si>
    <t xml:space="preserve">  Other Assets Given</t>
  </si>
  <si>
    <t xml:space="preserve"> Gain Realized</t>
  </si>
  <si>
    <t xml:space="preserve"> Gain Recognized </t>
  </si>
  <si>
    <t xml:space="preserve"> (lesser of gain realized or boot received)</t>
  </si>
  <si>
    <t xml:space="preserve"> Basis of acquired asset</t>
  </si>
  <si>
    <t xml:space="preserve">  Basis of old asset</t>
  </si>
  <si>
    <t xml:space="preserve">  Add:</t>
  </si>
  <si>
    <t>Boot given</t>
  </si>
  <si>
    <t xml:space="preserve">  Less:</t>
  </si>
  <si>
    <t>Boot Received</t>
  </si>
  <si>
    <t>Gain Recognized</t>
  </si>
  <si>
    <t xml:space="preserve"> Basis  of Acquired Like-Kind Asset</t>
  </si>
  <si>
    <t xml:space="preserve"> Basis - New Asset- Method 2</t>
  </si>
  <si>
    <t xml:space="preserve"> FMV of Asset Received</t>
  </si>
  <si>
    <t xml:space="preserve"> Less:</t>
  </si>
  <si>
    <t>Gain not Recognized on exchange</t>
  </si>
  <si>
    <t xml:space="preserve"> Add:</t>
  </si>
  <si>
    <t>Loss not Recognized on exchange</t>
  </si>
  <si>
    <t xml:space="preserve"> Basis - New Asset</t>
  </si>
  <si>
    <t>Gain is recognized to the extent that proceeds are not reinvested.</t>
  </si>
  <si>
    <t xml:space="preserve"> Insurance Proceeds</t>
  </si>
  <si>
    <t xml:space="preserve"> Adjusted Basis</t>
  </si>
  <si>
    <t xml:space="preserve"> Cost of New</t>
  </si>
  <si>
    <t xml:space="preserve"> Proceeds not reinvested</t>
  </si>
  <si>
    <t xml:space="preserve"> Gain Recognized (Lesser of 3 or 5)</t>
  </si>
  <si>
    <t xml:space="preserve"> Gain Deferred</t>
  </si>
  <si>
    <t xml:space="preserve"> New Basis (Line 4 less Line 7)</t>
  </si>
  <si>
    <t>Repair Corp.</t>
  </si>
  <si>
    <t>Web-SCorp</t>
  </si>
  <si>
    <t>for Jan</t>
  </si>
  <si>
    <t>Revenue</t>
  </si>
  <si>
    <t>Compensation to Sue</t>
  </si>
  <si>
    <t>Rent Expenses</t>
  </si>
  <si>
    <t>Other Expenses</t>
  </si>
  <si>
    <t>Net Income and taxable income</t>
  </si>
  <si>
    <t>Net Income &amp; taxable income (loss)</t>
  </si>
  <si>
    <t xml:space="preserve">Total dividends paid </t>
  </si>
  <si>
    <t>Total distribution to Partners</t>
  </si>
  <si>
    <t>Cost of sales and normal operating expenses</t>
  </si>
  <si>
    <t>Net Operating Income before income tax</t>
  </si>
  <si>
    <t xml:space="preserve">   Net income before tax</t>
  </si>
  <si>
    <t xml:space="preserve">Sales </t>
  </si>
  <si>
    <t>Loss carryforward</t>
  </si>
  <si>
    <t>Future tax rate</t>
  </si>
  <si>
    <t>Deferred tax asset</t>
  </si>
  <si>
    <t>Capital gain (loss) on stock investments</t>
  </si>
  <si>
    <t xml:space="preserve">Income from operations </t>
  </si>
  <si>
    <t>Expenses of operations</t>
  </si>
  <si>
    <t>Net Operating Income (loss)</t>
  </si>
  <si>
    <t>Net income before taxes (GAAP)</t>
  </si>
  <si>
    <t>Local Corporation had the following items of income and expenses in the current year:</t>
  </si>
  <si>
    <t>Dividend Received Deduction - Rule 1</t>
  </si>
  <si>
    <t>Dividend Received Deduction Percentage</t>
  </si>
  <si>
    <t>Dividend Received Deduction - Rule 2</t>
  </si>
  <si>
    <t>See Tab: Sarah Dividend</t>
  </si>
  <si>
    <t>See Tab: Sarah Bonus</t>
  </si>
  <si>
    <t>Sale of Residence</t>
  </si>
  <si>
    <t>Selling price of house</t>
  </si>
  <si>
    <t>Selling expenses</t>
  </si>
  <si>
    <t>Amount realized</t>
  </si>
  <si>
    <t>Basis of old house</t>
  </si>
  <si>
    <t>Exclusion</t>
  </si>
  <si>
    <t xml:space="preserve"> Gain - General rule</t>
  </si>
  <si>
    <t>Additional rates omitted</t>
  </si>
  <si>
    <t>Bonus</t>
  </si>
  <si>
    <t>Total Comp.</t>
  </si>
  <si>
    <t>Corporate Income After Tax</t>
  </si>
  <si>
    <t>Amount of each payment</t>
  </si>
  <si>
    <t>Phase-out per layer</t>
  </si>
  <si>
    <t>Dues - to entertain customers</t>
  </si>
  <si>
    <t>Country club</t>
  </si>
  <si>
    <t>Dividend from Cooper Corp. (a 10% owned corporation)</t>
  </si>
  <si>
    <t>Income reported by Jan</t>
  </si>
  <si>
    <t>Corporate Net Income After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</si>
</sst>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0_);\(0\)"/>
    <numFmt numFmtId="168" formatCode="mm/dd/yy;@"/>
    <numFmt numFmtId="169" formatCode="0.000%"/>
    <numFmt numFmtId="170" formatCode="0_);[Red]\(0\)"/>
  </numFmts>
  <fonts count="7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Helv"/>
    </font>
    <font>
      <sz val="12"/>
      <name val="Arial"/>
      <family val="2"/>
    </font>
    <font>
      <sz val="12"/>
      <name val="Century Schoolbook"/>
      <family val="1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212120"/>
      <name val="Arial"/>
      <family val="2"/>
    </font>
    <font>
      <b/>
      <sz val="11"/>
      <color rgb="FF212120"/>
      <name val="Arial"/>
      <family val="2"/>
    </font>
    <font>
      <b/>
      <sz val="12"/>
      <color rgb="FF212120"/>
      <name val="Arial"/>
      <family val="2"/>
    </font>
    <font>
      <b/>
      <sz val="14"/>
      <color rgb="FF21212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rgb="FF212120"/>
      <name val="Arial"/>
      <family val="2"/>
    </font>
    <font>
      <b/>
      <sz val="10"/>
      <color rgb="FF212120"/>
      <name val="Arial"/>
      <family val="2"/>
    </font>
    <font>
      <sz val="10"/>
      <color theme="1"/>
      <name val="Arial"/>
      <family val="2"/>
    </font>
    <font>
      <sz val="11"/>
      <color rgb="FF050404"/>
      <name val="Arial"/>
      <family val="2"/>
    </font>
    <font>
      <b/>
      <sz val="11"/>
      <color rgb="FF050404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212120"/>
      <name val="Arial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rgb="FF212120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21212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" fillId="0" borderId="0" applyFont="0" applyFill="0" applyBorder="0" applyAlignment="0" applyProtection="0"/>
    <xf numFmtId="38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32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11" fillId="0" borderId="0" applyFont="0" applyFill="0" applyBorder="0" applyAlignment="0" applyProtection="0"/>
    <xf numFmtId="6" fontId="3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32" fillId="0" borderId="0" applyFont="0" applyFill="0" applyBorder="0" applyAlignment="0" applyProtection="0"/>
    <xf numFmtId="0" fontId="9" fillId="0" borderId="0"/>
    <xf numFmtId="0" fontId="4" fillId="0" borderId="0"/>
    <xf numFmtId="0" fontId="10" fillId="0" borderId="0"/>
    <xf numFmtId="0" fontId="4" fillId="0" borderId="0"/>
    <xf numFmtId="0" fontId="11" fillId="0" borderId="0"/>
    <xf numFmtId="0" fontId="6" fillId="0" borderId="0"/>
    <xf numFmtId="0" fontId="4" fillId="0" borderId="0"/>
    <xf numFmtId="0" fontId="32" fillId="0" borderId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5" fillId="0" borderId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2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9" fillId="0" borderId="0"/>
    <xf numFmtId="0" fontId="5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5">
    <xf numFmtId="0" fontId="0" fillId="0" borderId="0" xfId="0"/>
    <xf numFmtId="0" fontId="4" fillId="0" borderId="0" xfId="5"/>
    <xf numFmtId="0" fontId="13" fillId="0" borderId="0" xfId="5" applyFont="1" applyAlignment="1">
      <alignment horizontal="left" indent="1"/>
    </xf>
    <xf numFmtId="0" fontId="14" fillId="0" borderId="0" xfId="6" applyFont="1" applyAlignment="1">
      <alignment horizontal="left" indent="1"/>
    </xf>
    <xf numFmtId="0" fontId="14" fillId="0" borderId="0" xfId="6" applyFont="1"/>
    <xf numFmtId="0" fontId="13" fillId="0" borderId="0" xfId="5" applyFont="1"/>
    <xf numFmtId="0" fontId="14" fillId="0" borderId="0" xfId="6" applyFont="1" applyAlignment="1">
      <alignment horizontal="left" indent="9"/>
    </xf>
    <xf numFmtId="0" fontId="16" fillId="0" borderId="1" xfId="5" applyFont="1" applyBorder="1" applyAlignment="1">
      <alignment horizontal="left" vertical="center" indent="1"/>
    </xf>
    <xf numFmtId="0" fontId="15" fillId="0" borderId="1" xfId="5" applyFont="1" applyBorder="1" applyAlignment="1">
      <alignment horizontal="left" vertical="center" indent="1"/>
    </xf>
    <xf numFmtId="0" fontId="15" fillId="0" borderId="1" xfId="5" applyFont="1" applyBorder="1" applyAlignment="1">
      <alignment horizontal="center" vertical="center"/>
    </xf>
    <xf numFmtId="6" fontId="16" fillId="0" borderId="36" xfId="5" applyNumberFormat="1" applyFont="1" applyBorder="1" applyAlignment="1">
      <alignment horizontal="right" vertical="center"/>
    </xf>
    <xf numFmtId="0" fontId="15" fillId="0" borderId="28" xfId="5" applyFont="1" applyBorder="1" applyAlignment="1">
      <alignment horizontal="left" vertical="center" indent="2"/>
    </xf>
    <xf numFmtId="0" fontId="15" fillId="0" borderId="2" xfId="5" applyFont="1" applyBorder="1" applyAlignment="1">
      <alignment horizontal="left" vertical="center" indent="2"/>
    </xf>
    <xf numFmtId="0" fontId="15" fillId="0" borderId="2" xfId="5" applyFont="1" applyBorder="1" applyAlignment="1">
      <alignment horizontal="left" vertical="center" indent="1"/>
    </xf>
    <xf numFmtId="0" fontId="15" fillId="0" borderId="2" xfId="5" applyFont="1" applyBorder="1" applyAlignment="1">
      <alignment vertical="center"/>
    </xf>
    <xf numFmtId="0" fontId="15" fillId="0" borderId="25" xfId="5" applyFont="1" applyBorder="1" applyAlignment="1">
      <alignment horizontal="center" vertical="center"/>
    </xf>
    <xf numFmtId="38" fontId="15" fillId="0" borderId="31" xfId="5" applyNumberFormat="1" applyFont="1" applyBorder="1" applyAlignment="1">
      <alignment horizontal="right" vertical="center"/>
    </xf>
    <xf numFmtId="38" fontId="15" fillId="0" borderId="37" xfId="5" applyNumberFormat="1" applyFont="1" applyBorder="1" applyAlignment="1">
      <alignment horizontal="right" vertical="center"/>
    </xf>
    <xf numFmtId="0" fontId="16" fillId="0" borderId="2" xfId="5" applyFont="1" applyBorder="1" applyAlignment="1">
      <alignment horizontal="left" vertical="center" indent="2"/>
    </xf>
    <xf numFmtId="9" fontId="15" fillId="0" borderId="25" xfId="5" applyNumberFormat="1" applyFont="1" applyBorder="1" applyAlignment="1">
      <alignment horizontal="center" vertical="center"/>
    </xf>
    <xf numFmtId="38" fontId="16" fillId="0" borderId="31" xfId="5" applyNumberFormat="1" applyFont="1" applyBorder="1" applyAlignment="1">
      <alignment horizontal="right" vertical="center"/>
    </xf>
    <xf numFmtId="0" fontId="16" fillId="0" borderId="28" xfId="5" applyFont="1" applyBorder="1" applyAlignment="1">
      <alignment horizontal="left" vertical="center" indent="1"/>
    </xf>
    <xf numFmtId="0" fontId="16" fillId="0" borderId="38" xfId="5" applyFont="1" applyBorder="1" applyAlignment="1">
      <alignment horizontal="left" vertical="center" indent="3"/>
    </xf>
    <xf numFmtId="0" fontId="15" fillId="0" borderId="38" xfId="5" applyFont="1" applyBorder="1" applyAlignment="1">
      <alignment horizontal="left" vertical="center" indent="1"/>
    </xf>
    <xf numFmtId="0" fontId="15" fillId="0" borderId="38" xfId="5" applyFont="1" applyBorder="1" applyAlignment="1">
      <alignment horizontal="center" vertical="center"/>
    </xf>
    <xf numFmtId="0" fontId="15" fillId="0" borderId="26" xfId="5" applyFont="1" applyBorder="1" applyAlignment="1">
      <alignment horizontal="center" vertical="center"/>
    </xf>
    <xf numFmtId="6" fontId="17" fillId="2" borderId="39" xfId="5" applyNumberFormat="1" applyFont="1" applyFill="1" applyBorder="1" applyAlignment="1">
      <alignment horizontal="right" vertical="center"/>
    </xf>
    <xf numFmtId="0" fontId="4" fillId="0" borderId="28" xfId="5" applyBorder="1"/>
    <xf numFmtId="0" fontId="12" fillId="0" borderId="42" xfId="5" applyFont="1" applyBorder="1" applyAlignment="1">
      <alignment horizontal="center"/>
    </xf>
    <xf numFmtId="0" fontId="20" fillId="3" borderId="0" xfId="5" applyFont="1" applyFill="1" applyBorder="1" applyAlignment="1">
      <alignment horizontal="center"/>
    </xf>
    <xf numFmtId="0" fontId="12" fillId="3" borderId="30" xfId="5" applyFont="1" applyFill="1" applyBorder="1" applyAlignment="1">
      <alignment horizontal="center"/>
    </xf>
    <xf numFmtId="0" fontId="12" fillId="0" borderId="46" xfId="5" applyFont="1" applyBorder="1" applyAlignment="1">
      <alignment horizontal="center"/>
    </xf>
    <xf numFmtId="6" fontId="15" fillId="0" borderId="28" xfId="5" applyNumberFormat="1" applyFont="1" applyBorder="1" applyAlignment="1">
      <alignment horizontal="right" vertical="center"/>
    </xf>
    <xf numFmtId="6" fontId="21" fillId="3" borderId="47" xfId="5" applyNumberFormat="1" applyFont="1" applyFill="1" applyBorder="1" applyAlignment="1">
      <alignment horizontal="right" vertical="center"/>
    </xf>
    <xf numFmtId="6" fontId="21" fillId="3" borderId="48" xfId="5" applyNumberFormat="1" applyFont="1" applyFill="1" applyBorder="1" applyAlignment="1">
      <alignment horizontal="right" vertical="center"/>
    </xf>
    <xf numFmtId="6" fontId="22" fillId="3" borderId="48" xfId="5" applyNumberFormat="1" applyFont="1" applyFill="1" applyBorder="1" applyAlignment="1">
      <alignment horizontal="right" vertical="center"/>
    </xf>
    <xf numFmtId="9" fontId="21" fillId="3" borderId="48" xfId="7" applyFont="1" applyFill="1" applyBorder="1" applyAlignment="1">
      <alignment horizontal="right" vertical="center"/>
    </xf>
    <xf numFmtId="6" fontId="22" fillId="3" borderId="37" xfId="5" applyNumberFormat="1" applyFont="1" applyFill="1" applyBorder="1" applyAlignment="1">
      <alignment horizontal="right" vertical="center"/>
    </xf>
    <xf numFmtId="6" fontId="16" fillId="0" borderId="46" xfId="5" applyNumberFormat="1" applyFont="1" applyBorder="1" applyAlignment="1">
      <alignment horizontal="right" vertical="center"/>
    </xf>
    <xf numFmtId="6" fontId="21" fillId="3" borderId="15" xfId="5" applyNumberFormat="1" applyFont="1" applyFill="1" applyBorder="1" applyAlignment="1">
      <alignment horizontal="right" vertical="center"/>
    </xf>
    <xf numFmtId="6" fontId="21" fillId="3" borderId="16" xfId="5" applyNumberFormat="1" applyFont="1" applyFill="1" applyBorder="1" applyAlignment="1">
      <alignment horizontal="right" vertical="center"/>
    </xf>
    <xf numFmtId="6" fontId="22" fillId="3" borderId="16" xfId="5" applyNumberFormat="1" applyFont="1" applyFill="1" applyBorder="1" applyAlignment="1">
      <alignment horizontal="right" vertical="center"/>
    </xf>
    <xf numFmtId="9" fontId="21" fillId="3" borderId="16" xfId="7" applyFont="1" applyFill="1" applyBorder="1" applyAlignment="1">
      <alignment horizontal="right" vertical="center"/>
    </xf>
    <xf numFmtId="6" fontId="22" fillId="3" borderId="17" xfId="5" applyNumberFormat="1" applyFont="1" applyFill="1" applyBorder="1" applyAlignment="1">
      <alignment horizontal="right" vertical="center"/>
    </xf>
    <xf numFmtId="6" fontId="16" fillId="0" borderId="49" xfId="5" applyNumberFormat="1" applyFont="1" applyBorder="1" applyAlignment="1">
      <alignment horizontal="right" vertical="center"/>
    </xf>
    <xf numFmtId="6" fontId="21" fillId="3" borderId="18" xfId="5" applyNumberFormat="1" applyFont="1" applyFill="1" applyBorder="1" applyAlignment="1">
      <alignment horizontal="right" vertical="center"/>
    </xf>
    <xf numFmtId="6" fontId="21" fillId="3" borderId="19" xfId="5" applyNumberFormat="1" applyFont="1" applyFill="1" applyBorder="1" applyAlignment="1">
      <alignment horizontal="right" vertical="center"/>
    </xf>
    <xf numFmtId="9" fontId="21" fillId="3" borderId="19" xfId="7" applyFont="1" applyFill="1" applyBorder="1" applyAlignment="1">
      <alignment horizontal="right" vertical="center"/>
    </xf>
    <xf numFmtId="0" fontId="15" fillId="0" borderId="28" xfId="5" applyFont="1" applyBorder="1" applyAlignment="1">
      <alignment horizontal="left" vertical="center" indent="1"/>
    </xf>
    <xf numFmtId="0" fontId="15" fillId="0" borderId="0" xfId="5" applyFont="1" applyBorder="1" applyAlignment="1">
      <alignment horizontal="left" vertical="center" indent="1"/>
    </xf>
    <xf numFmtId="6" fontId="17" fillId="2" borderId="9" xfId="7" applyNumberFormat="1" applyFont="1" applyFill="1" applyBorder="1" applyAlignment="1">
      <alignment horizontal="right" vertical="center"/>
    </xf>
    <xf numFmtId="0" fontId="15" fillId="0" borderId="30" xfId="5" applyFont="1" applyBorder="1" applyAlignment="1">
      <alignment horizontal="right" vertical="center"/>
    </xf>
    <xf numFmtId="0" fontId="15" fillId="0" borderId="50" xfId="5" applyFont="1" applyBorder="1" applyAlignment="1">
      <alignment horizontal="left" vertical="center" indent="1"/>
    </xf>
    <xf numFmtId="0" fontId="15" fillId="0" borderId="0" xfId="5" applyFont="1" applyBorder="1" applyAlignment="1">
      <alignment horizontal="right" vertical="center"/>
    </xf>
    <xf numFmtId="6" fontId="17" fillId="2" borderId="52" xfId="5" applyNumberFormat="1" applyFont="1" applyFill="1" applyBorder="1" applyAlignment="1">
      <alignment horizontal="right" vertical="center"/>
    </xf>
    <xf numFmtId="6" fontId="17" fillId="2" borderId="53" xfId="5" applyNumberFormat="1" applyFont="1" applyFill="1" applyBorder="1" applyAlignment="1">
      <alignment horizontal="right" vertical="center"/>
    </xf>
    <xf numFmtId="0" fontId="15" fillId="0" borderId="29" xfId="5" applyFont="1" applyBorder="1" applyAlignment="1">
      <alignment horizontal="left" vertical="center" indent="1"/>
    </xf>
    <xf numFmtId="0" fontId="15" fillId="0" borderId="3" xfId="5" applyFont="1" applyBorder="1" applyAlignment="1">
      <alignment horizontal="left" vertical="center" indent="1"/>
    </xf>
    <xf numFmtId="0" fontId="15" fillId="0" borderId="3" xfId="5" applyFont="1" applyBorder="1" applyAlignment="1">
      <alignment horizontal="center" vertical="center"/>
    </xf>
    <xf numFmtId="0" fontId="15" fillId="0" borderId="19" xfId="5" applyFont="1" applyBorder="1" applyAlignment="1">
      <alignment horizontal="center" vertical="center"/>
    </xf>
    <xf numFmtId="6" fontId="18" fillId="2" borderId="21" xfId="5" applyNumberFormat="1" applyFont="1" applyFill="1" applyBorder="1" applyAlignment="1">
      <alignment horizontal="right" vertical="center"/>
    </xf>
    <xf numFmtId="0" fontId="4" fillId="0" borderId="0" xfId="5" applyAlignment="1">
      <alignment vertical="top"/>
    </xf>
    <xf numFmtId="0" fontId="23" fillId="0" borderId="0" xfId="5" applyFont="1" applyAlignment="1">
      <alignment horizontal="left" vertical="top"/>
    </xf>
    <xf numFmtId="0" fontId="13" fillId="0" borderId="0" xfId="5" applyFont="1" applyAlignment="1">
      <alignment horizontal="left" vertical="top"/>
    </xf>
    <xf numFmtId="0" fontId="15" fillId="0" borderId="0" xfId="5" applyFont="1" applyBorder="1" applyAlignment="1">
      <alignment horizontal="left" vertical="top"/>
    </xf>
    <xf numFmtId="0" fontId="15" fillId="0" borderId="0" xfId="5" applyFont="1" applyBorder="1" applyAlignment="1">
      <alignment horizontal="center" vertical="top"/>
    </xf>
    <xf numFmtId="6" fontId="16" fillId="0" borderId="0" xfId="5" applyNumberFormat="1" applyFont="1" applyBorder="1" applyAlignment="1">
      <alignment horizontal="right" vertical="top"/>
    </xf>
    <xf numFmtId="0" fontId="15" fillId="0" borderId="35" xfId="5" applyFont="1" applyBorder="1" applyAlignment="1">
      <alignment horizontal="left" vertical="center" indent="1"/>
    </xf>
    <xf numFmtId="0" fontId="15" fillId="0" borderId="1" xfId="5" applyFont="1" applyBorder="1" applyAlignment="1">
      <alignment horizontal="left" vertical="center"/>
    </xf>
    <xf numFmtId="0" fontId="15" fillId="0" borderId="56" xfId="5" applyFont="1" applyBorder="1" applyAlignment="1">
      <alignment horizontal="center" vertical="center"/>
    </xf>
    <xf numFmtId="0" fontId="15" fillId="0" borderId="23" xfId="5" applyFont="1" applyBorder="1" applyAlignment="1">
      <alignment horizontal="center" vertical="center"/>
    </xf>
    <xf numFmtId="0" fontId="15" fillId="0" borderId="2" xfId="5" applyFont="1" applyBorder="1" applyAlignment="1">
      <alignment horizontal="left" vertical="center"/>
    </xf>
    <xf numFmtId="0" fontId="15" fillId="0" borderId="2" xfId="5" applyFont="1" applyBorder="1" applyAlignment="1">
      <alignment horizontal="center" vertical="center"/>
    </xf>
    <xf numFmtId="0" fontId="15" fillId="0" borderId="16" xfId="5" applyFont="1" applyBorder="1" applyAlignment="1">
      <alignment horizontal="center" vertical="center"/>
    </xf>
    <xf numFmtId="40" fontId="15" fillId="0" borderId="31" xfId="5" applyNumberFormat="1" applyFont="1" applyBorder="1" applyAlignment="1">
      <alignment horizontal="right" vertical="center"/>
    </xf>
    <xf numFmtId="38" fontId="16" fillId="0" borderId="39" xfId="5" applyNumberFormat="1" applyFont="1" applyBorder="1" applyAlignment="1">
      <alignment horizontal="right" vertical="center"/>
    </xf>
    <xf numFmtId="0" fontId="16" fillId="0" borderId="16" xfId="5" applyFont="1" applyBorder="1" applyAlignment="1">
      <alignment horizontal="right" vertical="center"/>
    </xf>
    <xf numFmtId="40" fontId="15" fillId="0" borderId="36" xfId="5" applyNumberFormat="1" applyFont="1" applyBorder="1" applyAlignment="1">
      <alignment horizontal="center" vertical="center"/>
    </xf>
    <xf numFmtId="0" fontId="15" fillId="0" borderId="28" xfId="5" applyFont="1" applyBorder="1" applyAlignment="1">
      <alignment horizontal="left" vertical="center" indent="3"/>
    </xf>
    <xf numFmtId="38" fontId="15" fillId="0" borderId="16" xfId="5" applyNumberFormat="1" applyFont="1" applyBorder="1" applyAlignment="1">
      <alignment horizontal="right" vertical="center"/>
    </xf>
    <xf numFmtId="40" fontId="15" fillId="0" borderId="17" xfId="5" applyNumberFormat="1" applyFont="1" applyBorder="1" applyAlignment="1">
      <alignment horizontal="center" vertical="center"/>
    </xf>
    <xf numFmtId="38" fontId="15" fillId="0" borderId="57" xfId="5" applyNumberFormat="1" applyFont="1" applyBorder="1" applyAlignment="1">
      <alignment horizontal="right" vertical="center"/>
    </xf>
    <xf numFmtId="0" fontId="15" fillId="0" borderId="2" xfId="5" applyFont="1" applyBorder="1" applyAlignment="1">
      <alignment horizontal="left" vertical="center" indent="4"/>
    </xf>
    <xf numFmtId="38" fontId="15" fillId="0" borderId="53" xfId="5" applyNumberFormat="1" applyFont="1" applyBorder="1" applyAlignment="1">
      <alignment horizontal="right" vertical="center"/>
    </xf>
    <xf numFmtId="0" fontId="16" fillId="0" borderId="28" xfId="5" applyFont="1" applyBorder="1" applyAlignment="1">
      <alignment horizontal="left" vertical="center" indent="3"/>
    </xf>
    <xf numFmtId="0" fontId="16" fillId="0" borderId="38" xfId="5" applyFont="1" applyBorder="1" applyAlignment="1">
      <alignment horizontal="left" vertical="center" indent="1"/>
    </xf>
    <xf numFmtId="0" fontId="16" fillId="0" borderId="38" xfId="5" applyFont="1" applyBorder="1" applyAlignment="1">
      <alignment horizontal="left" vertical="center" indent="2"/>
    </xf>
    <xf numFmtId="0" fontId="15" fillId="0" borderId="51" xfId="5" applyFont="1" applyBorder="1" applyAlignment="1">
      <alignment horizontal="center" vertical="center"/>
    </xf>
    <xf numFmtId="0" fontId="13" fillId="0" borderId="22" xfId="5" applyFont="1" applyBorder="1"/>
    <xf numFmtId="0" fontId="13" fillId="0" borderId="2" xfId="5" applyFont="1" applyBorder="1" applyAlignment="1">
      <alignment horizontal="left" indent="1"/>
    </xf>
    <xf numFmtId="0" fontId="16" fillId="0" borderId="27" xfId="5" applyFont="1" applyBorder="1" applyAlignment="1">
      <alignment horizontal="left" vertical="center" indent="1"/>
    </xf>
    <xf numFmtId="0" fontId="15" fillId="0" borderId="6" xfId="5" applyFont="1" applyBorder="1" applyAlignment="1">
      <alignment horizontal="left" vertical="center" indent="1"/>
    </xf>
    <xf numFmtId="38" fontId="15" fillId="0" borderId="13" xfId="5" applyNumberFormat="1" applyFont="1" applyBorder="1" applyAlignment="1">
      <alignment horizontal="right" vertical="center"/>
    </xf>
    <xf numFmtId="9" fontId="15" fillId="0" borderId="13" xfId="7" applyFont="1" applyBorder="1" applyAlignment="1">
      <alignment horizontal="right" vertical="center"/>
    </xf>
    <xf numFmtId="40" fontId="15" fillId="0" borderId="14" xfId="5" applyNumberFormat="1" applyFont="1" applyBorder="1" applyAlignment="1">
      <alignment horizontal="right" vertical="center"/>
    </xf>
    <xf numFmtId="40" fontId="15" fillId="0" borderId="46" xfId="5" applyNumberFormat="1" applyFont="1" applyBorder="1" applyAlignment="1">
      <alignment horizontal="right" vertical="center"/>
    </xf>
    <xf numFmtId="6" fontId="15" fillId="0" borderId="2" xfId="5" applyNumberFormat="1" applyFont="1" applyBorder="1" applyAlignment="1">
      <alignment horizontal="right" vertical="center"/>
    </xf>
    <xf numFmtId="6" fontId="21" fillId="0" borderId="28" xfId="5" applyNumberFormat="1" applyFont="1" applyBorder="1" applyAlignment="1">
      <alignment horizontal="left" vertical="center" indent="2"/>
    </xf>
    <xf numFmtId="9" fontId="15" fillId="0" borderId="16" xfId="7" applyFont="1" applyBorder="1" applyAlignment="1">
      <alignment horizontal="right" vertical="center"/>
    </xf>
    <xf numFmtId="40" fontId="15" fillId="0" borderId="53" xfId="5" applyNumberFormat="1" applyFont="1" applyBorder="1" applyAlignment="1">
      <alignment horizontal="right" vertical="center"/>
    </xf>
    <xf numFmtId="40" fontId="15" fillId="0" borderId="49" xfId="5" applyNumberFormat="1" applyFont="1" applyBorder="1" applyAlignment="1">
      <alignment horizontal="right" vertical="center"/>
    </xf>
    <xf numFmtId="6" fontId="15" fillId="0" borderId="29" xfId="5" applyNumberFormat="1" applyFont="1" applyBorder="1" applyAlignment="1">
      <alignment horizontal="left" vertical="center" indent="1"/>
    </xf>
    <xf numFmtId="0" fontId="4" fillId="0" borderId="26" xfId="5" applyBorder="1" applyAlignment="1">
      <alignment horizontal="center" vertical="center"/>
    </xf>
    <xf numFmtId="38" fontId="16" fillId="0" borderId="58" xfId="5" applyNumberFormat="1" applyFont="1" applyBorder="1" applyAlignment="1">
      <alignment horizontal="right" vertical="center"/>
    </xf>
    <xf numFmtId="9" fontId="15" fillId="0" borderId="19" xfId="7" applyFont="1" applyBorder="1" applyAlignment="1">
      <alignment horizontal="right" vertical="center"/>
    </xf>
    <xf numFmtId="40" fontId="16" fillId="0" borderId="21" xfId="5" applyNumberFormat="1" applyFont="1" applyBorder="1" applyAlignment="1">
      <alignment horizontal="right" vertical="center"/>
    </xf>
    <xf numFmtId="0" fontId="16" fillId="0" borderId="2" xfId="5" applyFont="1" applyBorder="1" applyAlignment="1">
      <alignment horizontal="left" vertical="center" indent="1"/>
    </xf>
    <xf numFmtId="0" fontId="13" fillId="0" borderId="1" xfId="5" applyFont="1" applyBorder="1" applyAlignment="1">
      <alignment horizontal="center" vertical="center"/>
    </xf>
    <xf numFmtId="0" fontId="13" fillId="0" borderId="56" xfId="5" applyFont="1" applyBorder="1" applyAlignment="1">
      <alignment horizontal="center" vertical="center"/>
    </xf>
    <xf numFmtId="0" fontId="15" fillId="0" borderId="23" xfId="5" applyFont="1" applyBorder="1" applyAlignment="1">
      <alignment horizontal="right" vertical="center"/>
    </xf>
    <xf numFmtId="40" fontId="16" fillId="0" borderId="59" xfId="5" applyNumberFormat="1" applyFont="1" applyBorder="1" applyAlignment="1">
      <alignment horizontal="right" vertical="center"/>
    </xf>
    <xf numFmtId="0" fontId="15" fillId="0" borderId="1" xfId="5" applyFont="1" applyBorder="1" applyAlignment="1">
      <alignment horizontal="left" vertical="center" indent="3"/>
    </xf>
    <xf numFmtId="40" fontId="16" fillId="0" borderId="53" xfId="5" applyNumberFormat="1" applyFont="1" applyBorder="1" applyAlignment="1">
      <alignment horizontal="right" vertical="center"/>
    </xf>
    <xf numFmtId="0" fontId="16" fillId="0" borderId="29" xfId="5" applyFont="1" applyBorder="1" applyAlignment="1">
      <alignment horizontal="left" vertical="center" indent="1"/>
    </xf>
    <xf numFmtId="0" fontId="16" fillId="0" borderId="3" xfId="5" applyFont="1" applyBorder="1" applyAlignment="1">
      <alignment horizontal="left" vertical="center" indent="5"/>
    </xf>
    <xf numFmtId="40" fontId="16" fillId="0" borderId="11" xfId="5" applyNumberFormat="1" applyFont="1" applyBorder="1" applyAlignment="1">
      <alignment horizontal="right" vertical="center"/>
    </xf>
    <xf numFmtId="0" fontId="16" fillId="0" borderId="0" xfId="5" applyFont="1" applyBorder="1" applyAlignment="1">
      <alignment horizontal="left" vertical="center" indent="1"/>
    </xf>
    <xf numFmtId="0" fontId="15" fillId="0" borderId="0" xfId="5" applyFont="1" applyBorder="1" applyAlignment="1">
      <alignment horizontal="center" vertical="center"/>
    </xf>
    <xf numFmtId="40" fontId="16" fillId="0" borderId="0" xfId="5" applyNumberFormat="1" applyFont="1" applyBorder="1" applyAlignment="1">
      <alignment horizontal="right" vertical="center"/>
    </xf>
    <xf numFmtId="0" fontId="15" fillId="0" borderId="6" xfId="5" applyFont="1" applyBorder="1" applyAlignment="1">
      <alignment vertical="center"/>
    </xf>
    <xf numFmtId="0" fontId="15" fillId="0" borderId="24" xfId="5" applyFont="1" applyBorder="1" applyAlignment="1">
      <alignment vertical="center"/>
    </xf>
    <xf numFmtId="0" fontId="15" fillId="0" borderId="13" xfId="5" applyFont="1" applyBorder="1" applyAlignment="1">
      <alignment vertical="center"/>
    </xf>
    <xf numFmtId="8" fontId="16" fillId="0" borderId="60" xfId="5" applyNumberFormat="1" applyFont="1" applyBorder="1" applyAlignment="1">
      <alignment horizontal="right" vertical="center"/>
    </xf>
    <xf numFmtId="0" fontId="16" fillId="0" borderId="50" xfId="5" applyFont="1" applyBorder="1" applyAlignment="1">
      <alignment horizontal="left" vertical="center" indent="1"/>
    </xf>
    <xf numFmtId="0" fontId="15" fillId="0" borderId="38" xfId="5" applyFont="1" applyBorder="1" applyAlignment="1">
      <alignment vertical="center"/>
    </xf>
    <xf numFmtId="0" fontId="15" fillId="0" borderId="51" xfId="5" applyFont="1" applyBorder="1" applyAlignment="1">
      <alignment vertical="center"/>
    </xf>
    <xf numFmtId="0" fontId="15" fillId="0" borderId="22" xfId="5" applyFont="1" applyBorder="1" applyAlignment="1">
      <alignment vertical="center"/>
    </xf>
    <xf numFmtId="8" fontId="16" fillId="0" borderId="63" xfId="5" applyNumberFormat="1" applyFont="1" applyBorder="1" applyAlignment="1">
      <alignment horizontal="right" vertical="center"/>
    </xf>
    <xf numFmtId="0" fontId="15" fillId="0" borderId="25" xfId="5" applyFont="1" applyBorder="1" applyAlignment="1">
      <alignment vertical="center"/>
    </xf>
    <xf numFmtId="0" fontId="15" fillId="0" borderId="16" xfId="5" applyFont="1" applyBorder="1" applyAlignment="1">
      <alignment vertical="center"/>
    </xf>
    <xf numFmtId="8" fontId="16" fillId="2" borderId="64" xfId="5" applyNumberFormat="1" applyFont="1" applyFill="1" applyBorder="1" applyAlignment="1">
      <alignment horizontal="right" vertical="center"/>
    </xf>
    <xf numFmtId="0" fontId="16" fillId="0" borderId="10" xfId="5" applyFont="1" applyBorder="1" applyAlignment="1">
      <alignment horizontal="left" vertical="center" indent="2"/>
    </xf>
    <xf numFmtId="0" fontId="15" fillId="0" borderId="4" xfId="5" applyFont="1" applyBorder="1" applyAlignment="1">
      <alignment horizontal="left" vertical="center" indent="1"/>
    </xf>
    <xf numFmtId="0" fontId="15" fillId="0" borderId="4" xfId="5" applyFont="1" applyBorder="1" applyAlignment="1">
      <alignment vertical="center"/>
    </xf>
    <xf numFmtId="0" fontId="15" fillId="0" borderId="67" xfId="5" applyFont="1" applyBorder="1" applyAlignment="1">
      <alignment vertical="center"/>
    </xf>
    <xf numFmtId="6" fontId="16" fillId="0" borderId="58" xfId="5" applyNumberFormat="1" applyFont="1" applyBorder="1" applyAlignment="1">
      <alignment horizontal="right" vertical="center"/>
    </xf>
    <xf numFmtId="10" fontId="16" fillId="0" borderId="68" xfId="7" applyNumberFormat="1" applyFont="1" applyBorder="1" applyAlignment="1">
      <alignment horizontal="right" vertical="center"/>
    </xf>
    <xf numFmtId="0" fontId="16" fillId="0" borderId="0" xfId="5" applyFont="1" applyBorder="1" applyAlignment="1">
      <alignment horizontal="left" vertical="center" indent="2"/>
    </xf>
    <xf numFmtId="0" fontId="16" fillId="0" borderId="5" xfId="5" applyFont="1" applyBorder="1" applyAlignment="1">
      <alignment horizontal="left" vertical="center" indent="2"/>
    </xf>
    <xf numFmtId="0" fontId="15" fillId="0" borderId="5" xfId="5" applyFont="1" applyBorder="1" applyAlignment="1">
      <alignment horizontal="left" vertical="center" indent="1"/>
    </xf>
    <xf numFmtId="0" fontId="15" fillId="0" borderId="5" xfId="5" applyFont="1" applyBorder="1" applyAlignment="1">
      <alignment vertical="center"/>
    </xf>
    <xf numFmtId="38" fontId="16" fillId="0" borderId="5" xfId="5" applyNumberFormat="1" applyFont="1" applyBorder="1" applyAlignment="1">
      <alignment horizontal="right" vertical="center"/>
    </xf>
    <xf numFmtId="10" fontId="16" fillId="0" borderId="5" xfId="7" applyNumberFormat="1" applyFont="1" applyBorder="1" applyAlignment="1">
      <alignment horizontal="right" vertical="center"/>
    </xf>
    <xf numFmtId="0" fontId="13" fillId="3" borderId="30" xfId="6" applyFont="1" applyFill="1" applyBorder="1"/>
    <xf numFmtId="0" fontId="30" fillId="3" borderId="62" xfId="6" applyFont="1" applyFill="1" applyBorder="1" applyAlignment="1">
      <alignment horizontal="center" vertical="center"/>
    </xf>
    <xf numFmtId="0" fontId="13" fillId="3" borderId="75" xfId="6" quotePrefix="1" applyFont="1" applyFill="1" applyBorder="1" applyAlignment="1">
      <alignment horizontal="center"/>
    </xf>
    <xf numFmtId="0" fontId="30" fillId="3" borderId="66" xfId="6" applyFont="1" applyFill="1" applyBorder="1" applyAlignment="1">
      <alignment horizontal="center" vertical="center"/>
    </xf>
    <xf numFmtId="6" fontId="30" fillId="3" borderId="76" xfId="6" applyNumberFormat="1" applyFont="1" applyFill="1" applyBorder="1" applyAlignment="1">
      <alignment horizontal="center" vertical="center"/>
    </xf>
    <xf numFmtId="6" fontId="30" fillId="3" borderId="77" xfId="6" applyNumberFormat="1" applyFont="1" applyFill="1" applyBorder="1" applyAlignment="1">
      <alignment horizontal="center" vertical="center"/>
    </xf>
    <xf numFmtId="40" fontId="30" fillId="3" borderId="56" xfId="6" applyNumberFormat="1" applyFont="1" applyFill="1" applyBorder="1" applyAlignment="1">
      <alignment horizontal="right" vertical="center"/>
    </xf>
    <xf numFmtId="0" fontId="13" fillId="3" borderId="78" xfId="6" quotePrefix="1" applyFont="1" applyFill="1" applyBorder="1" applyAlignment="1">
      <alignment horizontal="center"/>
    </xf>
    <xf numFmtId="9" fontId="30" fillId="3" borderId="56" xfId="8" applyFont="1" applyFill="1" applyBorder="1" applyAlignment="1">
      <alignment horizontal="center" vertical="center"/>
    </xf>
    <xf numFmtId="165" fontId="30" fillId="3" borderId="46" xfId="8" applyNumberFormat="1" applyFont="1" applyFill="1" applyBorder="1" applyAlignment="1">
      <alignment horizontal="center" vertical="center"/>
    </xf>
    <xf numFmtId="38" fontId="30" fillId="3" borderId="15" xfId="6" applyNumberFormat="1" applyFont="1" applyFill="1" applyBorder="1" applyAlignment="1">
      <alignment horizontal="center" vertical="center"/>
    </xf>
    <xf numFmtId="38" fontId="30" fillId="3" borderId="79" xfId="6" applyNumberFormat="1" applyFont="1" applyFill="1" applyBorder="1" applyAlignment="1">
      <alignment horizontal="center" vertical="center"/>
    </xf>
    <xf numFmtId="40" fontId="30" fillId="3" borderId="25" xfId="6" applyNumberFormat="1" applyFont="1" applyFill="1" applyBorder="1" applyAlignment="1">
      <alignment horizontal="right" vertical="center"/>
    </xf>
    <xf numFmtId="0" fontId="13" fillId="3" borderId="25" xfId="6" quotePrefix="1" applyFont="1" applyFill="1" applyBorder="1" applyAlignment="1">
      <alignment horizontal="center"/>
    </xf>
    <xf numFmtId="9" fontId="30" fillId="3" borderId="25" xfId="8" applyFont="1" applyFill="1" applyBorder="1" applyAlignment="1">
      <alignment horizontal="center" vertical="center"/>
    </xf>
    <xf numFmtId="38" fontId="30" fillId="3" borderId="80" xfId="6" applyNumberFormat="1" applyFont="1" applyFill="1" applyBorder="1" applyAlignment="1">
      <alignment horizontal="center" vertical="center"/>
    </xf>
    <xf numFmtId="9" fontId="30" fillId="3" borderId="51" xfId="8" applyFont="1" applyFill="1" applyBorder="1" applyAlignment="1">
      <alignment horizontal="center" vertical="center"/>
    </xf>
    <xf numFmtId="6" fontId="30" fillId="3" borderId="18" xfId="6" applyNumberFormat="1" applyFont="1" applyFill="1" applyBorder="1" applyAlignment="1">
      <alignment horizontal="center" vertical="center"/>
    </xf>
    <xf numFmtId="0" fontId="30" fillId="3" borderId="81" xfId="6" applyFont="1" applyFill="1" applyBorder="1" applyAlignment="1">
      <alignment horizontal="center" vertical="center"/>
    </xf>
    <xf numFmtId="40" fontId="30" fillId="3" borderId="82" xfId="6" applyNumberFormat="1" applyFont="1" applyFill="1" applyBorder="1" applyAlignment="1">
      <alignment horizontal="right" vertical="center"/>
    </xf>
    <xf numFmtId="0" fontId="13" fillId="3" borderId="67" xfId="6" quotePrefix="1" applyFont="1" applyFill="1" applyBorder="1" applyAlignment="1">
      <alignment horizontal="center"/>
    </xf>
    <xf numFmtId="166" fontId="30" fillId="3" borderId="26" xfId="8" applyNumberFormat="1" applyFont="1" applyFill="1" applyBorder="1" applyAlignment="1">
      <alignment horizontal="center" vertical="center"/>
    </xf>
    <xf numFmtId="165" fontId="30" fillId="3" borderId="11" xfId="8" applyNumberFormat="1" applyFont="1" applyFill="1" applyBorder="1" applyAlignment="1">
      <alignment horizontal="center" vertical="center"/>
    </xf>
    <xf numFmtId="0" fontId="15" fillId="0" borderId="27" xfId="5" applyFont="1" applyBorder="1" applyAlignment="1">
      <alignment horizontal="left" vertical="center" indent="2"/>
    </xf>
    <xf numFmtId="0" fontId="16" fillId="0" borderId="6" xfId="5" applyFont="1" applyBorder="1" applyAlignment="1">
      <alignment horizontal="left" vertical="center" indent="1"/>
    </xf>
    <xf numFmtId="0" fontId="15" fillId="0" borderId="6" xfId="5" applyFont="1" applyBorder="1" applyAlignment="1">
      <alignment horizontal="center" vertical="center"/>
    </xf>
    <xf numFmtId="0" fontId="15" fillId="0" borderId="24" xfId="5" applyFont="1" applyBorder="1" applyAlignment="1">
      <alignment horizontal="center" vertical="center"/>
    </xf>
    <xf numFmtId="6" fontId="16" fillId="0" borderId="14" xfId="5" applyNumberFormat="1" applyFont="1" applyBorder="1" applyAlignment="1">
      <alignment horizontal="right" vertical="center"/>
    </xf>
    <xf numFmtId="0" fontId="4" fillId="0" borderId="0" xfId="5" applyFont="1"/>
    <xf numFmtId="6" fontId="22" fillId="3" borderId="19" xfId="5" applyNumberFormat="1" applyFont="1" applyFill="1" applyBorder="1" applyAlignment="1">
      <alignment horizontal="right" vertical="center"/>
    </xf>
    <xf numFmtId="6" fontId="22" fillId="3" borderId="20" xfId="5" applyNumberFormat="1" applyFont="1" applyFill="1" applyBorder="1" applyAlignment="1">
      <alignment horizontal="right" vertical="center"/>
    </xf>
    <xf numFmtId="0" fontId="28" fillId="3" borderId="45" xfId="5" applyFont="1" applyFill="1" applyBorder="1" applyAlignment="1">
      <alignment horizontal="center" vertical="center"/>
    </xf>
    <xf numFmtId="0" fontId="27" fillId="3" borderId="41" xfId="5" applyFont="1" applyFill="1" applyBorder="1" applyAlignment="1">
      <alignment horizontal="center" vertical="center"/>
    </xf>
    <xf numFmtId="39" fontId="16" fillId="0" borderId="11" xfId="5" applyNumberFormat="1" applyFont="1" applyBorder="1" applyAlignment="1">
      <alignment horizontal="right" vertical="center"/>
    </xf>
    <xf numFmtId="37" fontId="15" fillId="0" borderId="16" xfId="5" applyNumberFormat="1" applyFont="1" applyBorder="1" applyAlignment="1">
      <alignment horizontal="right" vertical="center"/>
    </xf>
    <xf numFmtId="37" fontId="15" fillId="0" borderId="17" xfId="5" applyNumberFormat="1" applyFont="1" applyBorder="1" applyAlignment="1">
      <alignment horizontal="center" vertical="center"/>
    </xf>
    <xf numFmtId="37" fontId="4" fillId="0" borderId="0" xfId="5" applyNumberFormat="1"/>
    <xf numFmtId="37" fontId="15" fillId="0" borderId="57" xfId="5" applyNumberFormat="1" applyFont="1" applyBorder="1" applyAlignment="1">
      <alignment horizontal="right" vertical="center"/>
    </xf>
    <xf numFmtId="37" fontId="15" fillId="0" borderId="23" xfId="5" applyNumberFormat="1" applyFont="1" applyBorder="1" applyAlignment="1">
      <alignment horizontal="center" vertical="center"/>
    </xf>
    <xf numFmtId="37" fontId="15" fillId="0" borderId="53" xfId="5" applyNumberFormat="1" applyFont="1" applyBorder="1" applyAlignment="1">
      <alignment horizontal="right" vertical="center"/>
    </xf>
    <xf numFmtId="0" fontId="16" fillId="0" borderId="83" xfId="5" applyFont="1" applyBorder="1" applyAlignment="1">
      <alignment horizontal="left" vertical="center" indent="1"/>
    </xf>
    <xf numFmtId="0" fontId="15" fillId="0" borderId="84" xfId="5" applyFont="1" applyBorder="1" applyAlignment="1">
      <alignment horizontal="left" vertical="center" indent="1"/>
    </xf>
    <xf numFmtId="38" fontId="15" fillId="0" borderId="48" xfId="5" applyNumberFormat="1" applyFont="1" applyBorder="1" applyAlignment="1">
      <alignment horizontal="right" vertical="center"/>
    </xf>
    <xf numFmtId="9" fontId="15" fillId="0" borderId="48" xfId="7" applyFont="1" applyBorder="1" applyAlignment="1">
      <alignment horizontal="right" vertical="center"/>
    </xf>
    <xf numFmtId="40" fontId="15" fillId="0" borderId="85" xfId="5" applyNumberFormat="1" applyFont="1" applyBorder="1" applyAlignment="1">
      <alignment horizontal="right" vertical="center"/>
    </xf>
    <xf numFmtId="40" fontId="15" fillId="0" borderId="87" xfId="5" applyNumberFormat="1" applyFont="1" applyBorder="1" applyAlignment="1">
      <alignment horizontal="right" vertical="center"/>
    </xf>
    <xf numFmtId="6" fontId="15" fillId="0" borderId="88" xfId="5" applyNumberFormat="1" applyFont="1" applyBorder="1" applyAlignment="1">
      <alignment horizontal="left" vertical="center" indent="1"/>
    </xf>
    <xf numFmtId="0" fontId="4" fillId="0" borderId="89" xfId="5" applyBorder="1" applyAlignment="1">
      <alignment horizontal="center" vertical="center"/>
    </xf>
    <xf numFmtId="38" fontId="16" fillId="0" borderId="52" xfId="5" applyNumberFormat="1" applyFont="1" applyBorder="1" applyAlignment="1">
      <alignment horizontal="right" vertical="center"/>
    </xf>
    <xf numFmtId="9" fontId="15" fillId="0" borderId="57" xfId="7" applyFont="1" applyBorder="1" applyAlignment="1">
      <alignment horizontal="right" vertical="center"/>
    </xf>
    <xf numFmtId="40" fontId="16" fillId="0" borderId="90" xfId="5" applyNumberFormat="1" applyFont="1" applyBorder="1" applyAlignment="1">
      <alignment horizontal="right" vertical="center"/>
    </xf>
    <xf numFmtId="6" fontId="21" fillId="0" borderId="86" xfId="5" applyNumberFormat="1" applyFont="1" applyBorder="1" applyAlignment="1">
      <alignment horizontal="left" vertical="center" indent="1"/>
    </xf>
    <xf numFmtId="0" fontId="27" fillId="3" borderId="92" xfId="5" applyFont="1" applyFill="1" applyBorder="1" applyAlignment="1">
      <alignment horizontal="center" vertical="center"/>
    </xf>
    <xf numFmtId="0" fontId="28" fillId="3" borderId="90" xfId="5" applyFont="1" applyFill="1" applyBorder="1" applyAlignment="1">
      <alignment horizontal="center" vertical="center"/>
    </xf>
    <xf numFmtId="6" fontId="21" fillId="3" borderId="93" xfId="5" applyNumberFormat="1" applyFont="1" applyFill="1" applyBorder="1" applyAlignment="1">
      <alignment horizontal="right" vertical="center"/>
    </xf>
    <xf numFmtId="6" fontId="22" fillId="3" borderId="85" xfId="5" applyNumberFormat="1" applyFont="1" applyFill="1" applyBorder="1" applyAlignment="1">
      <alignment horizontal="right" vertical="center"/>
    </xf>
    <xf numFmtId="6" fontId="21" fillId="3" borderId="94" xfId="5" applyNumberFormat="1" applyFont="1" applyFill="1" applyBorder="1" applyAlignment="1">
      <alignment horizontal="right" vertical="center"/>
    </xf>
    <xf numFmtId="6" fontId="22" fillId="3" borderId="79" xfId="5" applyNumberFormat="1" applyFont="1" applyFill="1" applyBorder="1" applyAlignment="1">
      <alignment horizontal="right" vertical="center"/>
    </xf>
    <xf numFmtId="6" fontId="15" fillId="0" borderId="50" xfId="5" applyNumberFormat="1" applyFont="1" applyBorder="1" applyAlignment="1">
      <alignment horizontal="right" vertical="center"/>
    </xf>
    <xf numFmtId="0" fontId="15" fillId="0" borderId="38" xfId="5" applyFont="1" applyBorder="1" applyAlignment="1">
      <alignment horizontal="left" vertical="center" indent="2"/>
    </xf>
    <xf numFmtId="6" fontId="16" fillId="0" borderId="59" xfId="5" applyNumberFormat="1" applyFont="1" applyBorder="1" applyAlignment="1">
      <alignment horizontal="right" vertical="center"/>
    </xf>
    <xf numFmtId="6" fontId="21" fillId="3" borderId="52" xfId="5" applyNumberFormat="1" applyFont="1" applyFill="1" applyBorder="1" applyAlignment="1">
      <alignment horizontal="right" vertical="center"/>
    </xf>
    <xf numFmtId="6" fontId="22" fillId="3" borderId="52" xfId="5" applyNumberFormat="1" applyFont="1" applyFill="1" applyBorder="1" applyAlignment="1">
      <alignment horizontal="right" vertical="center"/>
    </xf>
    <xf numFmtId="9" fontId="21" fillId="3" borderId="52" xfId="7" applyFont="1" applyFill="1" applyBorder="1" applyAlignment="1">
      <alignment horizontal="right" vertical="center"/>
    </xf>
    <xf numFmtId="6" fontId="22" fillId="3" borderId="90" xfId="5" applyNumberFormat="1" applyFont="1" applyFill="1" applyBorder="1" applyAlignment="1">
      <alignment horizontal="right" vertical="center"/>
    </xf>
    <xf numFmtId="6" fontId="21" fillId="3" borderId="98" xfId="5" applyNumberFormat="1" applyFont="1" applyFill="1" applyBorder="1" applyAlignment="1">
      <alignment horizontal="left" vertical="center"/>
    </xf>
    <xf numFmtId="0" fontId="13" fillId="0" borderId="91" xfId="5" applyFont="1" applyBorder="1" applyAlignment="1">
      <alignment horizontal="left" indent="1"/>
    </xf>
    <xf numFmtId="0" fontId="13" fillId="0" borderId="44" xfId="5" applyFont="1" applyBorder="1" applyAlignment="1">
      <alignment horizontal="left" indent="1"/>
    </xf>
    <xf numFmtId="8" fontId="13" fillId="0" borderId="99" xfId="5" applyNumberFormat="1" applyFont="1" applyBorder="1"/>
    <xf numFmtId="0" fontId="19" fillId="0" borderId="0" xfId="5" applyFont="1" applyAlignment="1">
      <alignment horizontal="left" indent="1"/>
    </xf>
    <xf numFmtId="0" fontId="19" fillId="0" borderId="0" xfId="5" applyFont="1"/>
    <xf numFmtId="0" fontId="13" fillId="0" borderId="0" xfId="39" applyFont="1"/>
    <xf numFmtId="0" fontId="8" fillId="0" borderId="0" xfId="39" applyFont="1" applyBorder="1" applyAlignment="1">
      <alignment horizontal="left" vertical="center" indent="1"/>
    </xf>
    <xf numFmtId="164" fontId="8" fillId="0" borderId="0" xfId="40" applyNumberFormat="1" applyFont="1" applyBorder="1" applyAlignment="1">
      <alignment vertical="center"/>
    </xf>
    <xf numFmtId="0" fontId="6" fillId="0" borderId="0" xfId="39" applyFont="1" applyBorder="1" applyAlignment="1">
      <alignment vertical="center"/>
    </xf>
    <xf numFmtId="0" fontId="3" fillId="0" borderId="0" xfId="39"/>
    <xf numFmtId="0" fontId="13" fillId="0" borderId="0" xfId="39" applyFont="1" applyAlignment="1">
      <alignment horizontal="left" indent="1"/>
    </xf>
    <xf numFmtId="0" fontId="14" fillId="0" borderId="0" xfId="39" applyFont="1" applyAlignment="1">
      <alignment vertical="center"/>
    </xf>
    <xf numFmtId="0" fontId="30" fillId="3" borderId="92" xfId="39" applyFont="1" applyFill="1" applyBorder="1" applyAlignment="1">
      <alignment horizontal="center" vertical="center"/>
    </xf>
    <xf numFmtId="0" fontId="13" fillId="3" borderId="30" xfId="39" applyFont="1" applyFill="1" applyBorder="1"/>
    <xf numFmtId="0" fontId="30" fillId="3" borderId="106" xfId="39" applyFont="1" applyFill="1" applyBorder="1" applyAlignment="1">
      <alignment horizontal="center" vertical="center"/>
    </xf>
    <xf numFmtId="0" fontId="30" fillId="3" borderId="90" xfId="39" applyFont="1" applyFill="1" applyBorder="1" applyAlignment="1">
      <alignment horizontal="center" vertical="center"/>
    </xf>
    <xf numFmtId="0" fontId="13" fillId="3" borderId="75" xfId="39" quotePrefix="1" applyFont="1" applyFill="1" applyBorder="1" applyAlignment="1">
      <alignment horizontal="center"/>
    </xf>
    <xf numFmtId="0" fontId="38" fillId="3" borderId="74" xfId="39" applyFont="1" applyFill="1" applyBorder="1" applyAlignment="1">
      <alignment horizontal="center" vertical="center"/>
    </xf>
    <xf numFmtId="0" fontId="30" fillId="3" borderId="74" xfId="39" applyFont="1" applyFill="1" applyBorder="1" applyAlignment="1">
      <alignment horizontal="center" vertical="center"/>
    </xf>
    <xf numFmtId="6" fontId="30" fillId="3" borderId="107" xfId="39" applyNumberFormat="1" applyFont="1" applyFill="1" applyBorder="1" applyAlignment="1">
      <alignment horizontal="center" vertical="center"/>
    </xf>
    <xf numFmtId="6" fontId="30" fillId="3" borderId="77" xfId="39" applyNumberFormat="1" applyFont="1" applyFill="1" applyBorder="1" applyAlignment="1">
      <alignment horizontal="center" vertical="center"/>
    </xf>
    <xf numFmtId="40" fontId="30" fillId="3" borderId="56" xfId="39" applyNumberFormat="1" applyFont="1" applyFill="1" applyBorder="1" applyAlignment="1">
      <alignment horizontal="right" vertical="center"/>
    </xf>
    <xf numFmtId="0" fontId="13" fillId="3" borderId="78" xfId="39" quotePrefix="1" applyFont="1" applyFill="1" applyBorder="1" applyAlignment="1">
      <alignment horizontal="center"/>
    </xf>
    <xf numFmtId="9" fontId="30" fillId="3" borderId="56" xfId="41" applyFont="1" applyFill="1" applyBorder="1" applyAlignment="1">
      <alignment horizontal="center" vertical="center"/>
    </xf>
    <xf numFmtId="165" fontId="30" fillId="3" borderId="108" xfId="41" applyNumberFormat="1" applyFont="1" applyFill="1" applyBorder="1" applyAlignment="1">
      <alignment horizontal="center" vertical="center"/>
    </xf>
    <xf numFmtId="38" fontId="30" fillId="3" borderId="94" xfId="39" applyNumberFormat="1" applyFont="1" applyFill="1" applyBorder="1" applyAlignment="1">
      <alignment horizontal="center" vertical="center"/>
    </xf>
    <xf numFmtId="38" fontId="30" fillId="3" borderId="79" xfId="39" applyNumberFormat="1" applyFont="1" applyFill="1" applyBorder="1" applyAlignment="1">
      <alignment horizontal="center" vertical="center"/>
    </xf>
    <xf numFmtId="40" fontId="30" fillId="3" borderId="25" xfId="39" applyNumberFormat="1" applyFont="1" applyFill="1" applyBorder="1" applyAlignment="1">
      <alignment horizontal="right" vertical="center"/>
    </xf>
    <xf numFmtId="0" fontId="13" fillId="3" borderId="25" xfId="39" quotePrefix="1" applyFont="1" applyFill="1" applyBorder="1" applyAlignment="1">
      <alignment horizontal="center"/>
    </xf>
    <xf numFmtId="9" fontId="30" fillId="3" borderId="25" xfId="41" applyFont="1" applyFill="1" applyBorder="1" applyAlignment="1">
      <alignment horizontal="center" vertical="center"/>
    </xf>
    <xf numFmtId="3" fontId="30" fillId="3" borderId="108" xfId="41" applyNumberFormat="1" applyFont="1" applyFill="1" applyBorder="1" applyAlignment="1">
      <alignment horizontal="center" vertical="center"/>
    </xf>
    <xf numFmtId="38" fontId="30" fillId="3" borderId="80" xfId="39" applyNumberFormat="1" applyFont="1" applyFill="1" applyBorder="1" applyAlignment="1">
      <alignment horizontal="center" vertical="center"/>
    </xf>
    <xf numFmtId="9" fontId="30" fillId="3" borderId="51" xfId="41" applyFont="1" applyFill="1" applyBorder="1" applyAlignment="1">
      <alignment horizontal="center" vertical="center"/>
    </xf>
    <xf numFmtId="6" fontId="30" fillId="3" borderId="95" xfId="39" applyNumberFormat="1" applyFont="1" applyFill="1" applyBorder="1" applyAlignment="1">
      <alignment horizontal="center" vertical="center"/>
    </xf>
    <xf numFmtId="0" fontId="30" fillId="3" borderId="87" xfId="39" applyFont="1" applyFill="1" applyBorder="1" applyAlignment="1">
      <alignment horizontal="center" vertical="center"/>
    </xf>
    <xf numFmtId="40" fontId="30" fillId="3" borderId="95" xfId="39" applyNumberFormat="1" applyFont="1" applyFill="1" applyBorder="1" applyAlignment="1">
      <alignment horizontal="right" vertical="center"/>
    </xf>
    <xf numFmtId="166" fontId="30" fillId="3" borderId="89" xfId="41" applyNumberFormat="1" applyFont="1" applyFill="1" applyBorder="1" applyAlignment="1">
      <alignment horizontal="center" vertical="center"/>
    </xf>
    <xf numFmtId="3" fontId="30" fillId="3" borderId="74" xfId="41" applyNumberFormat="1" applyFont="1" applyFill="1" applyBorder="1" applyAlignment="1">
      <alignment horizontal="center" vertical="center"/>
    </xf>
    <xf numFmtId="0" fontId="27" fillId="0" borderId="0" xfId="39" applyFont="1" applyAlignment="1">
      <alignment horizontal="left" vertical="center"/>
    </xf>
    <xf numFmtId="0" fontId="27" fillId="0" borderId="72" xfId="39" applyFont="1" applyBorder="1" applyAlignment="1">
      <alignment horizontal="center" vertical="center"/>
    </xf>
    <xf numFmtId="0" fontId="27" fillId="0" borderId="108" xfId="39" applyFont="1" applyBorder="1" applyAlignment="1">
      <alignment horizontal="center" vertical="center"/>
    </xf>
    <xf numFmtId="0" fontId="13" fillId="0" borderId="0" xfId="39" applyFont="1" applyAlignment="1">
      <alignment horizontal="left" vertical="center"/>
    </xf>
    <xf numFmtId="0" fontId="27" fillId="0" borderId="61" xfId="39" applyFont="1" applyBorder="1" applyAlignment="1">
      <alignment horizontal="left" vertical="center" indent="1"/>
    </xf>
    <xf numFmtId="0" fontId="14" fillId="0" borderId="0" xfId="39" applyFont="1" applyBorder="1" applyAlignment="1">
      <alignment horizontal="left" vertical="center"/>
    </xf>
    <xf numFmtId="0" fontId="13" fillId="0" borderId="0" xfId="39" applyFont="1" applyBorder="1"/>
    <xf numFmtId="5" fontId="27" fillId="0" borderId="106" xfId="39" applyNumberFormat="1" applyFont="1" applyBorder="1" applyAlignment="1">
      <alignment horizontal="center" vertical="center"/>
    </xf>
    <xf numFmtId="0" fontId="14" fillId="0" borderId="0" xfId="39" applyFont="1" applyBorder="1" applyAlignment="1">
      <alignment vertical="center"/>
    </xf>
    <xf numFmtId="5" fontId="14" fillId="0" borderId="0" xfId="39" applyNumberFormat="1" applyFont="1" applyBorder="1" applyAlignment="1">
      <alignment horizontal="right" vertical="center"/>
    </xf>
    <xf numFmtId="0" fontId="27" fillId="0" borderId="65" xfId="39" applyFont="1" applyBorder="1" applyAlignment="1">
      <alignment horizontal="left" vertical="center" indent="1"/>
    </xf>
    <xf numFmtId="0" fontId="14" fillId="0" borderId="9" xfId="39" applyFont="1" applyBorder="1" applyAlignment="1">
      <alignment horizontal="left" vertical="center"/>
    </xf>
    <xf numFmtId="0" fontId="13" fillId="0" borderId="9" xfId="39" applyFont="1" applyBorder="1"/>
    <xf numFmtId="5" fontId="27" fillId="0" borderId="74" xfId="39" applyNumberFormat="1" applyFont="1" applyBorder="1" applyAlignment="1">
      <alignment horizontal="center" vertical="center"/>
    </xf>
    <xf numFmtId="0" fontId="27" fillId="0" borderId="91" xfId="39" applyFont="1" applyBorder="1" applyAlignment="1">
      <alignment horizontal="left" vertical="center"/>
    </xf>
    <xf numFmtId="0" fontId="13" fillId="0" borderId="7" xfId="39" applyFont="1" applyBorder="1" applyAlignment="1">
      <alignment vertical="center"/>
    </xf>
    <xf numFmtId="5" fontId="27" fillId="0" borderId="7" xfId="39" applyNumberFormat="1" applyFont="1" applyBorder="1" applyAlignment="1">
      <alignment horizontal="right" vertical="center"/>
    </xf>
    <xf numFmtId="0" fontId="13" fillId="0" borderId="103" xfId="39" applyFont="1" applyBorder="1"/>
    <xf numFmtId="0" fontId="14" fillId="0" borderId="83" xfId="39" applyFont="1" applyBorder="1" applyAlignment="1">
      <alignment vertical="center"/>
    </xf>
    <xf numFmtId="0" fontId="13" fillId="0" borderId="84" xfId="39" applyFont="1" applyBorder="1" applyAlignment="1">
      <alignment vertical="center"/>
    </xf>
    <xf numFmtId="0" fontId="27" fillId="0" borderId="48" xfId="39" applyFont="1" applyBorder="1" applyAlignment="1">
      <alignment horizontal="center" vertical="center"/>
    </xf>
    <xf numFmtId="0" fontId="19" fillId="0" borderId="61" xfId="39" applyFont="1" applyBorder="1" applyAlignment="1">
      <alignment horizontal="left" vertical="center" indent="1"/>
    </xf>
    <xf numFmtId="0" fontId="19" fillId="0" borderId="0" xfId="39" applyFont="1" applyBorder="1"/>
    <xf numFmtId="165" fontId="19" fillId="0" borderId="100" xfId="39" applyNumberFormat="1" applyFont="1" applyBorder="1" applyAlignment="1">
      <alignment horizontal="right" vertical="center"/>
    </xf>
    <xf numFmtId="0" fontId="19" fillId="0" borderId="0" xfId="39" applyFont="1" applyBorder="1" applyAlignment="1">
      <alignment horizontal="left" vertical="center"/>
    </xf>
    <xf numFmtId="0" fontId="19" fillId="0" borderId="65" xfId="39" applyFont="1" applyBorder="1" applyAlignment="1">
      <alignment horizontal="left" vertical="center" indent="1"/>
    </xf>
    <xf numFmtId="165" fontId="19" fillId="0" borderId="52" xfId="39" applyNumberFormat="1" applyFont="1" applyBorder="1" applyAlignment="1">
      <alignment horizontal="right" vertical="center"/>
    </xf>
    <xf numFmtId="0" fontId="29" fillId="0" borderId="85" xfId="39" applyFont="1" applyBorder="1" applyAlignment="1">
      <alignment horizontal="center" vertical="center"/>
    </xf>
    <xf numFmtId="9" fontId="27" fillId="0" borderId="79" xfId="41" applyFont="1" applyBorder="1" applyAlignment="1">
      <alignment horizontal="center" vertical="center"/>
    </xf>
    <xf numFmtId="9" fontId="19" fillId="0" borderId="0" xfId="41" applyFont="1" applyBorder="1" applyAlignment="1">
      <alignment horizontal="right" vertical="center"/>
    </xf>
    <xf numFmtId="9" fontId="27" fillId="0" borderId="87" xfId="41" applyFont="1" applyBorder="1" applyAlignment="1">
      <alignment horizontal="center" vertical="center"/>
    </xf>
    <xf numFmtId="10" fontId="27" fillId="0" borderId="111" xfId="39" applyNumberFormat="1" applyFont="1" applyBorder="1" applyAlignment="1">
      <alignment horizontal="center" vertical="center"/>
    </xf>
    <xf numFmtId="0" fontId="19" fillId="0" borderId="65" xfId="39" applyFont="1" applyBorder="1" applyAlignment="1">
      <alignment horizontal="left" vertical="center"/>
    </xf>
    <xf numFmtId="0" fontId="27" fillId="0" borderId="9" xfId="39" applyFont="1" applyBorder="1" applyAlignment="1">
      <alignment vertical="center"/>
    </xf>
    <xf numFmtId="10" fontId="27" fillId="0" borderId="74" xfId="39" applyNumberFormat="1" applyFont="1" applyBorder="1" applyAlignment="1">
      <alignment horizontal="center" vertical="center"/>
    </xf>
    <xf numFmtId="0" fontId="19" fillId="0" borderId="8" xfId="39" applyFont="1" applyBorder="1" applyAlignment="1">
      <alignment horizontal="left" vertical="center"/>
    </xf>
    <xf numFmtId="0" fontId="27" fillId="0" borderId="8" xfId="39" applyFont="1" applyBorder="1" applyAlignment="1">
      <alignment vertical="center"/>
    </xf>
    <xf numFmtId="0" fontId="13" fillId="0" borderId="8" xfId="39" applyFont="1" applyBorder="1"/>
    <xf numFmtId="0" fontId="27" fillId="0" borderId="8" xfId="39" applyFont="1" applyBorder="1" applyAlignment="1">
      <alignment horizontal="left" vertical="center"/>
    </xf>
    <xf numFmtId="10" fontId="27" fillId="0" borderId="8" xfId="39" applyNumberFormat="1" applyFont="1" applyBorder="1" applyAlignment="1">
      <alignment horizontal="center" vertical="center"/>
    </xf>
    <xf numFmtId="0" fontId="18" fillId="3" borderId="8" xfId="39" applyFont="1" applyFill="1" applyBorder="1" applyAlignment="1">
      <alignment horizontal="center"/>
    </xf>
    <xf numFmtId="0" fontId="19" fillId="3" borderId="72" xfId="39" applyFont="1" applyFill="1" applyBorder="1" applyAlignment="1">
      <alignment horizontal="center"/>
    </xf>
    <xf numFmtId="0" fontId="17" fillId="3" borderId="65" xfId="39" applyFont="1" applyFill="1" applyBorder="1" applyAlignment="1">
      <alignment horizontal="center"/>
    </xf>
    <xf numFmtId="0" fontId="22" fillId="3" borderId="30" xfId="39" applyFont="1" applyFill="1" applyBorder="1" applyAlignment="1">
      <alignment horizontal="center"/>
    </xf>
    <xf numFmtId="0" fontId="37" fillId="3" borderId="106" xfId="39" applyFont="1" applyFill="1" applyBorder="1" applyAlignment="1">
      <alignment horizontal="center"/>
    </xf>
    <xf numFmtId="6" fontId="22" fillId="3" borderId="93" xfId="39" applyNumberFormat="1" applyFont="1" applyFill="1" applyBorder="1" applyAlignment="1">
      <alignment horizontal="right" vertical="center"/>
    </xf>
    <xf numFmtId="6" fontId="22" fillId="3" borderId="48" xfId="39" applyNumberFormat="1" applyFont="1" applyFill="1" applyBorder="1" applyAlignment="1">
      <alignment horizontal="right" vertical="center"/>
    </xf>
    <xf numFmtId="6" fontId="22" fillId="3" borderId="96" xfId="39" applyNumberFormat="1" applyFont="1" applyFill="1" applyBorder="1" applyAlignment="1">
      <alignment horizontal="right" vertical="center"/>
    </xf>
    <xf numFmtId="6" fontId="17" fillId="3" borderId="115" xfId="39" quotePrefix="1" applyNumberFormat="1" applyFont="1" applyFill="1" applyBorder="1" applyAlignment="1">
      <alignment horizontal="center" vertical="center"/>
    </xf>
    <xf numFmtId="9" fontId="22" fillId="3" borderId="48" xfId="41" applyFont="1" applyFill="1" applyBorder="1" applyAlignment="1">
      <alignment horizontal="center" vertical="center"/>
    </xf>
    <xf numFmtId="6" fontId="22" fillId="3" borderId="92" xfId="39" applyNumberFormat="1" applyFont="1" applyFill="1" applyBorder="1" applyAlignment="1">
      <alignment horizontal="right" vertical="center"/>
    </xf>
    <xf numFmtId="38" fontId="22" fillId="3" borderId="94" xfId="39" applyNumberFormat="1" applyFont="1" applyFill="1" applyBorder="1" applyAlignment="1">
      <alignment horizontal="right" vertical="center"/>
    </xf>
    <xf numFmtId="38" fontId="22" fillId="3" borderId="16" xfId="39" applyNumberFormat="1" applyFont="1" applyFill="1" applyBorder="1" applyAlignment="1">
      <alignment horizontal="right" vertical="center"/>
    </xf>
    <xf numFmtId="38" fontId="22" fillId="3" borderId="25" xfId="39" applyNumberFormat="1" applyFont="1" applyFill="1" applyBorder="1" applyAlignment="1">
      <alignment horizontal="right" vertical="center"/>
    </xf>
    <xf numFmtId="6" fontId="17" fillId="3" borderId="16" xfId="39" quotePrefix="1" applyNumberFormat="1" applyFont="1" applyFill="1" applyBorder="1" applyAlignment="1">
      <alignment horizontal="center" vertical="center"/>
    </xf>
    <xf numFmtId="9" fontId="22" fillId="3" borderId="16" xfId="41" applyFont="1" applyFill="1" applyBorder="1" applyAlignment="1">
      <alignment horizontal="center" vertical="center"/>
    </xf>
    <xf numFmtId="38" fontId="22" fillId="3" borderId="79" xfId="39" applyNumberFormat="1" applyFont="1" applyFill="1" applyBorder="1" applyAlignment="1">
      <alignment horizontal="right" vertical="center"/>
    </xf>
    <xf numFmtId="6" fontId="17" fillId="3" borderId="23" xfId="39" quotePrefix="1" applyNumberFormat="1" applyFont="1" applyFill="1" applyBorder="1" applyAlignment="1">
      <alignment horizontal="center" vertical="center"/>
    </xf>
    <xf numFmtId="165" fontId="30" fillId="3" borderId="74" xfId="41" applyNumberFormat="1" applyFont="1" applyFill="1" applyBorder="1" applyAlignment="1">
      <alignment horizontal="center" vertical="center"/>
    </xf>
    <xf numFmtId="38" fontId="22" fillId="3" borderId="95" xfId="39" applyNumberFormat="1" applyFont="1" applyFill="1" applyBorder="1" applyAlignment="1">
      <alignment horizontal="right" vertical="center"/>
    </xf>
    <xf numFmtId="38" fontId="22" fillId="3" borderId="57" xfId="39" applyNumberFormat="1" applyFont="1" applyFill="1" applyBorder="1" applyAlignment="1">
      <alignment horizontal="right" vertical="center"/>
    </xf>
    <xf numFmtId="6" fontId="22" fillId="3" borderId="89" xfId="39" applyNumberFormat="1" applyFont="1" applyFill="1" applyBorder="1" applyAlignment="1">
      <alignment horizontal="right" vertical="center"/>
    </xf>
    <xf numFmtId="6" fontId="22" fillId="3" borderId="57" xfId="39" applyNumberFormat="1" applyFont="1" applyFill="1" applyBorder="1" applyAlignment="1">
      <alignment horizontal="right" vertical="center"/>
    </xf>
    <xf numFmtId="9" fontId="22" fillId="3" borderId="57" xfId="41" applyNumberFormat="1" applyFont="1" applyFill="1" applyBorder="1" applyAlignment="1">
      <alignment horizontal="center" vertical="center"/>
    </xf>
    <xf numFmtId="6" fontId="22" fillId="3" borderId="87" xfId="39" applyNumberFormat="1" applyFont="1" applyFill="1" applyBorder="1" applyAlignment="1">
      <alignment horizontal="right" vertical="center"/>
    </xf>
    <xf numFmtId="6" fontId="16" fillId="0" borderId="116" xfId="5" applyNumberFormat="1" applyFont="1" applyBorder="1" applyAlignment="1">
      <alignment horizontal="right" vertical="center"/>
    </xf>
    <xf numFmtId="9" fontId="15" fillId="0" borderId="51" xfId="5" applyNumberFormat="1" applyFont="1" applyBorder="1" applyAlignment="1">
      <alignment horizontal="center" vertical="center"/>
    </xf>
    <xf numFmtId="9" fontId="17" fillId="2" borderId="53" xfId="4" applyFont="1" applyFill="1" applyBorder="1" applyAlignment="1">
      <alignment horizontal="right" vertical="center"/>
    </xf>
    <xf numFmtId="10" fontId="17" fillId="2" borderId="53" xfId="4" applyNumberFormat="1" applyFont="1" applyFill="1" applyBorder="1" applyAlignment="1">
      <alignment horizontal="right" vertical="center"/>
    </xf>
    <xf numFmtId="40" fontId="45" fillId="4" borderId="59" xfId="5" applyNumberFormat="1" applyFont="1" applyFill="1" applyBorder="1" applyAlignment="1">
      <alignment horizontal="right" vertical="center"/>
    </xf>
    <xf numFmtId="38" fontId="45" fillId="4" borderId="59" xfId="5" applyNumberFormat="1" applyFont="1" applyFill="1" applyBorder="1" applyAlignment="1">
      <alignment horizontal="right" vertical="center"/>
    </xf>
    <xf numFmtId="9" fontId="46" fillId="4" borderId="16" xfId="7" applyFont="1" applyFill="1" applyBorder="1" applyAlignment="1">
      <alignment horizontal="right" vertical="center"/>
    </xf>
    <xf numFmtId="9" fontId="47" fillId="4" borderId="16" xfId="7" applyFont="1" applyFill="1" applyBorder="1" applyAlignment="1">
      <alignment horizontal="right" vertical="center"/>
    </xf>
    <xf numFmtId="6" fontId="17" fillId="2" borderId="123" xfId="5" applyNumberFormat="1" applyFont="1" applyFill="1" applyBorder="1" applyAlignment="1">
      <alignment horizontal="right" vertical="center"/>
    </xf>
    <xf numFmtId="9" fontId="44" fillId="4" borderId="16" xfId="7" applyFont="1" applyFill="1" applyBorder="1" applyAlignment="1">
      <alignment horizontal="right" vertical="center"/>
    </xf>
    <xf numFmtId="9" fontId="48" fillId="4" borderId="16" xfId="7" applyFont="1" applyFill="1" applyBorder="1" applyAlignment="1">
      <alignment horizontal="right" vertical="center"/>
    </xf>
    <xf numFmtId="0" fontId="49" fillId="0" borderId="0" xfId="5" applyFont="1" applyAlignment="1">
      <alignment horizontal="left" indent="1"/>
    </xf>
    <xf numFmtId="8" fontId="45" fillId="4" borderId="90" xfId="5" applyNumberFormat="1" applyFont="1" applyFill="1" applyBorder="1"/>
    <xf numFmtId="6" fontId="17" fillId="2" borderId="14" xfId="5" applyNumberFormat="1" applyFont="1" applyFill="1" applyBorder="1" applyAlignment="1">
      <alignment horizontal="right" vertical="center"/>
    </xf>
    <xf numFmtId="6" fontId="17" fillId="2" borderId="17" xfId="5" applyNumberFormat="1" applyFont="1" applyFill="1" applyBorder="1" applyAlignment="1">
      <alignment horizontal="right" vertical="center"/>
    </xf>
    <xf numFmtId="9" fontId="17" fillId="2" borderId="17" xfId="4" applyFont="1" applyFill="1" applyBorder="1" applyAlignment="1">
      <alignment horizontal="right" vertical="center"/>
    </xf>
    <xf numFmtId="0" fontId="13" fillId="2" borderId="83" xfId="5" applyFont="1" applyFill="1" applyBorder="1" applyAlignment="1">
      <alignment horizontal="left" indent="1"/>
    </xf>
    <xf numFmtId="0" fontId="13" fillId="2" borderId="96" xfId="5" applyFont="1" applyFill="1" applyBorder="1" applyAlignment="1">
      <alignment horizontal="left" indent="1"/>
    </xf>
    <xf numFmtId="0" fontId="13" fillId="2" borderId="86" xfId="5" applyFont="1" applyFill="1" applyBorder="1" applyAlignment="1">
      <alignment horizontal="left" indent="1"/>
    </xf>
    <xf numFmtId="0" fontId="13" fillId="2" borderId="25" xfId="5" applyFont="1" applyFill="1" applyBorder="1" applyAlignment="1">
      <alignment horizontal="left" indent="1"/>
    </xf>
    <xf numFmtId="0" fontId="13" fillId="2" borderId="88" xfId="5" applyFont="1" applyFill="1" applyBorder="1" applyAlignment="1">
      <alignment horizontal="left" indent="1"/>
    </xf>
    <xf numFmtId="0" fontId="13" fillId="2" borderId="89" xfId="5" applyFont="1" applyFill="1" applyBorder="1" applyAlignment="1">
      <alignment horizontal="left" indent="1"/>
    </xf>
    <xf numFmtId="8" fontId="13" fillId="2" borderId="85" xfId="5" applyNumberFormat="1" applyFont="1" applyFill="1" applyBorder="1"/>
    <xf numFmtId="9" fontId="13" fillId="2" borderId="87" xfId="4" applyFont="1" applyFill="1" applyBorder="1"/>
    <xf numFmtId="8" fontId="13" fillId="2" borderId="90" xfId="5" applyNumberFormat="1" applyFont="1" applyFill="1" applyBorder="1"/>
    <xf numFmtId="0" fontId="8" fillId="0" borderId="0" xfId="43" applyFont="1" applyFill="1" applyBorder="1" applyAlignment="1">
      <alignment horizontal="center"/>
    </xf>
    <xf numFmtId="0" fontId="8" fillId="0" borderId="0" xfId="43" applyFont="1" applyBorder="1" applyAlignment="1">
      <alignment horizontal="center"/>
    </xf>
    <xf numFmtId="0" fontId="6" fillId="0" borderId="0" xfId="43" applyFont="1" applyBorder="1"/>
    <xf numFmtId="0" fontId="6" fillId="0" borderId="0" xfId="43" applyFont="1" applyBorder="1" applyAlignment="1">
      <alignment horizontal="left" indent="1"/>
    </xf>
    <xf numFmtId="0" fontId="5" fillId="0" borderId="0" xfId="43" applyBorder="1"/>
    <xf numFmtId="0" fontId="28" fillId="0" borderId="0" xfId="0" applyFont="1"/>
    <xf numFmtId="0" fontId="28" fillId="0" borderId="0" xfId="0" applyFont="1" applyBorder="1" applyAlignment="1">
      <alignment horizontal="left" indent="1"/>
    </xf>
    <xf numFmtId="44" fontId="28" fillId="0" borderId="0" xfId="42" applyFont="1"/>
    <xf numFmtId="0" fontId="5" fillId="0" borderId="0" xfId="43" applyFont="1" applyBorder="1"/>
    <xf numFmtId="37" fontId="12" fillId="0" borderId="0" xfId="42" applyNumberFormat="1" applyFont="1"/>
    <xf numFmtId="0" fontId="5" fillId="0" borderId="0" xfId="43" applyFont="1" applyBorder="1" applyAlignment="1"/>
    <xf numFmtId="0" fontId="5" fillId="0" borderId="0" xfId="43" applyBorder="1" applyAlignment="1"/>
    <xf numFmtId="0" fontId="52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indent="2"/>
    </xf>
    <xf numFmtId="0" fontId="53" fillId="0" borderId="0" xfId="43" applyFont="1" applyBorder="1"/>
    <xf numFmtId="0" fontId="53" fillId="0" borderId="25" xfId="44" applyFont="1" applyFill="1" applyBorder="1" applyAlignment="1">
      <alignment horizontal="left" indent="1"/>
    </xf>
    <xf numFmtId="0" fontId="53" fillId="0" borderId="0" xfId="44" applyFont="1" applyFill="1" applyBorder="1" applyAlignment="1">
      <alignment horizontal="left" indent="1"/>
    </xf>
    <xf numFmtId="0" fontId="53" fillId="0" borderId="56" xfId="47" applyFont="1" applyBorder="1"/>
    <xf numFmtId="0" fontId="53" fillId="0" borderId="0" xfId="43" applyFont="1" applyBorder="1" applyAlignment="1">
      <alignment horizontal="left" indent="1"/>
    </xf>
    <xf numFmtId="6" fontId="53" fillId="0" borderId="0" xfId="45" applyNumberFormat="1" applyFont="1" applyFill="1" applyBorder="1"/>
    <xf numFmtId="6" fontId="53" fillId="0" borderId="23" xfId="47" applyNumberFormat="1" applyFont="1" applyBorder="1" applyAlignment="1">
      <alignment horizontal="right"/>
    </xf>
    <xf numFmtId="0" fontId="53" fillId="0" borderId="25" xfId="47" applyFont="1" applyBorder="1" applyAlignment="1">
      <alignment horizontal="left" indent="4"/>
    </xf>
    <xf numFmtId="0" fontId="53" fillId="0" borderId="0" xfId="47" applyFont="1" applyBorder="1" applyAlignment="1">
      <alignment horizontal="left" indent="1"/>
    </xf>
    <xf numFmtId="0" fontId="53" fillId="0" borderId="0" xfId="47" applyFont="1" applyBorder="1" applyAlignment="1">
      <alignment horizontal="left" indent="4"/>
    </xf>
    <xf numFmtId="9" fontId="53" fillId="0" borderId="1" xfId="46" applyFont="1" applyBorder="1" applyAlignment="1">
      <alignment horizontal="right"/>
    </xf>
    <xf numFmtId="6" fontId="53" fillId="0" borderId="0" xfId="47" applyNumberFormat="1" applyFont="1" applyBorder="1" applyAlignment="1">
      <alignment horizontal="right"/>
    </xf>
    <xf numFmtId="6" fontId="53" fillId="6" borderId="2" xfId="45" applyNumberFormat="1" applyFont="1" applyFill="1" applyBorder="1" applyAlignment="1">
      <alignment vertical="center"/>
    </xf>
    <xf numFmtId="0" fontId="53" fillId="0" borderId="56" xfId="47" applyFont="1" applyBorder="1" applyAlignment="1">
      <alignment horizontal="left" indent="4"/>
    </xf>
    <xf numFmtId="0" fontId="8" fillId="2" borderId="0" xfId="43" applyFont="1" applyFill="1" applyBorder="1" applyAlignment="1">
      <alignment horizontal="left" indent="1"/>
    </xf>
    <xf numFmtId="0" fontId="6" fillId="2" borderId="0" xfId="43" applyFont="1" applyFill="1" applyBorder="1" applyAlignment="1">
      <alignment horizontal="left" indent="1"/>
    </xf>
    <xf numFmtId="0" fontId="28" fillId="0" borderId="0" xfId="0" applyFont="1" applyAlignment="1">
      <alignment horizontal="center"/>
    </xf>
    <xf numFmtId="0" fontId="8" fillId="0" borderId="25" xfId="29" applyFont="1" applyFill="1" applyBorder="1" applyAlignment="1">
      <alignment vertical="center"/>
    </xf>
    <xf numFmtId="0" fontId="8" fillId="0" borderId="2" xfId="29" applyFont="1" applyBorder="1" applyAlignment="1">
      <alignment horizontal="left" vertical="center"/>
    </xf>
    <xf numFmtId="10" fontId="8" fillId="0" borderId="16" xfId="57" applyNumberFormat="1" applyFont="1" applyFill="1" applyBorder="1" applyAlignment="1">
      <alignment vertical="center"/>
    </xf>
    <xf numFmtId="5" fontId="8" fillId="0" borderId="16" xfId="45" applyNumberFormat="1" applyFont="1" applyFill="1" applyBorder="1" applyAlignment="1">
      <alignment vertical="center"/>
    </xf>
    <xf numFmtId="0" fontId="8" fillId="0" borderId="16" xfId="29" applyFont="1" applyFill="1" applyBorder="1" applyAlignment="1">
      <alignment vertical="center"/>
    </xf>
    <xf numFmtId="0" fontId="6" fillId="0" borderId="25" xfId="29" applyFont="1" applyBorder="1" applyAlignment="1">
      <alignment vertical="center"/>
    </xf>
    <xf numFmtId="0" fontId="5" fillId="0" borderId="23" xfId="33" applyFont="1" applyBorder="1" applyAlignment="1">
      <alignment vertical="center"/>
    </xf>
    <xf numFmtId="5" fontId="8" fillId="0" borderId="23" xfId="45" applyNumberFormat="1" applyFont="1" applyFill="1" applyBorder="1" applyAlignment="1">
      <alignment vertical="center"/>
    </xf>
    <xf numFmtId="0" fontId="5" fillId="0" borderId="56" xfId="33" applyFont="1" applyBorder="1" applyAlignment="1">
      <alignment vertical="center"/>
    </xf>
    <xf numFmtId="0" fontId="5" fillId="0" borderId="1" xfId="33" applyFont="1" applyBorder="1" applyAlignment="1">
      <alignment vertical="center"/>
    </xf>
    <xf numFmtId="0" fontId="45" fillId="4" borderId="0" xfId="0" applyFont="1" applyFill="1" applyAlignment="1">
      <alignment horizontal="center" vertical="center"/>
    </xf>
    <xf numFmtId="0" fontId="51" fillId="0" borderId="0" xfId="43" applyFont="1" applyBorder="1" applyAlignment="1">
      <alignment horizontal="center"/>
    </xf>
    <xf numFmtId="0" fontId="54" fillId="0" borderId="126" xfId="0" applyFont="1" applyBorder="1" applyAlignment="1">
      <alignment horizontal="left" vertical="center" indent="1"/>
    </xf>
    <xf numFmtId="0" fontId="11" fillId="0" borderId="127" xfId="31" applyBorder="1"/>
    <xf numFmtId="0" fontId="5" fillId="0" borderId="127" xfId="0" applyFont="1" applyBorder="1"/>
    <xf numFmtId="6" fontId="23" fillId="0" borderId="6" xfId="0" applyNumberFormat="1" applyFont="1" applyFill="1" applyBorder="1" applyAlignment="1">
      <alignment vertical="center"/>
    </xf>
    <xf numFmtId="0" fontId="6" fillId="0" borderId="128" xfId="44" applyFont="1" applyFill="1" applyBorder="1"/>
    <xf numFmtId="0" fontId="11" fillId="0" borderId="0" xfId="31"/>
    <xf numFmtId="0" fontId="5" fillId="0" borderId="0" xfId="31" applyFont="1" applyBorder="1" applyAlignment="1"/>
    <xf numFmtId="0" fontId="5" fillId="0" borderId="0" xfId="31" applyFont="1" applyBorder="1"/>
    <xf numFmtId="0" fontId="55" fillId="0" borderId="0" xfId="31" applyFont="1" applyFill="1" applyBorder="1" applyAlignment="1">
      <alignment horizontal="center"/>
    </xf>
    <xf numFmtId="0" fontId="56" fillId="0" borderId="0" xfId="31" applyFont="1" applyBorder="1" applyAlignment="1">
      <alignment horizontal="center"/>
    </xf>
    <xf numFmtId="0" fontId="54" fillId="0" borderId="129" xfId="0" applyFont="1" applyBorder="1" applyAlignment="1">
      <alignment horizontal="left" vertical="center" indent="1"/>
    </xf>
    <xf numFmtId="0" fontId="11" fillId="0" borderId="0" xfId="31" applyBorder="1"/>
    <xf numFmtId="0" fontId="5" fillId="0" borderId="0" xfId="0" applyFont="1" applyBorder="1"/>
    <xf numFmtId="0" fontId="6" fillId="0" borderId="62" xfId="44" applyFont="1" applyFill="1" applyBorder="1"/>
    <xf numFmtId="6" fontId="23" fillId="0" borderId="84" xfId="0" applyNumberFormat="1" applyFont="1" applyFill="1" applyBorder="1" applyAlignment="1">
      <alignment vertical="center"/>
    </xf>
    <xf numFmtId="0" fontId="5" fillId="0" borderId="62" xfId="0" applyFont="1" applyBorder="1"/>
    <xf numFmtId="10" fontId="23" fillId="0" borderId="9" xfId="35" applyNumberFormat="1" applyFont="1" applyFill="1" applyBorder="1" applyAlignment="1">
      <alignment vertical="center"/>
    </xf>
    <xf numFmtId="8" fontId="23" fillId="0" borderId="64" xfId="0" applyNumberFormat="1" applyFont="1" applyFill="1" applyBorder="1" applyAlignment="1">
      <alignment vertical="center"/>
    </xf>
    <xf numFmtId="0" fontId="5" fillId="0" borderId="62" xfId="0" applyFont="1" applyBorder="1" applyAlignment="1"/>
    <xf numFmtId="0" fontId="54" fillId="0" borderId="10" xfId="0" applyFont="1" applyBorder="1" applyAlignment="1">
      <alignment horizontal="left" vertical="center" indent="1"/>
    </xf>
    <xf numFmtId="0" fontId="11" fillId="0" borderId="4" xfId="31" applyBorder="1"/>
    <xf numFmtId="0" fontId="5" fillId="0" borderId="4" xfId="0" applyFont="1" applyBorder="1"/>
    <xf numFmtId="0" fontId="6" fillId="0" borderId="4" xfId="44" applyFont="1" applyFill="1" applyBorder="1"/>
    <xf numFmtId="8" fontId="6" fillId="0" borderId="11" xfId="44" applyNumberFormat="1" applyFont="1" applyFill="1" applyBorder="1" applyAlignment="1"/>
    <xf numFmtId="0" fontId="19" fillId="0" borderId="0" xfId="43" applyFont="1" applyFill="1" applyBorder="1" applyAlignment="1">
      <alignment horizontal="center"/>
    </xf>
    <xf numFmtId="0" fontId="57" fillId="0" borderId="0" xfId="43" applyFont="1" applyBorder="1" applyAlignment="1">
      <alignment horizontal="center" vertical="center"/>
    </xf>
    <xf numFmtId="0" fontId="5" fillId="0" borderId="0" xfId="43"/>
    <xf numFmtId="43" fontId="5" fillId="0" borderId="1" xfId="17" applyFont="1" applyFill="1" applyBorder="1" applyAlignment="1">
      <alignment horizontal="left" vertical="center" indent="1"/>
    </xf>
    <xf numFmtId="0" fontId="5" fillId="0" borderId="23" xfId="43" applyFont="1" applyBorder="1" applyAlignment="1">
      <alignment horizontal="left" vertical="center"/>
    </xf>
    <xf numFmtId="43" fontId="5" fillId="0" borderId="2" xfId="17" applyFont="1" applyFill="1" applyBorder="1" applyAlignment="1">
      <alignment horizontal="left" vertical="center" indent="1"/>
    </xf>
    <xf numFmtId="0" fontId="5" fillId="0" borderId="16" xfId="43" applyFont="1" applyBorder="1" applyAlignment="1">
      <alignment horizontal="left" vertical="center"/>
    </xf>
    <xf numFmtId="6" fontId="51" fillId="0" borderId="16" xfId="43" applyNumberFormat="1" applyFont="1" applyBorder="1" applyAlignment="1">
      <alignment vertical="center"/>
    </xf>
    <xf numFmtId="6" fontId="5" fillId="0" borderId="16" xfId="43" applyNumberFormat="1" applyFont="1" applyBorder="1" applyAlignment="1">
      <alignment vertical="center"/>
    </xf>
    <xf numFmtId="164" fontId="5" fillId="0" borderId="23" xfId="17" applyNumberFormat="1" applyFont="1" applyBorder="1" applyAlignment="1">
      <alignment vertical="center"/>
    </xf>
    <xf numFmtId="0" fontId="5" fillId="0" borderId="0" xfId="43" applyFont="1" applyFill="1" applyBorder="1" applyAlignment="1">
      <alignment vertical="center"/>
    </xf>
    <xf numFmtId="0" fontId="5" fillId="0" borderId="0" xfId="43" applyFont="1"/>
    <xf numFmtId="0" fontId="19" fillId="0" borderId="0" xfId="31" applyFont="1" applyFill="1" applyBorder="1" applyAlignment="1">
      <alignment horizontal="center"/>
    </xf>
    <xf numFmtId="0" fontId="51" fillId="0" borderId="0" xfId="31" applyFont="1" applyBorder="1" applyAlignment="1">
      <alignment horizontal="center"/>
    </xf>
    <xf numFmtId="0" fontId="5" fillId="0" borderId="0" xfId="31" applyFont="1"/>
    <xf numFmtId="0" fontId="51" fillId="5" borderId="0" xfId="0" applyFont="1" applyFill="1" applyBorder="1" applyAlignment="1">
      <alignment horizontal="left"/>
    </xf>
    <xf numFmtId="0" fontId="0" fillId="5" borderId="0" xfId="0" applyFill="1" applyBorder="1"/>
    <xf numFmtId="0" fontId="51" fillId="0" borderId="0" xfId="0" applyFont="1" applyBorder="1" applyAlignment="1">
      <alignment horizontal="left"/>
    </xf>
    <xf numFmtId="0" fontId="0" fillId="0" borderId="0" xfId="0" applyBorder="1"/>
    <xf numFmtId="16" fontId="5" fillId="5" borderId="130" xfId="0" quotePrefix="1" applyNumberFormat="1" applyFont="1" applyFill="1" applyBorder="1" applyAlignment="1">
      <alignment horizontal="center"/>
    </xf>
    <xf numFmtId="0" fontId="5" fillId="0" borderId="129" xfId="0" applyFont="1" applyBorder="1"/>
    <xf numFmtId="0" fontId="0" fillId="0" borderId="25" xfId="0" applyBorder="1"/>
    <xf numFmtId="0" fontId="5" fillId="0" borderId="131" xfId="0" quotePrefix="1" applyFont="1" applyBorder="1" applyAlignment="1">
      <alignment horizontal="center"/>
    </xf>
    <xf numFmtId="0" fontId="5" fillId="0" borderId="132" xfId="0" quotePrefix="1" applyFont="1" applyBorder="1" applyAlignment="1">
      <alignment horizontal="center"/>
    </xf>
    <xf numFmtId="43" fontId="5" fillId="0" borderId="1" xfId="17" applyFont="1" applyFill="1" applyBorder="1" applyAlignment="1">
      <alignment horizontal="left" vertical="center"/>
    </xf>
    <xf numFmtId="43" fontId="5" fillId="0" borderId="2" xfId="17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6" fillId="0" borderId="0" xfId="0" applyFont="1" applyFill="1"/>
    <xf numFmtId="0" fontId="58" fillId="0" borderId="0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8" fillId="0" borderId="0" xfId="0" applyFont="1" applyFill="1" applyBorder="1" applyAlignment="1">
      <alignment horizontal="left" vertical="center"/>
    </xf>
    <xf numFmtId="0" fontId="60" fillId="0" borderId="28" xfId="0" applyFont="1" applyBorder="1" applyAlignment="1">
      <alignment horizontal="left" vertical="center" indent="1" readingOrder="1"/>
    </xf>
    <xf numFmtId="0" fontId="6" fillId="0" borderId="25" xfId="0" applyFont="1" applyBorder="1" applyAlignment="1">
      <alignment vertical="center"/>
    </xf>
    <xf numFmtId="6" fontId="60" fillId="0" borderId="16" xfId="0" applyNumberFormat="1" applyFont="1" applyBorder="1" applyAlignment="1">
      <alignment horizontal="right" vertical="center" readingOrder="1"/>
    </xf>
    <xf numFmtId="6" fontId="60" fillId="0" borderId="17" xfId="0" applyNumberFormat="1" applyFont="1" applyBorder="1" applyAlignment="1">
      <alignment horizontal="right" vertical="center" readingOrder="1"/>
    </xf>
    <xf numFmtId="6" fontId="23" fillId="0" borderId="16" xfId="0" applyNumberFormat="1" applyFont="1" applyBorder="1" applyAlignment="1">
      <alignment horizontal="right" vertical="center" readingOrder="1"/>
    </xf>
    <xf numFmtId="6" fontId="23" fillId="0" borderId="17" xfId="0" applyNumberFormat="1" applyFont="1" applyBorder="1" applyAlignment="1">
      <alignment horizontal="right" vertical="center" readingOrder="1"/>
    </xf>
    <xf numFmtId="6" fontId="60" fillId="0" borderId="20" xfId="0" applyNumberFormat="1" applyFont="1" applyBorder="1" applyAlignment="1">
      <alignment horizontal="right" vertical="center" readingOrder="1"/>
    </xf>
    <xf numFmtId="0" fontId="60" fillId="0" borderId="29" xfId="0" applyFont="1" applyBorder="1" applyAlignment="1">
      <alignment horizontal="left" vertical="center" indent="1" readingOrder="1"/>
    </xf>
    <xf numFmtId="0" fontId="6" fillId="0" borderId="26" xfId="0" applyFont="1" applyBorder="1" applyAlignment="1">
      <alignment vertical="center"/>
    </xf>
    <xf numFmtId="6" fontId="23" fillId="0" borderId="19" xfId="0" applyNumberFormat="1" applyFont="1" applyBorder="1" applyAlignment="1">
      <alignment horizontal="right" vertical="center" readingOrder="1"/>
    </xf>
    <xf numFmtId="6" fontId="60" fillId="5" borderId="21" xfId="0" applyNumberFormat="1" applyFont="1" applyFill="1" applyBorder="1" applyAlignment="1">
      <alignment horizontal="right" vertical="center" readingOrder="1"/>
    </xf>
    <xf numFmtId="0" fontId="10" fillId="0" borderId="0" xfId="0" applyFont="1" applyFill="1" applyAlignment="1">
      <alignment horizontal="left" vertical="center" indent="1"/>
    </xf>
    <xf numFmtId="0" fontId="10" fillId="0" borderId="0" xfId="0" applyFont="1" applyFill="1" applyAlignment="1">
      <alignment vertical="center"/>
    </xf>
    <xf numFmtId="168" fontId="58" fillId="0" borderId="0" xfId="40" quotePrefix="1" applyNumberFormat="1" applyFont="1" applyFill="1" applyAlignment="1">
      <alignment horizontal="center" vertical="center"/>
    </xf>
    <xf numFmtId="0" fontId="51" fillId="0" borderId="122" xfId="0" applyFont="1" applyBorder="1" applyAlignment="1">
      <alignment horizontal="center" vertical="top" wrapText="1"/>
    </xf>
    <xf numFmtId="0" fontId="51" fillId="0" borderId="123" xfId="0" applyFont="1" applyBorder="1" applyAlignment="1">
      <alignment horizontal="center" vertical="top" wrapText="1"/>
    </xf>
    <xf numFmtId="0" fontId="5" fillId="0" borderId="133" xfId="0" applyFont="1" applyBorder="1" applyAlignment="1">
      <alignment horizontal="left" vertical="top" indent="1"/>
    </xf>
    <xf numFmtId="0" fontId="5" fillId="0" borderId="56" xfId="0" applyFont="1" applyBorder="1" applyAlignment="1">
      <alignment horizontal="left" vertical="top" indent="1"/>
    </xf>
    <xf numFmtId="5" fontId="5" fillId="0" borderId="23" xfId="0" applyNumberFormat="1" applyFont="1" applyBorder="1" applyAlignment="1">
      <alignment horizontal="right" vertical="top" wrapText="1"/>
    </xf>
    <xf numFmtId="5" fontId="10" fillId="0" borderId="36" xfId="0" applyNumberFormat="1" applyFont="1" applyFill="1" applyBorder="1" applyAlignment="1">
      <alignment vertical="center"/>
    </xf>
    <xf numFmtId="0" fontId="5" fillId="0" borderId="28" xfId="0" applyFont="1" applyBorder="1" applyAlignment="1">
      <alignment horizontal="left" vertical="top" indent="1"/>
    </xf>
    <xf numFmtId="0" fontId="5" fillId="0" borderId="25" xfId="0" applyFont="1" applyBorder="1" applyAlignment="1">
      <alignment horizontal="left" vertical="top" indent="1"/>
    </xf>
    <xf numFmtId="169" fontId="51" fillId="0" borderId="57" xfId="46" applyNumberFormat="1" applyFont="1" applyFill="1" applyBorder="1" applyAlignment="1">
      <alignment vertical="center"/>
    </xf>
    <xf numFmtId="10" fontId="51" fillId="0" borderId="53" xfId="46" applyNumberFormat="1" applyFont="1" applyFill="1" applyBorder="1" applyAlignment="1">
      <alignment vertical="center"/>
    </xf>
    <xf numFmtId="0" fontId="51" fillId="0" borderId="29" xfId="0" applyFont="1" applyBorder="1" applyAlignment="1">
      <alignment horizontal="left" vertical="top" indent="1"/>
    </xf>
    <xf numFmtId="0" fontId="51" fillId="0" borderId="26" xfId="0" applyFont="1" applyBorder="1" applyAlignment="1">
      <alignment horizontal="left" vertical="top" indent="1"/>
    </xf>
    <xf numFmtId="6" fontId="51" fillId="5" borderId="58" xfId="0" applyNumberFormat="1" applyFont="1" applyFill="1" applyBorder="1" applyAlignment="1">
      <alignment horizontal="right" vertical="center"/>
    </xf>
    <xf numFmtId="6" fontId="51" fillId="5" borderId="58" xfId="0" applyNumberFormat="1" applyFont="1" applyFill="1" applyBorder="1" applyAlignment="1">
      <alignment horizontal="right" vertical="center" wrapText="1"/>
    </xf>
    <xf numFmtId="6" fontId="51" fillId="5" borderId="21" xfId="0" applyNumberFormat="1" applyFont="1" applyFill="1" applyBorder="1" applyAlignment="1">
      <alignment horizontal="right" vertical="center"/>
    </xf>
    <xf numFmtId="5" fontId="6" fillId="0" borderId="0" xfId="45" applyNumberFormat="1" applyFont="1" applyFill="1" applyAlignment="1">
      <alignment vertical="center"/>
    </xf>
    <xf numFmtId="0" fontId="5" fillId="0" borderId="24" xfId="0" applyFont="1" applyBorder="1" applyAlignment="1">
      <alignment horizontal="left" vertical="top" indent="1"/>
    </xf>
    <xf numFmtId="5" fontId="5" fillId="0" borderId="14" xfId="0" applyNumberFormat="1" applyFont="1" applyBorder="1" applyAlignment="1">
      <alignment horizontal="right" vertical="top" wrapText="1"/>
    </xf>
    <xf numFmtId="5" fontId="5" fillId="0" borderId="36" xfId="0" applyNumberFormat="1" applyFont="1" applyBorder="1" applyAlignment="1">
      <alignment horizontal="right" vertical="top" wrapText="1"/>
    </xf>
    <xf numFmtId="0" fontId="5" fillId="0" borderId="67" xfId="0" applyFont="1" applyBorder="1" applyAlignment="1">
      <alignment horizontal="left" vertical="top" indent="1"/>
    </xf>
    <xf numFmtId="5" fontId="5" fillId="0" borderId="21" xfId="0" applyNumberFormat="1" applyFont="1" applyBorder="1" applyAlignment="1">
      <alignment horizontal="right" vertical="top" wrapText="1"/>
    </xf>
    <xf numFmtId="0" fontId="62" fillId="0" borderId="54" xfId="0" applyFont="1" applyFill="1" applyBorder="1" applyAlignment="1">
      <alignment horizontal="left" vertical="center" indent="1"/>
    </xf>
    <xf numFmtId="0" fontId="0" fillId="0" borderId="5" xfId="0" applyFill="1" applyBorder="1" applyAlignment="1">
      <alignment vertical="center"/>
    </xf>
    <xf numFmtId="0" fontId="63" fillId="0" borderId="5" xfId="0" applyFont="1" applyFill="1" applyBorder="1" applyAlignment="1">
      <alignment horizontal="center" vertical="center"/>
    </xf>
    <xf numFmtId="43" fontId="5" fillId="0" borderId="55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2" fillId="0" borderId="35" xfId="0" applyFont="1" applyFill="1" applyBorder="1" applyAlignment="1">
      <alignment horizontal="left" vertical="center" indent="1"/>
    </xf>
    <xf numFmtId="0" fontId="0" fillId="0" borderId="1" xfId="0" applyFill="1" applyBorder="1" applyAlignment="1">
      <alignment vertical="center"/>
    </xf>
    <xf numFmtId="6" fontId="8" fillId="0" borderId="56" xfId="0" applyNumberFormat="1" applyFont="1" applyFill="1" applyBorder="1" applyAlignment="1">
      <alignment vertical="center"/>
    </xf>
    <xf numFmtId="6" fontId="8" fillId="0" borderId="23" xfId="0" applyNumberFormat="1" applyFont="1" applyFill="1" applyBorder="1" applyAlignment="1">
      <alignment vertical="center"/>
    </xf>
    <xf numFmtId="43" fontId="5" fillId="0" borderId="36" xfId="0" applyNumberFormat="1" applyFont="1" applyBorder="1" applyAlignment="1">
      <alignment vertical="center"/>
    </xf>
    <xf numFmtId="0" fontId="51" fillId="0" borderId="28" xfId="0" applyFont="1" applyFill="1" applyBorder="1" applyAlignment="1">
      <alignment horizontal="left" vertical="center" indent="2"/>
    </xf>
    <xf numFmtId="0" fontId="6" fillId="0" borderId="2" xfId="0" applyFont="1" applyBorder="1" applyAlignment="1"/>
    <xf numFmtId="38" fontId="8" fillId="0" borderId="16" xfId="0" applyNumberFormat="1" applyFont="1" applyFill="1" applyBorder="1" applyAlignment="1">
      <alignment horizontal="right" vertical="center"/>
    </xf>
    <xf numFmtId="6" fontId="8" fillId="0" borderId="17" xfId="0" applyNumberFormat="1" applyFont="1" applyFill="1" applyBorder="1" applyAlignment="1">
      <alignment vertical="center"/>
    </xf>
    <xf numFmtId="6" fontId="8" fillId="0" borderId="16" xfId="0" applyNumberFormat="1" applyFont="1" applyFill="1" applyBorder="1" applyAlignment="1">
      <alignment horizontal="right" vertical="center"/>
    </xf>
    <xf numFmtId="38" fontId="8" fillId="0" borderId="19" xfId="0" applyNumberFormat="1" applyFont="1" applyFill="1" applyBorder="1" applyAlignment="1">
      <alignment horizontal="right" vertical="center"/>
    </xf>
    <xf numFmtId="38" fontId="8" fillId="0" borderId="17" xfId="0" applyNumberFormat="1" applyFont="1" applyFill="1" applyBorder="1" applyAlignment="1">
      <alignment horizontal="right" vertical="center"/>
    </xf>
    <xf numFmtId="43" fontId="6" fillId="0" borderId="28" xfId="60" applyFont="1" applyBorder="1" applyAlignment="1"/>
    <xf numFmtId="0" fontId="0" fillId="0" borderId="16" xfId="0" applyBorder="1" applyAlignment="1">
      <alignment vertical="center"/>
    </xf>
    <xf numFmtId="164" fontId="8" fillId="0" borderId="20" xfId="60" applyNumberFormat="1" applyFont="1" applyBorder="1"/>
    <xf numFmtId="6" fontId="8" fillId="0" borderId="36" xfId="0" applyNumberFormat="1" applyFont="1" applyBorder="1"/>
    <xf numFmtId="0" fontId="8" fillId="0" borderId="0" xfId="0" applyFont="1" applyAlignment="1">
      <alignment horizontal="left"/>
    </xf>
    <xf numFmtId="43" fontId="8" fillId="6" borderId="28" xfId="60" applyFont="1" applyFill="1" applyBorder="1" applyAlignment="1"/>
    <xf numFmtId="0" fontId="8" fillId="6" borderId="2" xfId="0" applyFont="1" applyFill="1" applyBorder="1" applyAlignment="1"/>
    <xf numFmtId="0" fontId="0" fillId="5" borderId="25" xfId="0" applyFill="1" applyBorder="1" applyAlignment="1">
      <alignment vertical="center"/>
    </xf>
    <xf numFmtId="0" fontId="8" fillId="6" borderId="17" xfId="0" applyFont="1" applyFill="1" applyBorder="1"/>
    <xf numFmtId="43" fontId="8" fillId="6" borderId="29" xfId="60" applyFont="1" applyFill="1" applyBorder="1" applyAlignment="1"/>
    <xf numFmtId="0" fontId="8" fillId="6" borderId="3" xfId="0" applyFont="1" applyFill="1" applyBorder="1" applyAlignment="1"/>
    <xf numFmtId="0" fontId="0" fillId="5" borderId="26" xfId="0" applyFill="1" applyBorder="1" applyAlignment="1">
      <alignment vertical="center"/>
    </xf>
    <xf numFmtId="6" fontId="8" fillId="6" borderId="20" xfId="42" applyNumberFormat="1" applyFont="1" applyFill="1" applyBorder="1"/>
    <xf numFmtId="0" fontId="8" fillId="0" borderId="0" xfId="0" applyFont="1"/>
    <xf numFmtId="43" fontId="8" fillId="0" borderId="35" xfId="6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0" fillId="0" borderId="56" xfId="0" applyBorder="1" applyAlignment="1">
      <alignment vertical="center"/>
    </xf>
    <xf numFmtId="0" fontId="6" fillId="0" borderId="36" xfId="0" applyFont="1" applyBorder="1"/>
    <xf numFmtId="0" fontId="0" fillId="0" borderId="25" xfId="0" applyBorder="1" applyAlignment="1">
      <alignment vertical="center"/>
    </xf>
    <xf numFmtId="6" fontId="8" fillId="0" borderId="17" xfId="42" applyNumberFormat="1" applyFont="1" applyBorder="1"/>
    <xf numFmtId="37" fontId="8" fillId="0" borderId="17" xfId="60" applyNumberFormat="1" applyFont="1" applyBorder="1"/>
    <xf numFmtId="164" fontId="8" fillId="0" borderId="31" xfId="60" applyNumberFormat="1" applyFont="1" applyBorder="1"/>
    <xf numFmtId="43" fontId="8" fillId="6" borderId="10" xfId="60" applyFont="1" applyFill="1" applyBorder="1" applyAlignment="1"/>
    <xf numFmtId="0" fontId="8" fillId="6" borderId="4" xfId="0" applyFont="1" applyFill="1" applyBorder="1" applyAlignment="1"/>
    <xf numFmtId="0" fontId="0" fillId="0" borderId="67" xfId="0" applyBorder="1" applyAlignment="1">
      <alignment vertical="center"/>
    </xf>
    <xf numFmtId="6" fontId="8" fillId="6" borderId="134" xfId="0" applyNumberFormat="1" applyFont="1" applyFill="1" applyBorder="1"/>
    <xf numFmtId="43" fontId="8" fillId="0" borderId="10" xfId="60" applyFont="1" applyBorder="1" applyAlignment="1"/>
    <xf numFmtId="0" fontId="8" fillId="0" borderId="4" xfId="0" applyFont="1" applyBorder="1" applyAlignment="1"/>
    <xf numFmtId="6" fontId="8" fillId="6" borderId="21" xfId="0" applyNumberFormat="1" applyFont="1" applyFill="1" applyBorder="1"/>
    <xf numFmtId="0" fontId="6" fillId="0" borderId="17" xfId="0" applyFont="1" applyBorder="1"/>
    <xf numFmtId="6" fontId="8" fillId="0" borderId="20" xfId="60" applyNumberFormat="1" applyFont="1" applyBorder="1"/>
    <xf numFmtId="43" fontId="6" fillId="0" borderId="29" xfId="60" applyFont="1" applyBorder="1" applyAlignment="1"/>
    <xf numFmtId="0" fontId="6" fillId="0" borderId="3" xfId="0" applyFont="1" applyBorder="1" applyAlignment="1"/>
    <xf numFmtId="0" fontId="0" fillId="0" borderId="26" xfId="0" applyBorder="1" applyAlignment="1">
      <alignment vertical="center"/>
    </xf>
    <xf numFmtId="6" fontId="8" fillId="0" borderId="21" xfId="0" applyNumberFormat="1" applyFont="1" applyBorder="1"/>
    <xf numFmtId="43" fontId="8" fillId="0" borderId="126" xfId="17" applyFont="1" applyBorder="1" applyAlignment="1">
      <alignment horizontal="left" indent="1"/>
    </xf>
    <xf numFmtId="43" fontId="8" fillId="0" borderId="127" xfId="17" applyFont="1" applyBorder="1"/>
    <xf numFmtId="41" fontId="8" fillId="0" borderId="127" xfId="17" applyNumberFormat="1" applyFont="1" applyBorder="1"/>
    <xf numFmtId="41" fontId="6" fillId="0" borderId="127" xfId="9" applyFont="1" applyBorder="1"/>
    <xf numFmtId="0" fontId="6" fillId="0" borderId="128" xfId="30" applyFont="1" applyBorder="1"/>
    <xf numFmtId="43" fontId="6" fillId="0" borderId="129" xfId="17" applyFont="1" applyBorder="1" applyAlignment="1">
      <alignment horizontal="left" indent="1"/>
    </xf>
    <xf numFmtId="43" fontId="6" fillId="0" borderId="0" xfId="17" applyFont="1" applyBorder="1"/>
    <xf numFmtId="41" fontId="6" fillId="0" borderId="0" xfId="17" applyNumberFormat="1" applyFont="1" applyBorder="1"/>
    <xf numFmtId="42" fontId="6" fillId="0" borderId="0" xfId="19" applyFont="1" applyBorder="1"/>
    <xf numFmtId="0" fontId="6" fillId="0" borderId="62" xfId="30" applyFont="1" applyBorder="1"/>
    <xf numFmtId="41" fontId="6" fillId="0" borderId="0" xfId="9" applyFont="1" applyBorder="1"/>
    <xf numFmtId="42" fontId="6" fillId="0" borderId="62" xfId="19" applyFont="1" applyBorder="1"/>
    <xf numFmtId="43" fontId="8" fillId="0" borderId="129" xfId="17" applyFont="1" applyBorder="1" applyAlignment="1">
      <alignment horizontal="left" indent="1"/>
    </xf>
    <xf numFmtId="43" fontId="8" fillId="0" borderId="0" xfId="17" applyFont="1" applyBorder="1"/>
    <xf numFmtId="41" fontId="8" fillId="0" borderId="0" xfId="17" applyNumberFormat="1" applyFont="1" applyBorder="1"/>
    <xf numFmtId="41" fontId="6" fillId="0" borderId="8" xfId="9" applyFont="1" applyBorder="1"/>
    <xf numFmtId="41" fontId="8" fillId="0" borderId="0" xfId="9" applyFont="1" applyBorder="1" applyAlignment="1">
      <alignment horizontal="center"/>
    </xf>
    <xf numFmtId="41" fontId="8" fillId="0" borderId="9" xfId="9" applyFont="1" applyBorder="1" applyAlignment="1">
      <alignment horizontal="center"/>
    </xf>
    <xf numFmtId="41" fontId="6" fillId="0" borderId="9" xfId="9" applyFont="1" applyBorder="1"/>
    <xf numFmtId="38" fontId="6" fillId="0" borderId="66" xfId="30" applyNumberFormat="1" applyFont="1" applyBorder="1"/>
    <xf numFmtId="43" fontId="8" fillId="0" borderId="135" xfId="17" applyFont="1" applyBorder="1" applyAlignment="1">
      <alignment horizontal="left" indent="1"/>
    </xf>
    <xf numFmtId="43" fontId="8" fillId="0" borderId="9" xfId="17" applyFont="1" applyBorder="1"/>
    <xf numFmtId="41" fontId="8" fillId="0" borderId="9" xfId="17" applyNumberFormat="1" applyFont="1" applyBorder="1"/>
    <xf numFmtId="42" fontId="6" fillId="0" borderId="66" xfId="19" applyFont="1" applyBorder="1"/>
    <xf numFmtId="43" fontId="8" fillId="5" borderId="129" xfId="17" applyFont="1" applyFill="1" applyBorder="1" applyAlignment="1">
      <alignment horizontal="left" indent="1"/>
    </xf>
    <xf numFmtId="43" fontId="8" fillId="5" borderId="0" xfId="17" applyFont="1" applyFill="1" applyBorder="1"/>
    <xf numFmtId="41" fontId="8" fillId="5" borderId="0" xfId="17" applyNumberFormat="1" applyFont="1" applyFill="1" applyBorder="1"/>
    <xf numFmtId="41" fontId="8" fillId="5" borderId="0" xfId="9" applyFont="1" applyFill="1" applyBorder="1"/>
    <xf numFmtId="42" fontId="8" fillId="5" borderId="62" xfId="19" applyFont="1" applyFill="1" applyBorder="1"/>
    <xf numFmtId="43" fontId="8" fillId="5" borderId="10" xfId="17" applyFont="1" applyFill="1" applyBorder="1" applyAlignment="1">
      <alignment horizontal="left" indent="2"/>
    </xf>
    <xf numFmtId="43" fontId="8" fillId="5" borderId="4" xfId="17" applyFont="1" applyFill="1" applyBorder="1" applyAlignment="1">
      <alignment horizontal="left" indent="1"/>
    </xf>
    <xf numFmtId="41" fontId="8" fillId="5" borderId="4" xfId="17" applyNumberFormat="1" applyFont="1" applyFill="1" applyBorder="1"/>
    <xf numFmtId="41" fontId="8" fillId="5" borderId="4" xfId="9" applyFont="1" applyFill="1" applyBorder="1"/>
    <xf numFmtId="42" fontId="8" fillId="5" borderId="11" xfId="19" applyFont="1" applyFill="1" applyBorder="1"/>
    <xf numFmtId="38" fontId="6" fillId="0" borderId="128" xfId="30" applyNumberFormat="1" applyFont="1" applyBorder="1"/>
    <xf numFmtId="38" fontId="6" fillId="0" borderId="62" xfId="30" applyNumberFormat="1" applyFont="1" applyBorder="1"/>
    <xf numFmtId="43" fontId="6" fillId="0" borderId="129" xfId="17" applyFont="1" applyBorder="1" applyAlignment="1">
      <alignment horizontal="right" indent="1"/>
    </xf>
    <xf numFmtId="43" fontId="6" fillId="0" borderId="0" xfId="17" applyFont="1" applyBorder="1" applyAlignment="1">
      <alignment horizontal="left"/>
    </xf>
    <xf numFmtId="0" fontId="6" fillId="0" borderId="66" xfId="30" applyFont="1" applyBorder="1"/>
    <xf numFmtId="43" fontId="8" fillId="6" borderId="135" xfId="17" applyFont="1" applyFill="1" applyBorder="1" applyAlignment="1">
      <alignment horizontal="left" indent="1"/>
    </xf>
    <xf numFmtId="43" fontId="8" fillId="6" borderId="9" xfId="17" applyFont="1" applyFill="1" applyBorder="1"/>
    <xf numFmtId="41" fontId="8" fillId="6" borderId="9" xfId="17" applyNumberFormat="1" applyFont="1" applyFill="1" applyBorder="1"/>
    <xf numFmtId="41" fontId="6" fillId="6" borderId="9" xfId="9" applyFont="1" applyFill="1" applyBorder="1"/>
    <xf numFmtId="6" fontId="8" fillId="5" borderId="66" xfId="25" applyNumberFormat="1" applyFont="1" applyFill="1" applyBorder="1"/>
    <xf numFmtId="38" fontId="6" fillId="0" borderId="62" xfId="30" applyNumberFormat="1" applyFont="1" applyBorder="1" applyAlignment="1">
      <alignment horizontal="center"/>
    </xf>
    <xf numFmtId="38" fontId="6" fillId="0" borderId="136" xfId="30" applyNumberFormat="1" applyFont="1" applyBorder="1"/>
    <xf numFmtId="43" fontId="8" fillId="6" borderId="10" xfId="17" applyFont="1" applyFill="1" applyBorder="1" applyAlignment="1">
      <alignment horizontal="left" indent="1"/>
    </xf>
    <xf numFmtId="43" fontId="8" fillId="6" borderId="4" xfId="17" applyFont="1" applyFill="1" applyBorder="1"/>
    <xf numFmtId="41" fontId="8" fillId="6" borderId="4" xfId="17" applyNumberFormat="1" applyFont="1" applyFill="1" applyBorder="1"/>
    <xf numFmtId="41" fontId="6" fillId="6" borderId="4" xfId="9" applyFont="1" applyFill="1" applyBorder="1"/>
    <xf numFmtId="6" fontId="8" fillId="5" borderId="11" xfId="25" applyNumberFormat="1" applyFont="1" applyFill="1" applyBorder="1"/>
    <xf numFmtId="0" fontId="8" fillId="5" borderId="126" xfId="30" applyFont="1" applyFill="1" applyBorder="1" applyAlignment="1">
      <alignment horizontal="center"/>
    </xf>
    <xf numFmtId="0" fontId="8" fillId="0" borderId="127" xfId="30" applyFont="1" applyBorder="1" applyAlignment="1">
      <alignment horizontal="left" indent="1"/>
    </xf>
    <xf numFmtId="0" fontId="8" fillId="0" borderId="127" xfId="30" applyFont="1" applyBorder="1"/>
    <xf numFmtId="6" fontId="8" fillId="0" borderId="127" xfId="30" applyNumberFormat="1" applyFont="1" applyBorder="1"/>
    <xf numFmtId="6" fontId="8" fillId="0" borderId="128" xfId="30" applyNumberFormat="1" applyFont="1" applyBorder="1"/>
    <xf numFmtId="0" fontId="8" fillId="5" borderId="129" xfId="30" applyFont="1" applyFill="1" applyBorder="1" applyAlignment="1">
      <alignment horizontal="center"/>
    </xf>
    <xf numFmtId="0" fontId="8" fillId="0" borderId="0" xfId="30" applyFont="1" applyBorder="1" applyAlignment="1">
      <alignment horizontal="left" indent="1"/>
    </xf>
    <xf numFmtId="0" fontId="8" fillId="0" borderId="0" xfId="30" applyFont="1" applyBorder="1"/>
    <xf numFmtId="6" fontId="8" fillId="0" borderId="9" xfId="30" applyNumberFormat="1" applyFont="1" applyBorder="1"/>
    <xf numFmtId="6" fontId="8" fillId="0" borderId="62" xfId="30" applyNumberFormat="1" applyFont="1" applyBorder="1"/>
    <xf numFmtId="6" fontId="8" fillId="0" borderId="0" xfId="30" applyNumberFormat="1" applyFont="1" applyBorder="1"/>
    <xf numFmtId="6" fontId="8" fillId="0" borderId="66" xfId="30" applyNumberFormat="1" applyFont="1" applyBorder="1"/>
    <xf numFmtId="6" fontId="8" fillId="0" borderId="11" xfId="30" applyNumberFormat="1" applyFont="1" applyBorder="1"/>
    <xf numFmtId="0" fontId="8" fillId="5" borderId="10" xfId="30" applyFont="1" applyFill="1" applyBorder="1" applyAlignment="1">
      <alignment horizontal="center"/>
    </xf>
    <xf numFmtId="0" fontId="8" fillId="5" borderId="4" xfId="30" applyFont="1" applyFill="1" applyBorder="1" applyAlignment="1">
      <alignment horizontal="left" indent="1"/>
    </xf>
    <xf numFmtId="0" fontId="8" fillId="5" borderId="4" xfId="30" applyFont="1" applyFill="1" applyBorder="1"/>
    <xf numFmtId="6" fontId="8" fillId="5" borderId="4" xfId="30" applyNumberFormat="1" applyFont="1" applyFill="1" applyBorder="1"/>
    <xf numFmtId="6" fontId="8" fillId="5" borderId="11" xfId="30" applyNumberFormat="1" applyFont="1" applyFill="1" applyBorder="1"/>
    <xf numFmtId="6" fontId="6" fillId="0" borderId="23" xfId="0" applyNumberFormat="1" applyFont="1" applyBorder="1" applyAlignment="1">
      <alignment horizontal="right" vertical="center" wrapText="1"/>
    </xf>
    <xf numFmtId="0" fontId="6" fillId="7" borderId="62" xfId="0" applyFont="1" applyFill="1" applyBorder="1" applyAlignment="1">
      <alignment vertical="center"/>
    </xf>
    <xf numFmtId="37" fontId="6" fillId="0" borderId="16" xfId="0" applyNumberFormat="1" applyFont="1" applyBorder="1" applyAlignment="1">
      <alignment horizontal="right" vertical="center" wrapText="1"/>
    </xf>
    <xf numFmtId="37" fontId="8" fillId="7" borderId="17" xfId="0" applyNumberFormat="1" applyFont="1" applyFill="1" applyBorder="1" applyAlignment="1">
      <alignment vertical="center"/>
    </xf>
    <xf numFmtId="37" fontId="6" fillId="0" borderId="22" xfId="0" applyNumberFormat="1" applyFont="1" applyBorder="1" applyAlignment="1">
      <alignment horizontal="right" vertical="center" wrapText="1"/>
    </xf>
    <xf numFmtId="37" fontId="6" fillId="0" borderId="23" xfId="0" applyNumberFormat="1" applyFont="1" applyBorder="1" applyAlignment="1">
      <alignment horizontal="right" vertical="center" wrapText="1"/>
    </xf>
    <xf numFmtId="37" fontId="6" fillId="7" borderId="17" xfId="0" applyNumberFormat="1" applyFont="1" applyFill="1" applyBorder="1" applyAlignment="1">
      <alignment vertical="center"/>
    </xf>
    <xf numFmtId="0" fontId="6" fillId="0" borderId="57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/>
    </xf>
    <xf numFmtId="0" fontId="60" fillId="0" borderId="2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5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0" fillId="0" borderId="10" xfId="0" applyFont="1" applyBorder="1" applyAlignment="1">
      <alignment vertical="center"/>
    </xf>
    <xf numFmtId="9" fontId="8" fillId="0" borderId="58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25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center"/>
    </xf>
    <xf numFmtId="0" fontId="60" fillId="0" borderId="35" xfId="0" applyFont="1" applyBorder="1" applyAlignment="1">
      <alignment horizontal="left" vertical="center" indent="1"/>
    </xf>
    <xf numFmtId="0" fontId="60" fillId="0" borderId="28" xfId="0" applyFont="1" applyBorder="1" applyAlignment="1">
      <alignment horizontal="left" vertical="center" indent="1"/>
    </xf>
    <xf numFmtId="0" fontId="60" fillId="0" borderId="137" xfId="0" applyFont="1" applyBorder="1" applyAlignment="1">
      <alignment horizontal="left" vertical="center" indent="1"/>
    </xf>
    <xf numFmtId="0" fontId="66" fillId="0" borderId="13" xfId="0" applyFont="1" applyBorder="1" applyAlignment="1">
      <alignment vertical="center" wrapText="1"/>
    </xf>
    <xf numFmtId="0" fontId="66" fillId="0" borderId="19" xfId="0" applyFont="1" applyBorder="1" applyAlignment="1">
      <alignment vertical="center"/>
    </xf>
    <xf numFmtId="0" fontId="66" fillId="0" borderId="27" xfId="0" applyFont="1" applyBorder="1" applyAlignment="1">
      <alignment vertical="center" wrapText="1"/>
    </xf>
    <xf numFmtId="0" fontId="66" fillId="0" borderId="24" xfId="0" applyFont="1" applyBorder="1" applyAlignment="1">
      <alignment vertical="center" wrapText="1"/>
    </xf>
    <xf numFmtId="0" fontId="66" fillId="0" borderId="25" xfId="0" applyFont="1" applyBorder="1" applyAlignment="1">
      <alignment vertical="center"/>
    </xf>
    <xf numFmtId="0" fontId="66" fillId="0" borderId="26" xfId="0" applyFont="1" applyBorder="1" applyAlignment="1">
      <alignment vertical="center"/>
    </xf>
    <xf numFmtId="0" fontId="66" fillId="0" borderId="6" xfId="0" applyFont="1" applyBorder="1" applyAlignment="1">
      <alignment vertical="center" wrapText="1"/>
    </xf>
    <xf numFmtId="0" fontId="66" fillId="0" borderId="2" xfId="0" applyFont="1" applyBorder="1" applyAlignment="1">
      <alignment vertical="center"/>
    </xf>
    <xf numFmtId="0" fontId="66" fillId="0" borderId="3" xfId="0" applyFont="1" applyBorder="1" applyAlignment="1">
      <alignment vertical="center"/>
    </xf>
    <xf numFmtId="37" fontId="66" fillId="0" borderId="23" xfId="0" applyNumberFormat="1" applyFont="1" applyBorder="1" applyAlignment="1">
      <alignment vertical="center"/>
    </xf>
    <xf numFmtId="37" fontId="66" fillId="0" borderId="19" xfId="0" applyNumberFormat="1" applyFont="1" applyBorder="1" applyAlignment="1">
      <alignment vertical="center"/>
    </xf>
    <xf numFmtId="37" fontId="66" fillId="0" borderId="58" xfId="0" applyNumberFormat="1" applyFont="1" applyBorder="1" applyAlignment="1">
      <alignment vertical="center"/>
    </xf>
    <xf numFmtId="5" fontId="66" fillId="0" borderId="14" xfId="0" applyNumberFormat="1" applyFont="1" applyBorder="1" applyAlignment="1">
      <alignment horizontal="right" vertical="center" wrapText="1" indent="1"/>
    </xf>
    <xf numFmtId="3" fontId="66" fillId="0" borderId="20" xfId="0" applyNumberFormat="1" applyFont="1" applyBorder="1" applyAlignment="1">
      <alignment horizontal="right" vertical="center" wrapText="1" indent="1"/>
    </xf>
    <xf numFmtId="3" fontId="66" fillId="0" borderId="36" xfId="0" applyNumberFormat="1" applyFont="1" applyBorder="1" applyAlignment="1">
      <alignment horizontal="right" vertical="center" wrapText="1" indent="1"/>
    </xf>
    <xf numFmtId="37" fontId="66" fillId="0" borderId="20" xfId="0" applyNumberFormat="1" applyFont="1" applyBorder="1" applyAlignment="1">
      <alignment horizontal="right" vertical="center" wrapText="1" indent="1"/>
    </xf>
    <xf numFmtId="6" fontId="66" fillId="0" borderId="21" xfId="0" applyNumberFormat="1" applyFont="1" applyBorder="1" applyAlignment="1">
      <alignment horizontal="right" vertical="center" wrapText="1" indent="1"/>
    </xf>
    <xf numFmtId="0" fontId="66" fillId="0" borderId="27" xfId="0" applyFont="1" applyBorder="1" applyAlignment="1">
      <alignment horizontal="left" vertical="center" wrapText="1" indent="1"/>
    </xf>
    <xf numFmtId="0" fontId="66" fillId="0" borderId="28" xfId="0" applyFont="1" applyBorder="1" applyAlignment="1">
      <alignment horizontal="left" vertical="center" indent="1"/>
    </xf>
    <xf numFmtId="0" fontId="66" fillId="0" borderId="29" xfId="0" applyFont="1" applyBorder="1" applyAlignment="1">
      <alignment horizontal="left" vertical="center" indent="1"/>
    </xf>
    <xf numFmtId="0" fontId="66" fillId="0" borderId="6" xfId="0" applyFont="1" applyBorder="1" applyAlignment="1">
      <alignment vertical="center"/>
    </xf>
    <xf numFmtId="5" fontId="66" fillId="0" borderId="14" xfId="0" applyNumberFormat="1" applyFont="1" applyBorder="1" applyAlignment="1">
      <alignment vertical="center" wrapText="1"/>
    </xf>
    <xf numFmtId="9" fontId="66" fillId="0" borderId="20" xfId="4" applyFont="1" applyBorder="1" applyAlignment="1">
      <alignment vertical="center"/>
    </xf>
    <xf numFmtId="5" fontId="66" fillId="0" borderId="21" xfId="0" applyNumberFormat="1" applyFont="1" applyBorder="1" applyAlignment="1">
      <alignment vertical="center"/>
    </xf>
    <xf numFmtId="0" fontId="66" fillId="0" borderId="27" xfId="0" applyFont="1" applyBorder="1" applyAlignment="1">
      <alignment horizontal="left" vertical="center" indent="1"/>
    </xf>
    <xf numFmtId="0" fontId="67" fillId="0" borderId="0" xfId="0" applyFont="1" applyAlignment="1">
      <alignment vertical="center"/>
    </xf>
    <xf numFmtId="3" fontId="67" fillId="0" borderId="138" xfId="0" applyNumberFormat="1" applyFont="1" applyBorder="1" applyAlignment="1">
      <alignment horizontal="right" vertical="center" wrapText="1"/>
    </xf>
    <xf numFmtId="6" fontId="67" fillId="0" borderId="11" xfId="0" applyNumberFormat="1" applyFont="1" applyBorder="1" applyAlignment="1">
      <alignment horizontal="right" vertical="center" wrapText="1"/>
    </xf>
    <xf numFmtId="0" fontId="67" fillId="0" borderId="139" xfId="0" applyFont="1" applyBorder="1" applyAlignment="1">
      <alignment vertical="center"/>
    </xf>
    <xf numFmtId="0" fontId="67" fillId="0" borderId="140" xfId="0" applyFont="1" applyBorder="1" applyAlignment="1">
      <alignment vertical="center"/>
    </xf>
    <xf numFmtId="0" fontId="67" fillId="0" borderId="141" xfId="0" applyFont="1" applyBorder="1" applyAlignment="1">
      <alignment vertical="center"/>
    </xf>
    <xf numFmtId="0" fontId="67" fillId="0" borderId="6" xfId="0" applyFont="1" applyBorder="1" applyAlignment="1">
      <alignment vertical="center"/>
    </xf>
    <xf numFmtId="0" fontId="67" fillId="0" borderId="2" xfId="0" applyFont="1" applyBorder="1" applyAlignment="1">
      <alignment vertical="center"/>
    </xf>
    <xf numFmtId="0" fontId="67" fillId="0" borderId="3" xfId="0" applyFont="1" applyBorder="1" applyAlignment="1">
      <alignment vertical="center"/>
    </xf>
    <xf numFmtId="0" fontId="67" fillId="0" borderId="12" xfId="0" applyFont="1" applyBorder="1" applyAlignment="1">
      <alignment horizontal="left" vertical="center" indent="1"/>
    </xf>
    <xf numFmtId="0" fontId="67" fillId="0" borderId="15" xfId="0" applyFont="1" applyBorder="1" applyAlignment="1">
      <alignment horizontal="left" vertical="center" indent="1"/>
    </xf>
    <xf numFmtId="0" fontId="67" fillId="0" borderId="18" xfId="0" applyFont="1" applyBorder="1" applyAlignment="1">
      <alignment horizontal="left" vertical="center" indent="1"/>
    </xf>
    <xf numFmtId="9" fontId="67" fillId="0" borderId="11" xfId="4" applyFont="1" applyBorder="1" applyAlignment="1">
      <alignment horizontal="right" vertical="center" wrapText="1"/>
    </xf>
    <xf numFmtId="0" fontId="51" fillId="0" borderId="28" xfId="54" applyFont="1" applyBorder="1" applyAlignment="1">
      <alignment horizontal="left" vertical="center" indent="1"/>
    </xf>
    <xf numFmtId="0" fontId="51" fillId="0" borderId="133" xfId="54" applyFont="1" applyBorder="1" applyAlignment="1">
      <alignment horizontal="left" vertical="center" indent="1"/>
    </xf>
    <xf numFmtId="0" fontId="51" fillId="0" borderId="96" xfId="54" applyFont="1" applyBorder="1" applyAlignment="1">
      <alignment vertical="center"/>
    </xf>
    <xf numFmtId="6" fontId="51" fillId="8" borderId="37" xfId="54" applyNumberFormat="1" applyFont="1" applyFill="1" applyBorder="1" applyAlignment="1">
      <alignment vertical="center"/>
    </xf>
    <xf numFmtId="0" fontId="51" fillId="0" borderId="25" xfId="54" applyFont="1" applyBorder="1" applyAlignment="1">
      <alignment vertical="center"/>
    </xf>
    <xf numFmtId="0" fontId="51" fillId="0" borderId="50" xfId="54" applyFont="1" applyBorder="1" applyAlignment="1">
      <alignment horizontal="left" vertical="center" indent="1"/>
    </xf>
    <xf numFmtId="0" fontId="51" fillId="0" borderId="51" xfId="54" applyFont="1" applyBorder="1" applyAlignment="1">
      <alignment vertical="center"/>
    </xf>
    <xf numFmtId="38" fontId="51" fillId="8" borderId="31" xfId="54" applyNumberFormat="1" applyFont="1" applyFill="1" applyBorder="1" applyAlignment="1">
      <alignment vertical="center"/>
    </xf>
    <xf numFmtId="0" fontId="51" fillId="0" borderId="10" xfId="54" applyFont="1" applyBorder="1" applyAlignment="1">
      <alignment horizontal="left" vertical="center" indent="1"/>
    </xf>
    <xf numFmtId="0" fontId="51" fillId="0" borderId="67" xfId="54" applyFont="1" applyBorder="1" applyAlignment="1">
      <alignment vertical="center"/>
    </xf>
    <xf numFmtId="6" fontId="51" fillId="8" borderId="21" xfId="54" applyNumberFormat="1" applyFont="1" applyFill="1" applyBorder="1" applyAlignment="1">
      <alignment vertical="center"/>
    </xf>
    <xf numFmtId="38" fontId="51" fillId="8" borderId="36" xfId="54" applyNumberFormat="1" applyFont="1" applyFill="1" applyBorder="1" applyAlignment="1">
      <alignment vertical="center"/>
    </xf>
    <xf numFmtId="38" fontId="51" fillId="8" borderId="20" xfId="54" applyNumberFormat="1" applyFont="1" applyFill="1" applyBorder="1" applyAlignment="1">
      <alignment vertical="center"/>
    </xf>
    <xf numFmtId="38" fontId="51" fillId="8" borderId="41" xfId="54" applyNumberFormat="1" applyFont="1" applyFill="1" applyBorder="1" applyAlignment="1">
      <alignment vertical="center"/>
    </xf>
    <xf numFmtId="0" fontId="51" fillId="0" borderId="28" xfId="54" applyFont="1" applyBorder="1" applyAlignment="1">
      <alignment horizontal="left" vertical="center" indent="2"/>
    </xf>
    <xf numFmtId="0" fontId="14" fillId="0" borderId="0" xfId="6" applyFont="1" applyAlignment="1">
      <alignment horizontal="left" indent="3"/>
    </xf>
    <xf numFmtId="6" fontId="21" fillId="3" borderId="18" xfId="5" applyNumberFormat="1" applyFont="1" applyFill="1" applyBorder="1" applyAlignment="1">
      <alignment horizontal="left" vertical="center"/>
    </xf>
    <xf numFmtId="0" fontId="8" fillId="0" borderId="0" xfId="43" applyFont="1" applyBorder="1" applyAlignment="1">
      <alignment horizontal="left" indent="1"/>
    </xf>
    <xf numFmtId="0" fontId="51" fillId="0" borderId="117" xfId="0" applyFont="1" applyBorder="1" applyAlignment="1">
      <alignment horizontal="left" vertical="top" indent="1"/>
    </xf>
    <xf numFmtId="0" fontId="51" fillId="0" borderId="122" xfId="0" applyFont="1" applyBorder="1" applyAlignment="1">
      <alignment horizontal="left" vertical="top" indent="1"/>
    </xf>
    <xf numFmtId="0" fontId="58" fillId="0" borderId="32" xfId="54" applyFont="1" applyBorder="1" applyAlignment="1">
      <alignment horizontal="center" vertical="center"/>
    </xf>
    <xf numFmtId="0" fontId="5" fillId="0" borderId="33" xfId="54" applyBorder="1" applyAlignment="1">
      <alignment horizontal="center" vertical="center"/>
    </xf>
    <xf numFmtId="0" fontId="5" fillId="0" borderId="34" xfId="54" applyBorder="1" applyAlignment="1">
      <alignment horizontal="center" vertical="center"/>
    </xf>
    <xf numFmtId="0" fontId="26" fillId="0" borderId="0" xfId="5" applyFont="1" applyBorder="1" applyAlignment="1">
      <alignment horizontal="right" vertical="center" textRotation="90"/>
    </xf>
    <xf numFmtId="0" fontId="27" fillId="0" borderId="62" xfId="5" applyFont="1" applyBorder="1" applyAlignment="1">
      <alignment horizontal="center" vertical="center" textRotation="90"/>
    </xf>
    <xf numFmtId="0" fontId="28" fillId="0" borderId="62" xfId="5" applyFont="1" applyBorder="1" applyAlignment="1">
      <alignment horizontal="center" vertical="center" textRotation="90"/>
    </xf>
    <xf numFmtId="0" fontId="14" fillId="0" borderId="62" xfId="5" applyFont="1" applyBorder="1" applyAlignment="1">
      <alignment horizontal="center" vertical="center" textRotation="90"/>
    </xf>
    <xf numFmtId="0" fontId="29" fillId="0" borderId="62" xfId="5" applyFont="1" applyBorder="1" applyAlignment="1">
      <alignment horizontal="center" vertical="center" textRotation="90"/>
    </xf>
    <xf numFmtId="0" fontId="16" fillId="3" borderId="32" xfId="6" applyFont="1" applyFill="1" applyBorder="1" applyAlignment="1">
      <alignment horizontal="center" vertical="center"/>
    </xf>
    <xf numFmtId="0" fontId="4" fillId="0" borderId="69" xfId="5" applyFont="1" applyBorder="1" applyAlignment="1">
      <alignment horizontal="center" vertical="center"/>
    </xf>
    <xf numFmtId="0" fontId="22" fillId="3" borderId="70" xfId="5" applyFont="1" applyFill="1" applyBorder="1" applyAlignment="1">
      <alignment horizontal="center" vertical="center"/>
    </xf>
    <xf numFmtId="0" fontId="35" fillId="3" borderId="33" xfId="5" applyFont="1" applyFill="1" applyBorder="1" applyAlignment="1">
      <alignment horizontal="center" vertical="center"/>
    </xf>
    <xf numFmtId="0" fontId="35" fillId="3" borderId="34" xfId="5" applyFont="1" applyFill="1" applyBorder="1" applyAlignment="1">
      <alignment horizontal="center" vertical="center"/>
    </xf>
    <xf numFmtId="0" fontId="30" fillId="3" borderId="71" xfId="6" applyFont="1" applyFill="1" applyBorder="1" applyAlignment="1">
      <alignment horizontal="center" vertical="center"/>
    </xf>
    <xf numFmtId="0" fontId="4" fillId="0" borderId="73" xfId="5" applyBorder="1" applyAlignment="1">
      <alignment horizontal="center" vertical="center"/>
    </xf>
    <xf numFmtId="0" fontId="30" fillId="3" borderId="72" xfId="6" applyFont="1" applyFill="1" applyBorder="1" applyAlignment="1">
      <alignment horizontal="center" vertical="center"/>
    </xf>
    <xf numFmtId="0" fontId="4" fillId="0" borderId="74" xfId="5" applyBorder="1" applyAlignment="1">
      <alignment horizontal="center" vertical="center"/>
    </xf>
    <xf numFmtId="0" fontId="22" fillId="3" borderId="61" xfId="6" applyFont="1" applyFill="1" applyBorder="1" applyAlignment="1">
      <alignment horizontal="center" vertical="center"/>
    </xf>
    <xf numFmtId="0" fontId="31" fillId="3" borderId="30" xfId="5" applyFont="1" applyFill="1" applyBorder="1" applyAlignment="1"/>
    <xf numFmtId="0" fontId="22" fillId="3" borderId="65" xfId="6" applyFont="1" applyFill="1" applyBorder="1" applyAlignment="1">
      <alignment horizontal="center" vertical="center"/>
    </xf>
    <xf numFmtId="0" fontId="31" fillId="3" borderId="75" xfId="5" applyFont="1" applyFill="1" applyBorder="1" applyAlignment="1"/>
    <xf numFmtId="0" fontId="17" fillId="3" borderId="32" xfId="5" applyFont="1" applyFill="1" applyBorder="1" applyAlignment="1">
      <alignment horizontal="center"/>
    </xf>
    <xf numFmtId="0" fontId="36" fillId="0" borderId="33" xfId="5" applyFont="1" applyBorder="1" applyAlignment="1">
      <alignment horizontal="center"/>
    </xf>
    <xf numFmtId="0" fontId="36" fillId="0" borderId="40" xfId="5" applyFont="1" applyBorder="1" applyAlignment="1">
      <alignment horizontal="center"/>
    </xf>
    <xf numFmtId="0" fontId="16" fillId="3" borderId="43" xfId="5" applyFont="1" applyFill="1" applyBorder="1" applyAlignment="1">
      <alignment horizontal="center"/>
    </xf>
    <xf numFmtId="0" fontId="16" fillId="3" borderId="44" xfId="5" applyFont="1" applyFill="1" applyBorder="1" applyAlignment="1">
      <alignment horizontal="center"/>
    </xf>
    <xf numFmtId="0" fontId="26" fillId="0" borderId="62" xfId="5" applyFont="1" applyBorder="1" applyAlignment="1">
      <alignment horizontal="center" vertical="center" textRotation="90"/>
    </xf>
    <xf numFmtId="0" fontId="17" fillId="0" borderId="54" xfId="5" applyFont="1" applyBorder="1" applyAlignment="1">
      <alignment horizontal="center" vertical="center"/>
    </xf>
    <xf numFmtId="0" fontId="36" fillId="0" borderId="5" xfId="5" applyFont="1" applyBorder="1" applyAlignment="1">
      <alignment horizontal="center"/>
    </xf>
    <xf numFmtId="0" fontId="36" fillId="0" borderId="55" xfId="5" applyFont="1" applyBorder="1" applyAlignment="1">
      <alignment horizontal="center"/>
    </xf>
    <xf numFmtId="0" fontId="33" fillId="0" borderId="62" xfId="5" applyFont="1" applyBorder="1" applyAlignment="1">
      <alignment horizontal="center" vertical="center" textRotation="90"/>
    </xf>
    <xf numFmtId="0" fontId="34" fillId="0" borderId="62" xfId="0" applyFont="1" applyBorder="1" applyAlignment="1">
      <alignment horizontal="center" vertical="center" textRotation="90"/>
    </xf>
    <xf numFmtId="0" fontId="18" fillId="3" borderId="91" xfId="5" applyFont="1" applyFill="1" applyBorder="1" applyAlignment="1">
      <alignment horizontal="center"/>
    </xf>
    <xf numFmtId="0" fontId="4" fillId="0" borderId="7" xfId="5" applyBorder="1" applyAlignment="1">
      <alignment horizontal="center"/>
    </xf>
    <xf numFmtId="0" fontId="4" fillId="0" borderId="44" xfId="5" applyBorder="1" applyAlignment="1">
      <alignment horizontal="center"/>
    </xf>
    <xf numFmtId="0" fontId="16" fillId="3" borderId="91" xfId="5" applyFont="1" applyFill="1" applyBorder="1" applyAlignment="1">
      <alignment horizontal="center"/>
    </xf>
    <xf numFmtId="6" fontId="17" fillId="2" borderId="120" xfId="5" applyNumberFormat="1" applyFont="1" applyFill="1" applyBorder="1" applyAlignment="1">
      <alignment horizontal="left" vertical="center" indent="1"/>
    </xf>
    <xf numFmtId="0" fontId="0" fillId="2" borderId="121" xfId="0" applyFill="1" applyBorder="1" applyAlignment="1">
      <alignment horizontal="left" vertical="center" indent="1"/>
    </xf>
    <xf numFmtId="6" fontId="17" fillId="2" borderId="118" xfId="5" applyNumberFormat="1" applyFont="1" applyFill="1" applyBorder="1" applyAlignment="1">
      <alignment horizontal="left" vertical="center"/>
    </xf>
    <xf numFmtId="0" fontId="0" fillId="2" borderId="119" xfId="0" applyFill="1" applyBorder="1" applyAlignment="1">
      <alignment horizontal="left" vertical="center"/>
    </xf>
    <xf numFmtId="0" fontId="0" fillId="2" borderId="41" xfId="0" applyFill="1" applyBorder="1" applyAlignment="1"/>
    <xf numFmtId="6" fontId="17" fillId="2" borderId="12" xfId="5" applyNumberFormat="1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6" fontId="17" fillId="2" borderId="15" xfId="5" applyNumberFormat="1" applyFont="1" applyFill="1" applyBorder="1" applyAlignment="1">
      <alignment horizontal="left" vertical="center" indent="1"/>
    </xf>
    <xf numFmtId="0" fontId="0" fillId="2" borderId="16" xfId="0" applyFill="1" applyBorder="1" applyAlignment="1">
      <alignment horizontal="left" vertical="center" indent="1"/>
    </xf>
    <xf numFmtId="6" fontId="17" fillId="2" borderId="117" xfId="5" applyNumberFormat="1" applyFont="1" applyFill="1" applyBorder="1" applyAlignment="1">
      <alignment horizontal="left" vertical="center" indent="1"/>
    </xf>
    <xf numFmtId="0" fontId="0" fillId="2" borderId="122" xfId="0" applyFill="1" applyBorder="1" applyAlignment="1">
      <alignment horizontal="left" vertical="center" indent="1"/>
    </xf>
    <xf numFmtId="6" fontId="17" fillId="2" borderId="124" xfId="5" applyNumberFormat="1" applyFont="1" applyFill="1" applyBorder="1" applyAlignment="1">
      <alignment horizontal="left" vertical="center" indent="1"/>
    </xf>
    <xf numFmtId="0" fontId="0" fillId="2" borderId="57" xfId="0" applyFill="1" applyBorder="1" applyAlignment="1">
      <alignment horizontal="left" vertical="center" indent="1"/>
    </xf>
    <xf numFmtId="0" fontId="22" fillId="3" borderId="91" xfId="39" applyFont="1" applyFill="1" applyBorder="1" applyAlignment="1">
      <alignment horizontal="center" vertical="center"/>
    </xf>
    <xf numFmtId="0" fontId="31" fillId="0" borderId="103" xfId="39" applyFont="1" applyBorder="1" applyAlignment="1">
      <alignment horizontal="center" vertical="center"/>
    </xf>
    <xf numFmtId="0" fontId="16" fillId="3" borderId="91" xfId="39" applyFont="1" applyFill="1" applyBorder="1" applyAlignment="1">
      <alignment horizontal="center" vertical="center"/>
    </xf>
    <xf numFmtId="0" fontId="16" fillId="3" borderId="7" xfId="39" applyFont="1" applyFill="1" applyBorder="1" applyAlignment="1">
      <alignment horizontal="center" vertical="center"/>
    </xf>
    <xf numFmtId="0" fontId="16" fillId="3" borderId="103" xfId="39" applyFont="1" applyFill="1" applyBorder="1" applyAlignment="1">
      <alignment horizontal="center" vertical="center"/>
    </xf>
    <xf numFmtId="5" fontId="27" fillId="0" borderId="100" xfId="39" applyNumberFormat="1" applyFont="1" applyBorder="1" applyAlignment="1">
      <alignment horizontal="center" vertical="center"/>
    </xf>
    <xf numFmtId="0" fontId="31" fillId="3" borderId="103" xfId="39" applyFont="1" applyFill="1" applyBorder="1" applyAlignment="1">
      <alignment horizontal="center" vertical="center"/>
    </xf>
    <xf numFmtId="0" fontId="30" fillId="3" borderId="104" xfId="39" applyFont="1" applyFill="1" applyBorder="1" applyAlignment="1">
      <alignment horizontal="center" vertical="center"/>
    </xf>
    <xf numFmtId="0" fontId="30" fillId="3" borderId="98" xfId="39" applyFont="1" applyFill="1" applyBorder="1" applyAlignment="1">
      <alignment horizontal="center" vertical="center"/>
    </xf>
    <xf numFmtId="0" fontId="30" fillId="3" borderId="105" xfId="39" applyFont="1" applyFill="1" applyBorder="1" applyAlignment="1">
      <alignment horizontal="center" vertical="center"/>
    </xf>
    <xf numFmtId="0" fontId="30" fillId="3" borderId="78" xfId="39" applyFont="1" applyFill="1" applyBorder="1" applyAlignment="1">
      <alignment horizontal="center" vertical="center"/>
    </xf>
    <xf numFmtId="0" fontId="3" fillId="3" borderId="98" xfId="39" applyFill="1" applyBorder="1" applyAlignment="1">
      <alignment horizontal="center" vertical="center"/>
    </xf>
    <xf numFmtId="0" fontId="30" fillId="3" borderId="72" xfId="39" applyFont="1" applyFill="1" applyBorder="1" applyAlignment="1">
      <alignment horizontal="center" vertical="center"/>
    </xf>
    <xf numFmtId="0" fontId="3" fillId="3" borderId="74" xfId="39" applyFill="1" applyBorder="1" applyAlignment="1">
      <alignment horizontal="center" vertical="center"/>
    </xf>
    <xf numFmtId="0" fontId="22" fillId="3" borderId="61" xfId="39" applyFont="1" applyFill="1" applyBorder="1" applyAlignment="1">
      <alignment horizontal="center" vertical="center"/>
    </xf>
    <xf numFmtId="0" fontId="31" fillId="3" borderId="30" xfId="39" applyFont="1" applyFill="1" applyBorder="1" applyAlignment="1"/>
    <xf numFmtId="0" fontId="38" fillId="3" borderId="65" xfId="39" applyFont="1" applyFill="1" applyBorder="1" applyAlignment="1">
      <alignment horizontal="center" vertical="center"/>
    </xf>
    <xf numFmtId="0" fontId="38" fillId="3" borderId="75" xfId="39" applyFont="1" applyFill="1" applyBorder="1" applyAlignment="1">
      <alignment horizontal="center" vertical="center"/>
    </xf>
    <xf numFmtId="5" fontId="27" fillId="0" borderId="84" xfId="39" applyNumberFormat="1" applyFont="1" applyBorder="1" applyAlignment="1">
      <alignment horizontal="center" vertical="center"/>
    </xf>
    <xf numFmtId="0" fontId="3" fillId="0" borderId="111" xfId="39" applyFont="1" applyBorder="1" applyAlignment="1">
      <alignment vertical="center"/>
    </xf>
    <xf numFmtId="0" fontId="22" fillId="3" borderId="65" xfId="39" applyFont="1" applyFill="1" applyBorder="1" applyAlignment="1">
      <alignment horizontal="center" vertical="center"/>
    </xf>
    <xf numFmtId="0" fontId="31" fillId="3" borderId="75" xfId="39" applyFont="1" applyFill="1" applyBorder="1" applyAlignment="1"/>
    <xf numFmtId="0" fontId="39" fillId="0" borderId="105" xfId="39" applyFont="1" applyBorder="1" applyAlignment="1">
      <alignment horizontal="left" vertical="center"/>
    </xf>
    <xf numFmtId="0" fontId="40" fillId="0" borderId="8" xfId="39" applyFont="1" applyBorder="1" applyAlignment="1"/>
    <xf numFmtId="0" fontId="40" fillId="0" borderId="102" xfId="39" applyFont="1" applyBorder="1" applyAlignment="1"/>
    <xf numFmtId="0" fontId="40" fillId="0" borderId="1" xfId="39" applyFont="1" applyBorder="1" applyAlignment="1"/>
    <xf numFmtId="0" fontId="14" fillId="0" borderId="109" xfId="39" applyFont="1" applyBorder="1" applyAlignment="1">
      <alignment horizontal="center" vertical="center"/>
    </xf>
    <xf numFmtId="0" fontId="3" fillId="0" borderId="78" xfId="39" applyBorder="1" applyAlignment="1">
      <alignment vertical="center"/>
    </xf>
    <xf numFmtId="0" fontId="3" fillId="0" borderId="110" xfId="39" applyBorder="1" applyAlignment="1">
      <alignment vertical="center"/>
    </xf>
    <xf numFmtId="0" fontId="3" fillId="0" borderId="56" xfId="39" applyBorder="1" applyAlignment="1">
      <alignment vertical="center"/>
    </xf>
    <xf numFmtId="5" fontId="27" fillId="0" borderId="52" xfId="39" applyNumberFormat="1" applyFont="1" applyBorder="1" applyAlignment="1">
      <alignment horizontal="center" vertical="center"/>
    </xf>
    <xf numFmtId="5" fontId="27" fillId="0" borderId="9" xfId="39" applyNumberFormat="1" applyFont="1" applyBorder="1" applyAlignment="1">
      <alignment horizontal="center" vertical="center"/>
    </xf>
    <xf numFmtId="0" fontId="41" fillId="0" borderId="9" xfId="39" applyFont="1" applyFill="1" applyBorder="1" applyAlignment="1">
      <alignment horizontal="center" vertical="center"/>
    </xf>
    <xf numFmtId="5" fontId="19" fillId="0" borderId="112" xfId="39" applyNumberFormat="1" applyFont="1" applyBorder="1" applyAlignment="1">
      <alignment horizontal="right" vertical="center"/>
    </xf>
    <xf numFmtId="5" fontId="19" fillId="0" borderId="51" xfId="39" applyNumberFormat="1" applyFont="1" applyBorder="1" applyAlignment="1">
      <alignment horizontal="right" vertical="center"/>
    </xf>
    <xf numFmtId="5" fontId="19" fillId="0" borderId="101" xfId="39" applyNumberFormat="1" applyFont="1" applyBorder="1" applyAlignment="1">
      <alignment horizontal="right" vertical="center"/>
    </xf>
    <xf numFmtId="5" fontId="19" fillId="0" borderId="30" xfId="39" applyNumberFormat="1" applyFont="1" applyBorder="1" applyAlignment="1">
      <alignment horizontal="right" vertical="center"/>
    </xf>
    <xf numFmtId="5" fontId="19" fillId="0" borderId="97" xfId="39" applyNumberFormat="1" applyFont="1" applyBorder="1" applyAlignment="1">
      <alignment horizontal="right" vertical="center"/>
    </xf>
    <xf numFmtId="5" fontId="19" fillId="0" borderId="75" xfId="39" applyNumberFormat="1" applyFont="1" applyBorder="1" applyAlignment="1">
      <alignment horizontal="right" vertical="center"/>
    </xf>
    <xf numFmtId="0" fontId="14" fillId="0" borderId="83" xfId="39" applyFont="1" applyBorder="1" applyAlignment="1">
      <alignment vertical="center"/>
    </xf>
    <xf numFmtId="0" fontId="3" fillId="0" borderId="84" xfId="39" applyBorder="1" applyAlignment="1">
      <alignment vertical="center"/>
    </xf>
    <xf numFmtId="0" fontId="3" fillId="0" borderId="96" xfId="39" applyBorder="1" applyAlignment="1">
      <alignment vertical="center"/>
    </xf>
    <xf numFmtId="0" fontId="27" fillId="0" borderId="113" xfId="39" applyFont="1" applyBorder="1" applyAlignment="1">
      <alignment horizontal="center" vertical="center"/>
    </xf>
    <xf numFmtId="0" fontId="3" fillId="0" borderId="96" xfId="39" applyBorder="1" applyAlignment="1">
      <alignment horizontal="center" vertical="center"/>
    </xf>
    <xf numFmtId="0" fontId="19" fillId="0" borderId="94" xfId="39" applyFont="1" applyBorder="1" applyAlignment="1">
      <alignment horizontal="left" vertical="center" indent="1"/>
    </xf>
    <xf numFmtId="0" fontId="3" fillId="0" borderId="16" xfId="39" applyBorder="1" applyAlignment="1">
      <alignment horizontal="left" indent="1"/>
    </xf>
    <xf numFmtId="165" fontId="19" fillId="0" borderId="16" xfId="39" applyNumberFormat="1" applyFont="1" applyBorder="1" applyAlignment="1">
      <alignment horizontal="center" vertical="center"/>
    </xf>
    <xf numFmtId="0" fontId="19" fillId="0" borderId="95" xfId="39" applyFont="1" applyBorder="1" applyAlignment="1">
      <alignment horizontal="left" vertical="center" indent="1"/>
    </xf>
    <xf numFmtId="0" fontId="3" fillId="0" borderId="57" xfId="39" applyBorder="1" applyAlignment="1">
      <alignment horizontal="left" indent="1"/>
    </xf>
    <xf numFmtId="165" fontId="19" fillId="0" borderId="57" xfId="39" applyNumberFormat="1" applyFont="1" applyBorder="1" applyAlignment="1">
      <alignment horizontal="center" vertical="center"/>
    </xf>
    <xf numFmtId="0" fontId="19" fillId="0" borderId="83" xfId="39" applyFont="1" applyBorder="1" applyAlignment="1">
      <alignment horizontal="left" vertical="center"/>
    </xf>
    <xf numFmtId="0" fontId="3" fillId="0" borderId="84" xfId="39" applyBorder="1" applyAlignment="1"/>
    <xf numFmtId="5" fontId="27" fillId="0" borderId="113" xfId="39" applyNumberFormat="1" applyFont="1" applyBorder="1" applyAlignment="1">
      <alignment horizontal="right" vertical="center"/>
    </xf>
    <xf numFmtId="0" fontId="3" fillId="0" borderId="96" xfId="39" applyBorder="1" applyAlignment="1"/>
    <xf numFmtId="0" fontId="27" fillId="0" borderId="114" xfId="39" applyFont="1" applyBorder="1" applyAlignment="1">
      <alignment horizontal="center" vertical="center"/>
    </xf>
    <xf numFmtId="0" fontId="27" fillId="0" borderId="89" xfId="39" applyFont="1" applyBorder="1" applyAlignment="1">
      <alignment horizontal="center" vertical="center"/>
    </xf>
    <xf numFmtId="0" fontId="18" fillId="3" borderId="105" xfId="39" applyFont="1" applyFill="1" applyBorder="1" applyAlignment="1">
      <alignment horizontal="center"/>
    </xf>
    <xf numFmtId="0" fontId="18" fillId="3" borderId="78" xfId="39" applyFont="1" applyFill="1" applyBorder="1" applyAlignment="1">
      <alignment horizontal="center"/>
    </xf>
    <xf numFmtId="0" fontId="18" fillId="3" borderId="8" xfId="39" applyFont="1" applyFill="1" applyBorder="1" applyAlignment="1">
      <alignment horizontal="center"/>
    </xf>
    <xf numFmtId="0" fontId="3" fillId="0" borderId="98" xfId="39" applyBorder="1" applyAlignment="1">
      <alignment horizontal="center" vertical="center"/>
    </xf>
    <xf numFmtId="0" fontId="30" fillId="3" borderId="61" xfId="39" applyFont="1" applyFill="1" applyBorder="1" applyAlignment="1">
      <alignment horizontal="center" vertical="center"/>
    </xf>
    <xf numFmtId="0" fontId="42" fillId="3" borderId="30" xfId="39" applyFont="1" applyFill="1" applyBorder="1" applyAlignment="1"/>
    <xf numFmtId="0" fontId="17" fillId="3" borderId="9" xfId="39" applyFont="1" applyFill="1" applyBorder="1" applyAlignment="1">
      <alignment horizontal="center"/>
    </xf>
    <xf numFmtId="0" fontId="43" fillId="3" borderId="75" xfId="39" applyFont="1" applyFill="1" applyBorder="1" applyAlignment="1"/>
    <xf numFmtId="6" fontId="68" fillId="0" borderId="23" xfId="47" applyNumberFormat="1" applyFont="1" applyBorder="1" applyAlignment="1">
      <alignment horizontal="right"/>
    </xf>
    <xf numFmtId="0" fontId="53" fillId="0" borderId="35" xfId="47" applyFont="1" applyBorder="1" applyAlignment="1">
      <alignment horizontal="left" indent="1"/>
    </xf>
    <xf numFmtId="6" fontId="53" fillId="0" borderId="36" xfId="47" applyNumberFormat="1" applyFont="1" applyBorder="1" applyAlignment="1">
      <alignment horizontal="right"/>
    </xf>
    <xf numFmtId="0" fontId="53" fillId="0" borderId="28" xfId="47" applyFont="1" applyBorder="1" applyAlignment="1">
      <alignment horizontal="left" indent="1"/>
    </xf>
    <xf numFmtId="0" fontId="53" fillId="0" borderId="29" xfId="47" applyFont="1" applyBorder="1" applyAlignment="1">
      <alignment horizontal="left" indent="1"/>
    </xf>
    <xf numFmtId="0" fontId="53" fillId="0" borderId="26" xfId="47" applyFont="1" applyBorder="1" applyAlignment="1">
      <alignment horizontal="left" indent="4"/>
    </xf>
    <xf numFmtId="0" fontId="53" fillId="0" borderId="54" xfId="43" applyFont="1" applyBorder="1" applyAlignment="1">
      <alignment horizontal="left" indent="1"/>
    </xf>
    <xf numFmtId="0" fontId="53" fillId="0" borderId="142" xfId="43" applyFont="1" applyBorder="1" applyAlignment="1">
      <alignment horizontal="left" indent="1"/>
    </xf>
    <xf numFmtId="0" fontId="53" fillId="0" borderId="143" xfId="47" applyFont="1" applyBorder="1" applyAlignment="1">
      <alignment horizontal="left" indent="3"/>
    </xf>
    <xf numFmtId="0" fontId="69" fillId="0" borderId="143" xfId="47" applyFont="1" applyBorder="1" applyAlignment="1">
      <alignment horizontal="left" indent="3"/>
    </xf>
    <xf numFmtId="0" fontId="53" fillId="0" borderId="134" xfId="47" applyFont="1" applyBorder="1" applyAlignment="1">
      <alignment horizontal="center"/>
    </xf>
    <xf numFmtId="6" fontId="53" fillId="0" borderId="19" xfId="47" applyNumberFormat="1" applyFont="1" applyBorder="1" applyAlignment="1">
      <alignment horizontal="right"/>
    </xf>
    <xf numFmtId="6" fontId="68" fillId="0" borderId="19" xfId="47" applyNumberFormat="1" applyFont="1" applyBorder="1" applyAlignment="1">
      <alignment horizontal="right"/>
    </xf>
    <xf numFmtId="6" fontId="53" fillId="0" borderId="20" xfId="47" applyNumberFormat="1" applyFont="1" applyBorder="1" applyAlignment="1">
      <alignment horizontal="right"/>
    </xf>
    <xf numFmtId="6" fontId="53" fillId="6" borderId="58" xfId="45" applyNumberFormat="1" applyFont="1" applyFill="1" applyBorder="1" applyAlignment="1">
      <alignment vertical="center"/>
    </xf>
    <xf numFmtId="6" fontId="68" fillId="6" borderId="58" xfId="45" applyNumberFormat="1" applyFont="1" applyFill="1" applyBorder="1" applyAlignment="1">
      <alignment vertical="center"/>
    </xf>
    <xf numFmtId="6" fontId="53" fillId="6" borderId="21" xfId="45" applyNumberFormat="1" applyFont="1" applyFill="1" applyBorder="1" applyAlignment="1">
      <alignment vertical="center"/>
    </xf>
    <xf numFmtId="9" fontId="53" fillId="0" borderId="19" xfId="46" applyFont="1" applyBorder="1" applyAlignment="1">
      <alignment horizontal="right"/>
    </xf>
    <xf numFmtId="9" fontId="68" fillId="0" borderId="19" xfId="46" applyFont="1" applyBorder="1" applyAlignment="1">
      <alignment horizontal="right"/>
    </xf>
    <xf numFmtId="9" fontId="53" fillId="0" borderId="20" xfId="46" applyFont="1" applyBorder="1" applyAlignment="1">
      <alignment horizontal="right"/>
    </xf>
    <xf numFmtId="0" fontId="53" fillId="0" borderId="54" xfId="32" applyFont="1" applyBorder="1" applyAlignment="1">
      <alignment horizontal="left" indent="1"/>
    </xf>
    <xf numFmtId="0" fontId="53" fillId="0" borderId="142" xfId="47" applyFont="1" applyBorder="1" applyAlignment="1">
      <alignment horizontal="left" indent="4"/>
    </xf>
    <xf numFmtId="0" fontId="53" fillId="0" borderId="134" xfId="47" applyFont="1" applyBorder="1" applyAlignment="1">
      <alignment horizontal="left" indent="2"/>
    </xf>
    <xf numFmtId="6" fontId="53" fillId="0" borderId="58" xfId="47" applyNumberFormat="1" applyFont="1" applyBorder="1" applyAlignment="1">
      <alignment horizontal="right"/>
    </xf>
    <xf numFmtId="6" fontId="53" fillId="0" borderId="21" xfId="47" applyNumberFormat="1" applyFont="1" applyBorder="1" applyAlignment="1">
      <alignment horizontal="right"/>
    </xf>
    <xf numFmtId="38" fontId="53" fillId="0" borderId="19" xfId="47" applyNumberFormat="1" applyFont="1" applyBorder="1" applyAlignment="1">
      <alignment horizontal="right"/>
    </xf>
    <xf numFmtId="38" fontId="53" fillId="0" borderId="20" xfId="47" applyNumberFormat="1" applyFont="1" applyBorder="1" applyAlignment="1">
      <alignment horizontal="right"/>
    </xf>
    <xf numFmtId="0" fontId="8" fillId="0" borderId="35" xfId="29" applyFont="1" applyBorder="1" applyAlignment="1">
      <alignment horizontal="left" vertical="center" indent="1"/>
    </xf>
    <xf numFmtId="0" fontId="5" fillId="0" borderId="36" xfId="33" applyFont="1" applyBorder="1" applyAlignment="1">
      <alignment vertical="center"/>
    </xf>
    <xf numFmtId="0" fontId="8" fillId="0" borderId="28" xfId="29" applyFont="1" applyBorder="1" applyAlignment="1">
      <alignment horizontal="left" vertical="center" indent="1"/>
    </xf>
    <xf numFmtId="0" fontId="6" fillId="0" borderId="17" xfId="29" applyFont="1" applyBorder="1" applyAlignment="1">
      <alignment vertical="center"/>
    </xf>
    <xf numFmtId="0" fontId="8" fillId="0" borderId="28" xfId="29" applyFont="1" applyBorder="1" applyAlignment="1">
      <alignment horizontal="left" vertical="center" indent="2"/>
    </xf>
    <xf numFmtId="7" fontId="8" fillId="0" borderId="17" xfId="45" applyNumberFormat="1" applyFont="1" applyFill="1" applyBorder="1" applyAlignment="1">
      <alignment vertical="center"/>
    </xf>
    <xf numFmtId="0" fontId="8" fillId="0" borderId="29" xfId="29" applyFont="1" applyFill="1" applyBorder="1" applyAlignment="1">
      <alignment horizontal="left" indent="4"/>
    </xf>
    <xf numFmtId="0" fontId="8" fillId="0" borderId="3" xfId="29" applyFont="1" applyFill="1" applyBorder="1" applyAlignment="1">
      <alignment horizontal="left" vertical="center"/>
    </xf>
    <xf numFmtId="0" fontId="8" fillId="0" borderId="26" xfId="29" applyFont="1" applyFill="1" applyBorder="1" applyAlignment="1">
      <alignment vertical="center"/>
    </xf>
    <xf numFmtId="5" fontId="8" fillId="5" borderId="58" xfId="45" applyNumberFormat="1" applyFont="1" applyFill="1" applyBorder="1" applyAlignment="1">
      <alignment vertical="center"/>
    </xf>
    <xf numFmtId="10" fontId="8" fillId="5" borderId="58" xfId="36" applyNumberFormat="1" applyFont="1" applyFill="1" applyBorder="1" applyAlignment="1">
      <alignment vertical="center"/>
    </xf>
    <xf numFmtId="43" fontId="8" fillId="5" borderId="21" xfId="45" applyNumberFormat="1" applyFont="1" applyFill="1" applyBorder="1" applyAlignment="1">
      <alignment vertical="center"/>
    </xf>
    <xf numFmtId="0" fontId="51" fillId="0" borderId="54" xfId="33" applyFont="1" applyBorder="1" applyAlignment="1">
      <alignment horizontal="left" indent="1"/>
    </xf>
    <xf numFmtId="0" fontId="5" fillId="0" borderId="5" xfId="33" applyFont="1" applyBorder="1" applyAlignment="1">
      <alignment vertical="center"/>
    </xf>
    <xf numFmtId="0" fontId="5" fillId="0" borderId="142" xfId="33" applyFont="1" applyBorder="1" applyAlignment="1">
      <alignment vertical="center"/>
    </xf>
    <xf numFmtId="167" fontId="51" fillId="0" borderId="143" xfId="25" applyNumberFormat="1" applyFont="1" applyBorder="1" applyAlignment="1">
      <alignment horizontal="center" vertical="center"/>
    </xf>
    <xf numFmtId="0" fontId="5" fillId="0" borderId="143" xfId="33" applyFont="1" applyBorder="1" applyAlignment="1">
      <alignment vertical="center"/>
    </xf>
    <xf numFmtId="0" fontId="5" fillId="0" borderId="134" xfId="33" applyFont="1" applyBorder="1" applyAlignment="1">
      <alignment vertical="center"/>
    </xf>
    <xf numFmtId="5" fontId="8" fillId="0" borderId="19" xfId="45" applyNumberFormat="1" applyFont="1" applyFill="1" applyBorder="1" applyAlignment="1">
      <alignment vertical="center"/>
    </xf>
    <xf numFmtId="37" fontId="8" fillId="0" borderId="58" xfId="45" applyNumberFormat="1" applyFont="1" applyFill="1" applyBorder="1" applyAlignment="1">
      <alignment vertical="center"/>
    </xf>
    <xf numFmtId="10" fontId="8" fillId="0" borderId="19" xfId="57" applyNumberFormat="1" applyFont="1" applyFill="1" applyBorder="1" applyAlignment="1">
      <alignment vertical="center"/>
    </xf>
    <xf numFmtId="43" fontId="8" fillId="0" borderId="20" xfId="29" applyNumberFormat="1" applyFont="1" applyFill="1" applyBorder="1" applyAlignment="1">
      <alignment vertical="center"/>
    </xf>
    <xf numFmtId="0" fontId="8" fillId="0" borderId="27" xfId="29" applyFont="1" applyBorder="1" applyAlignment="1">
      <alignment horizontal="left" vertical="center" indent="1"/>
    </xf>
    <xf numFmtId="0" fontId="8" fillId="0" borderId="6" xfId="29" applyFont="1" applyBorder="1" applyAlignment="1">
      <alignment horizontal="left" vertical="center"/>
    </xf>
    <xf numFmtId="0" fontId="6" fillId="0" borderId="24" xfId="29" applyFont="1" applyBorder="1" applyAlignment="1">
      <alignment vertical="center"/>
    </xf>
    <xf numFmtId="5" fontId="8" fillId="0" borderId="13" xfId="45" applyNumberFormat="1" applyFont="1" applyFill="1" applyBorder="1" applyAlignment="1">
      <alignment vertical="center"/>
    </xf>
    <xf numFmtId="0" fontId="6" fillId="0" borderId="129" xfId="43" applyFont="1" applyBorder="1" applyAlignment="1">
      <alignment horizontal="left" indent="1"/>
    </xf>
    <xf numFmtId="0" fontId="6" fillId="0" borderId="10" xfId="43" applyFont="1" applyBorder="1" applyAlignment="1">
      <alignment horizontal="left" indent="1"/>
    </xf>
    <xf numFmtId="0" fontId="6" fillId="0" borderId="4" xfId="43" applyFont="1" applyBorder="1" applyAlignment="1">
      <alignment horizontal="left" indent="1"/>
    </xf>
    <xf numFmtId="0" fontId="6" fillId="0" borderId="4" xfId="43" applyFont="1" applyBorder="1"/>
    <xf numFmtId="0" fontId="6" fillId="0" borderId="11" xfId="43" applyFont="1" applyBorder="1"/>
    <xf numFmtId="37" fontId="8" fillId="0" borderId="22" xfId="45" applyNumberFormat="1" applyFont="1" applyFill="1" applyBorder="1" applyAlignment="1">
      <alignment vertical="center"/>
    </xf>
    <xf numFmtId="10" fontId="8" fillId="0" borderId="22" xfId="57" applyNumberFormat="1" applyFont="1" applyFill="1" applyBorder="1" applyAlignment="1">
      <alignment vertical="center"/>
    </xf>
    <xf numFmtId="43" fontId="8" fillId="0" borderId="31" xfId="29" applyNumberFormat="1" applyFont="1" applyFill="1" applyBorder="1" applyAlignment="1">
      <alignment vertical="center"/>
    </xf>
    <xf numFmtId="37" fontId="8" fillId="0" borderId="143" xfId="45" applyNumberFormat="1" applyFont="1" applyFill="1" applyBorder="1" applyAlignment="1">
      <alignment vertical="center"/>
    </xf>
    <xf numFmtId="10" fontId="8" fillId="0" borderId="143" xfId="57" applyNumberFormat="1" applyFont="1" applyFill="1" applyBorder="1" applyAlignment="1">
      <alignment vertical="center"/>
    </xf>
    <xf numFmtId="7" fontId="8" fillId="0" borderId="134" xfId="29" applyNumberFormat="1" applyFont="1" applyFill="1" applyBorder="1" applyAlignment="1">
      <alignment vertical="center"/>
    </xf>
    <xf numFmtId="0" fontId="6" fillId="0" borderId="28" xfId="43" applyFont="1" applyBorder="1" applyAlignment="1">
      <alignment horizontal="left" indent="1"/>
    </xf>
    <xf numFmtId="0" fontId="6" fillId="0" borderId="2" xfId="43" applyFont="1" applyBorder="1" applyAlignment="1">
      <alignment horizontal="left" indent="1"/>
    </xf>
    <xf numFmtId="0" fontId="6" fillId="0" borderId="25" xfId="43" applyFont="1" applyBorder="1"/>
    <xf numFmtId="0" fontId="6" fillId="0" borderId="13" xfId="43" applyFont="1" applyBorder="1"/>
    <xf numFmtId="0" fontId="6" fillId="0" borderId="14" xfId="43" applyFont="1" applyBorder="1"/>
    <xf numFmtId="0" fontId="6" fillId="0" borderId="16" xfId="43" applyFont="1" applyBorder="1"/>
    <xf numFmtId="0" fontId="6" fillId="0" borderId="17" xfId="43" applyFont="1" applyBorder="1"/>
    <xf numFmtId="37" fontId="12" fillId="0" borderId="14" xfId="42" applyNumberFormat="1" applyFont="1" applyBorder="1"/>
    <xf numFmtId="37" fontId="12" fillId="0" borderId="17" xfId="42" applyNumberFormat="1" applyFont="1" applyBorder="1"/>
    <xf numFmtId="0" fontId="52" fillId="0" borderId="27" xfId="0" applyFont="1" applyBorder="1" applyAlignment="1">
      <alignment horizontal="left" vertical="center" indent="1"/>
    </xf>
    <xf numFmtId="0" fontId="52" fillId="0" borderId="28" xfId="0" applyFont="1" applyBorder="1" applyAlignment="1">
      <alignment horizontal="left" vertical="center" indent="1"/>
    </xf>
    <xf numFmtId="0" fontId="52" fillId="0" borderId="29" xfId="0" applyFont="1" applyBorder="1" applyAlignment="1">
      <alignment horizontal="left" vertical="center" indent="1"/>
    </xf>
    <xf numFmtId="0" fontId="5" fillId="0" borderId="24" xfId="43" applyBorder="1" applyAlignment="1"/>
    <xf numFmtId="0" fontId="5" fillId="0" borderId="25" xfId="43" applyBorder="1" applyAlignment="1"/>
    <xf numFmtId="0" fontId="5" fillId="0" borderId="26" xfId="43" applyBorder="1" applyAlignment="1"/>
    <xf numFmtId="0" fontId="5" fillId="0" borderId="6" xfId="43" applyFont="1" applyBorder="1" applyAlignment="1"/>
    <xf numFmtId="0" fontId="5" fillId="0" borderId="2" xfId="43" applyFont="1" applyBorder="1" applyAlignment="1"/>
    <xf numFmtId="0" fontId="5" fillId="0" borderId="3" xfId="43" applyFont="1" applyBorder="1" applyAlignment="1"/>
    <xf numFmtId="37" fontId="12" fillId="5" borderId="21" xfId="42" applyNumberFormat="1" applyFont="1" applyFill="1" applyBorder="1"/>
    <xf numFmtId="37" fontId="12" fillId="0" borderId="20" xfId="42" applyNumberFormat="1" applyFont="1" applyBorder="1"/>
    <xf numFmtId="0" fontId="5" fillId="0" borderId="24" xfId="43" applyFont="1" applyBorder="1" applyAlignment="1"/>
    <xf numFmtId="0" fontId="5" fillId="0" borderId="25" xfId="43" applyFont="1" applyBorder="1" applyAlignment="1"/>
    <xf numFmtId="0" fontId="5" fillId="0" borderId="26" xfId="43" applyFont="1" applyBorder="1" applyAlignment="1"/>
    <xf numFmtId="5" fontId="12" fillId="0" borderId="36" xfId="42" applyNumberFormat="1" applyFont="1" applyBorder="1"/>
    <xf numFmtId="5" fontId="12" fillId="0" borderId="134" xfId="42" applyNumberFormat="1" applyFont="1" applyBorder="1"/>
    <xf numFmtId="5" fontId="12" fillId="0" borderId="31" xfId="42" applyNumberFormat="1" applyFont="1" applyBorder="1"/>
    <xf numFmtId="5" fontId="12" fillId="5" borderId="21" xfId="42" applyNumberFormat="1" applyFont="1" applyFill="1" applyBorder="1"/>
    <xf numFmtId="5" fontId="12" fillId="0" borderId="20" xfId="42" applyNumberFormat="1" applyFont="1" applyBorder="1"/>
    <xf numFmtId="0" fontId="53" fillId="0" borderId="27" xfId="44" applyFont="1" applyFill="1" applyBorder="1" applyAlignment="1">
      <alignment horizontal="left" indent="1"/>
    </xf>
    <xf numFmtId="0" fontId="53" fillId="0" borderId="24" xfId="44" applyFont="1" applyFill="1" applyBorder="1" applyAlignment="1">
      <alignment horizontal="left" indent="1"/>
    </xf>
    <xf numFmtId="6" fontId="53" fillId="0" borderId="14" xfId="45" applyNumberFormat="1" applyFont="1" applyFill="1" applyBorder="1"/>
    <xf numFmtId="0" fontId="53" fillId="0" borderId="28" xfId="44" applyFont="1" applyFill="1" applyBorder="1" applyAlignment="1">
      <alignment horizontal="left" indent="1"/>
    </xf>
    <xf numFmtId="0" fontId="53" fillId="0" borderId="29" xfId="44" applyFont="1" applyFill="1" applyBorder="1" applyAlignment="1">
      <alignment horizontal="left" indent="1"/>
    </xf>
    <xf numFmtId="0" fontId="53" fillId="0" borderId="26" xfId="44" applyFont="1" applyFill="1" applyBorder="1" applyAlignment="1">
      <alignment horizontal="left" indent="1"/>
    </xf>
    <xf numFmtId="6" fontId="53" fillId="2" borderId="21" xfId="45" applyNumberFormat="1" applyFont="1" applyFill="1" applyBorder="1"/>
    <xf numFmtId="9" fontId="53" fillId="0" borderId="20" xfId="46" applyFont="1" applyFill="1" applyBorder="1"/>
    <xf numFmtId="6" fontId="23" fillId="0" borderId="1" xfId="0" applyNumberFormat="1" applyFont="1" applyFill="1" applyBorder="1" applyAlignment="1">
      <alignment vertical="center"/>
    </xf>
    <xf numFmtId="10" fontId="23" fillId="0" borderId="125" xfId="35" applyNumberFormat="1" applyFont="1" applyFill="1" applyBorder="1" applyAlignment="1">
      <alignment vertical="center"/>
    </xf>
    <xf numFmtId="43" fontId="5" fillId="0" borderId="35" xfId="17" applyFont="1" applyFill="1" applyBorder="1" applyAlignment="1">
      <alignment horizontal="left" vertical="center" indent="1"/>
    </xf>
    <xf numFmtId="43" fontId="5" fillId="0" borderId="28" xfId="17" applyFont="1" applyFill="1" applyBorder="1" applyAlignment="1">
      <alignment horizontal="left" vertical="center" indent="1"/>
    </xf>
    <xf numFmtId="164" fontId="5" fillId="0" borderId="36" xfId="17" applyNumberFormat="1" applyFont="1" applyBorder="1" applyAlignment="1">
      <alignment vertical="center"/>
    </xf>
    <xf numFmtId="164" fontId="5" fillId="0" borderId="31" xfId="17" applyNumberFormat="1" applyFont="1" applyBorder="1" applyAlignment="1">
      <alignment vertical="center"/>
    </xf>
    <xf numFmtId="43" fontId="51" fillId="0" borderId="28" xfId="17" applyFont="1" applyFill="1" applyBorder="1" applyAlignment="1">
      <alignment horizontal="left" vertical="center" indent="1"/>
    </xf>
    <xf numFmtId="164" fontId="5" fillId="0" borderId="17" xfId="17" applyNumberFormat="1" applyFont="1" applyBorder="1" applyAlignment="1">
      <alignment vertical="center"/>
    </xf>
    <xf numFmtId="0" fontId="5" fillId="0" borderId="17" xfId="43" applyFont="1" applyBorder="1" applyAlignment="1">
      <alignment vertical="center"/>
    </xf>
    <xf numFmtId="43" fontId="51" fillId="0" borderId="29" xfId="17" applyFont="1" applyFill="1" applyBorder="1" applyAlignment="1">
      <alignment horizontal="left" vertical="center" indent="1"/>
    </xf>
    <xf numFmtId="43" fontId="51" fillId="0" borderId="3" xfId="17" applyFont="1" applyFill="1" applyBorder="1" applyAlignment="1">
      <alignment horizontal="left" vertical="center" indent="1"/>
    </xf>
    <xf numFmtId="43" fontId="51" fillId="0" borderId="3" xfId="17" applyFont="1" applyFill="1" applyBorder="1" applyAlignment="1">
      <alignment horizontal="left" vertical="center"/>
    </xf>
    <xf numFmtId="164" fontId="5" fillId="0" borderId="19" xfId="17" applyNumberFormat="1" applyFont="1" applyBorder="1" applyAlignment="1">
      <alignment vertical="center"/>
    </xf>
    <xf numFmtId="6" fontId="51" fillId="5" borderId="21" xfId="43" applyNumberFormat="1" applyFont="1" applyFill="1" applyBorder="1" applyAlignment="1">
      <alignment vertical="center"/>
    </xf>
    <xf numFmtId="43" fontId="51" fillId="5" borderId="54" xfId="17" applyFont="1" applyFill="1" applyBorder="1" applyAlignment="1">
      <alignment horizontal="left" vertical="center" indent="1"/>
    </xf>
    <xf numFmtId="43" fontId="51" fillId="5" borderId="5" xfId="17" applyFont="1" applyFill="1" applyBorder="1" applyAlignment="1">
      <alignment horizontal="left" vertical="center" indent="1"/>
    </xf>
    <xf numFmtId="0" fontId="5" fillId="0" borderId="143" xfId="43" applyFont="1" applyBorder="1" applyAlignment="1">
      <alignment horizontal="left" vertical="center"/>
    </xf>
    <xf numFmtId="0" fontId="51" fillId="0" borderId="134" xfId="25" applyNumberFormat="1" applyFont="1" applyBorder="1" applyAlignment="1">
      <alignment horizontal="right" indent="1"/>
    </xf>
    <xf numFmtId="6" fontId="5" fillId="0" borderId="134" xfId="43" applyNumberFormat="1" applyFont="1" applyBorder="1" applyAlignment="1">
      <alignment vertical="center"/>
    </xf>
    <xf numFmtId="164" fontId="5" fillId="0" borderId="134" xfId="17" applyNumberFormat="1" applyFont="1" applyBorder="1" applyAlignment="1">
      <alignment vertical="center"/>
    </xf>
    <xf numFmtId="164" fontId="5" fillId="0" borderId="20" xfId="17" applyNumberFormat="1" applyFont="1" applyBorder="1" applyAlignment="1">
      <alignment vertical="center"/>
    </xf>
    <xf numFmtId="38" fontId="5" fillId="0" borderId="22" xfId="17" applyNumberFormat="1" applyFont="1" applyBorder="1" applyAlignment="1">
      <alignment vertical="center"/>
    </xf>
    <xf numFmtId="6" fontId="5" fillId="0" borderId="143" xfId="43" applyNumberFormat="1" applyFont="1" applyBorder="1" applyAlignment="1">
      <alignment vertical="center"/>
    </xf>
    <xf numFmtId="43" fontId="65" fillId="0" borderId="5" xfId="17" applyFont="1" applyFill="1" applyBorder="1" applyAlignment="1">
      <alignment vertical="center"/>
    </xf>
    <xf numFmtId="0" fontId="6" fillId="0" borderId="27" xfId="0" applyFont="1" applyBorder="1" applyAlignment="1">
      <alignment horizontal="left" indent="1"/>
    </xf>
    <xf numFmtId="0" fontId="0" fillId="0" borderId="24" xfId="0" applyBorder="1"/>
    <xf numFmtId="6" fontId="5" fillId="0" borderId="14" xfId="24" applyNumberFormat="1" applyFont="1" applyBorder="1"/>
    <xf numFmtId="0" fontId="6" fillId="0" borderId="28" xfId="0" applyFont="1" applyBorder="1" applyAlignment="1">
      <alignment horizontal="left" indent="1"/>
    </xf>
    <xf numFmtId="166" fontId="5" fillId="0" borderId="17" xfId="35" applyNumberFormat="1" applyFont="1" applyBorder="1"/>
    <xf numFmtId="6" fontId="5" fillId="0" borderId="17" xfId="24" applyNumberFormat="1" applyFont="1" applyBorder="1"/>
    <xf numFmtId="164" fontId="5" fillId="0" borderId="17" xfId="60" applyNumberFormat="1" applyFont="1" applyBorder="1"/>
    <xf numFmtId="0" fontId="8" fillId="0" borderId="29" xfId="0" applyFont="1" applyBorder="1" applyAlignment="1">
      <alignment horizontal="left" indent="1"/>
    </xf>
    <xf numFmtId="0" fontId="0" fillId="0" borderId="26" xfId="0" applyBorder="1"/>
    <xf numFmtId="6" fontId="51" fillId="5" borderId="20" xfId="0" applyNumberFormat="1" applyFont="1" applyFill="1" applyBorder="1" applyAlignment="1">
      <alignment vertical="center"/>
    </xf>
    <xf numFmtId="0" fontId="60" fillId="0" borderId="35" xfId="0" applyFont="1" applyBorder="1" applyAlignment="1">
      <alignment horizontal="left" vertical="center" indent="1" readingOrder="1"/>
    </xf>
    <xf numFmtId="0" fontId="6" fillId="0" borderId="56" xfId="0" applyFont="1" applyBorder="1" applyAlignment="1">
      <alignment vertical="center"/>
    </xf>
    <xf numFmtId="6" fontId="60" fillId="0" borderId="23" xfId="0" applyNumberFormat="1" applyFont="1" applyBorder="1" applyAlignment="1">
      <alignment horizontal="right" vertical="center" readingOrder="1"/>
    </xf>
    <xf numFmtId="6" fontId="60" fillId="0" borderId="36" xfId="0" applyNumberFormat="1" applyFont="1" applyBorder="1" applyAlignment="1">
      <alignment horizontal="right" vertical="center" readingOrder="1"/>
    </xf>
    <xf numFmtId="0" fontId="6" fillId="0" borderId="142" xfId="0" applyFont="1" applyBorder="1" applyAlignment="1">
      <alignment vertical="center"/>
    </xf>
    <xf numFmtId="0" fontId="8" fillId="0" borderId="143" xfId="0" applyFont="1" applyBorder="1" applyAlignment="1">
      <alignment horizontal="center" vertical="center"/>
    </xf>
    <xf numFmtId="0" fontId="61" fillId="0" borderId="134" xfId="0" applyFont="1" applyBorder="1" applyAlignment="1">
      <alignment horizontal="center" vertical="center"/>
    </xf>
    <xf numFmtId="0" fontId="64" fillId="0" borderId="54" xfId="0" applyFont="1" applyBorder="1" applyAlignment="1">
      <alignment horizontal="left" vertical="center" indent="1" readingOrder="1"/>
    </xf>
    <xf numFmtId="0" fontId="5" fillId="0" borderId="126" xfId="0" applyFont="1" applyBorder="1" applyAlignment="1">
      <alignment horizontal="left" vertical="top" indent="1"/>
    </xf>
    <xf numFmtId="0" fontId="5" fillId="0" borderId="10" xfId="0" applyFont="1" applyBorder="1" applyAlignment="1">
      <alignment horizontal="left" vertical="top" indent="1"/>
    </xf>
    <xf numFmtId="37" fontId="6" fillId="0" borderId="19" xfId="0" applyNumberFormat="1" applyFont="1" applyBorder="1" applyAlignment="1">
      <alignment horizontal="right" vertical="center" wrapText="1"/>
    </xf>
    <xf numFmtId="0" fontId="6" fillId="0" borderId="25" xfId="0" applyFont="1" applyBorder="1" applyAlignment="1">
      <alignment horizontal="left" vertical="center"/>
    </xf>
    <xf numFmtId="6" fontId="61" fillId="7" borderId="11" xfId="0" applyNumberFormat="1" applyFont="1" applyFill="1" applyBorder="1" applyAlignment="1">
      <alignment vertical="center"/>
    </xf>
    <xf numFmtId="37" fontId="8" fillId="7" borderId="20" xfId="0" applyNumberFormat="1" applyFont="1" applyFill="1" applyBorder="1" applyAlignment="1">
      <alignment vertical="center"/>
    </xf>
    <xf numFmtId="0" fontId="70" fillId="0" borderId="13" xfId="0" applyFont="1" applyBorder="1" applyAlignment="1">
      <alignment horizontal="center" vertical="center" wrapText="1"/>
    </xf>
    <xf numFmtId="170" fontId="70" fillId="0" borderId="14" xfId="0" applyNumberFormat="1" applyFont="1" applyBorder="1" applyAlignment="1">
      <alignment horizontal="center" vertical="center" wrapText="1"/>
    </xf>
    <xf numFmtId="6" fontId="67" fillId="0" borderId="60" xfId="0" applyNumberFormat="1" applyFont="1" applyBorder="1" applyAlignment="1">
      <alignment horizontal="right" vertical="center" wrapText="1"/>
    </xf>
    <xf numFmtId="3" fontId="67" fillId="0" borderId="144" xfId="0" applyNumberFormat="1" applyFont="1" applyBorder="1" applyAlignment="1">
      <alignment horizontal="right" vertical="center" wrapText="1"/>
    </xf>
    <xf numFmtId="0" fontId="67" fillId="0" borderId="145" xfId="0" applyFont="1" applyBorder="1" applyAlignment="1">
      <alignment vertical="center"/>
    </xf>
    <xf numFmtId="0" fontId="67" fillId="0" borderId="146" xfId="0" applyFont="1" applyBorder="1" applyAlignment="1">
      <alignment vertical="center"/>
    </xf>
    <xf numFmtId="0" fontId="67" fillId="0" borderId="147" xfId="0" applyFont="1" applyBorder="1" applyAlignment="1">
      <alignment vertical="center"/>
    </xf>
    <xf numFmtId="0" fontId="51" fillId="0" borderId="10" xfId="0" applyFont="1" applyFill="1" applyBorder="1" applyAlignment="1">
      <alignment horizontal="left" vertical="center" indent="1"/>
    </xf>
    <xf numFmtId="0" fontId="51" fillId="7" borderId="128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</cellXfs>
  <cellStyles count="68">
    <cellStyle name="Comma [0] 2" xfId="9"/>
    <cellStyle name="Comma [0] 3" xfId="10"/>
    <cellStyle name="Comma [0] 4" xfId="11"/>
    <cellStyle name="Comma [0] 5" xfId="48"/>
    <cellStyle name="Comma [0] 7" xfId="12"/>
    <cellStyle name="Comma 2" xfId="1"/>
    <cellStyle name="Comma 2 2" xfId="13"/>
    <cellStyle name="Comma 2 2 2" xfId="60"/>
    <cellStyle name="Comma 2 3" xfId="14"/>
    <cellStyle name="Comma 2 4" xfId="15"/>
    <cellStyle name="Comma 2 5" xfId="40"/>
    <cellStyle name="Comma 3" xfId="16"/>
    <cellStyle name="Comma 3 2" xfId="49"/>
    <cellStyle name="Comma 4" xfId="17"/>
    <cellStyle name="Comma 4 2" xfId="50"/>
    <cellStyle name="Comma 5" xfId="51"/>
    <cellStyle name="Comma 6" xfId="61"/>
    <cellStyle name="Comma 7" xfId="18"/>
    <cellStyle name="Currency" xfId="42" builtinId="4"/>
    <cellStyle name="Currency [0] 2" xfId="19"/>
    <cellStyle name="Currency [0] 3" xfId="20"/>
    <cellStyle name="Currency [0] 4" xfId="52"/>
    <cellStyle name="Currency [0] 7" xfId="21"/>
    <cellStyle name="Currency 2" xfId="2"/>
    <cellStyle name="Currency 2 2" xfId="22"/>
    <cellStyle name="Currency 2 3" xfId="23"/>
    <cellStyle name="Currency 2 3 2" xfId="45"/>
    <cellStyle name="Currency 2 3 3" xfId="63"/>
    <cellStyle name="Currency 3" xfId="24"/>
    <cellStyle name="Currency 4" xfId="25"/>
    <cellStyle name="Currency 5" xfId="62"/>
    <cellStyle name="Currency 7" xfId="26"/>
    <cellStyle name="Currency 7 2" xfId="66"/>
    <cellStyle name="Normal" xfId="0" builtinId="0"/>
    <cellStyle name="Normal 2" xfId="3"/>
    <cellStyle name="Normal 2 2" xfId="27"/>
    <cellStyle name="Normal 2 3" xfId="28"/>
    <cellStyle name="Normal 2 3 2" xfId="44"/>
    <cellStyle name="Normal 2 4" xfId="53"/>
    <cellStyle name="Normal 2 5" xfId="54"/>
    <cellStyle name="Normal 2 6" xfId="55"/>
    <cellStyle name="Normal 3" xfId="5"/>
    <cellStyle name="Normal 3 2" xfId="29"/>
    <cellStyle name="Normal 3 2 2" xfId="64"/>
    <cellStyle name="Normal 3 3" xfId="47"/>
    <cellStyle name="Normal 3 4" xfId="56"/>
    <cellStyle name="Normal 4" xfId="30"/>
    <cellStyle name="Normal 4 2" xfId="43"/>
    <cellStyle name="Normal 5" xfId="31"/>
    <cellStyle name="Normal 6" xfId="32"/>
    <cellStyle name="Normal 7" xfId="33"/>
    <cellStyle name="Normal 7 2" xfId="65"/>
    <cellStyle name="Normal 8" xfId="34"/>
    <cellStyle name="Normal 9" xfId="6"/>
    <cellStyle name="Normal 9 2" xfId="39"/>
    <cellStyle name="Percent" xfId="4" builtinId="5"/>
    <cellStyle name="Percent 2" xfId="7"/>
    <cellStyle name="Percent 2 2" xfId="46"/>
    <cellStyle name="Percent 2 3" xfId="57"/>
    <cellStyle name="Percent 3" xfId="35"/>
    <cellStyle name="Percent 3 2" xfId="58"/>
    <cellStyle name="Percent 4" xfId="36"/>
    <cellStyle name="Percent 5" xfId="37"/>
    <cellStyle name="Percent 6" xfId="8"/>
    <cellStyle name="Percent 6 2" xfId="41"/>
    <cellStyle name="Percent 6 3" xfId="59"/>
    <cellStyle name="Percent 7" xfId="38"/>
    <cellStyle name="Percent 7 2" xfId="6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7"/>
  <sheetViews>
    <sheetView showGridLines="0" topLeftCell="A34" zoomScale="170" zoomScaleNormal="170" workbookViewId="0">
      <selection activeCell="A12" sqref="A12:XFD12"/>
    </sheetView>
  </sheetViews>
  <sheetFormatPr defaultColWidth="8.5" defaultRowHeight="14.25" x14ac:dyDescent="0.2"/>
  <cols>
    <col min="1" max="1" width="3.125" style="337" customWidth="1"/>
    <col min="2" max="2" width="2.5" style="338" customWidth="1"/>
    <col min="3" max="3" width="2.25" style="338" customWidth="1"/>
    <col min="4" max="4" width="13.875" style="340" customWidth="1"/>
    <col min="5" max="5" width="10.875" style="340" customWidth="1"/>
    <col min="6" max="6" width="10.875" style="339" customWidth="1"/>
    <col min="7" max="7" width="11.25" style="339" customWidth="1"/>
    <col min="8" max="8" width="11.625" style="339" customWidth="1"/>
    <col min="9" max="9" width="10.875" style="339" customWidth="1"/>
    <col min="10" max="10" width="8.875" style="341" customWidth="1"/>
    <col min="11" max="16384" width="8.5" style="341"/>
  </cols>
  <sheetData>
    <row r="1" spans="1:7" ht="9" customHeight="1" thickBot="1" x14ac:dyDescent="0.3">
      <c r="A1" s="367"/>
      <c r="B1" s="367"/>
      <c r="C1" s="342"/>
      <c r="D1" s="343"/>
      <c r="E1" s="344"/>
      <c r="F1" s="341"/>
    </row>
    <row r="2" spans="1:7" ht="15.75" x14ac:dyDescent="0.25">
      <c r="A2" s="378">
        <v>1</v>
      </c>
      <c r="B2" s="367" t="s">
        <v>117</v>
      </c>
      <c r="C2" s="342"/>
      <c r="D2" s="860" t="s">
        <v>134</v>
      </c>
      <c r="E2" s="866"/>
      <c r="F2" s="863"/>
      <c r="G2" s="858">
        <v>100000</v>
      </c>
    </row>
    <row r="3" spans="1:7" ht="15.75" x14ac:dyDescent="0.25">
      <c r="A3" s="367"/>
      <c r="B3" s="367"/>
      <c r="C3" s="342"/>
      <c r="D3" s="861" t="s">
        <v>135</v>
      </c>
      <c r="E3" s="867"/>
      <c r="F3" s="864"/>
      <c r="G3" s="859">
        <v>20000</v>
      </c>
    </row>
    <row r="4" spans="1:7" ht="15.75" x14ac:dyDescent="0.25">
      <c r="A4" s="367"/>
      <c r="B4" s="367"/>
      <c r="C4" s="342"/>
      <c r="D4" s="861" t="s">
        <v>136</v>
      </c>
      <c r="E4" s="867"/>
      <c r="F4" s="864"/>
      <c r="G4" s="859">
        <v>-5000</v>
      </c>
    </row>
    <row r="5" spans="1:7" ht="16.5" thickBot="1" x14ac:dyDescent="0.3">
      <c r="A5" s="367"/>
      <c r="B5" s="367"/>
      <c r="C5" s="342"/>
      <c r="D5" s="861" t="s">
        <v>137</v>
      </c>
      <c r="E5" s="867"/>
      <c r="F5" s="864"/>
      <c r="G5" s="870">
        <v>-30000</v>
      </c>
    </row>
    <row r="6" spans="1:7" ht="16.5" thickBot="1" x14ac:dyDescent="0.3">
      <c r="A6" s="367"/>
      <c r="B6" s="367"/>
      <c r="C6" s="342"/>
      <c r="D6" s="862" t="s">
        <v>138</v>
      </c>
      <c r="E6" s="868"/>
      <c r="F6" s="865"/>
      <c r="G6" s="869">
        <f>SUM(G2:G5)</f>
        <v>85000</v>
      </c>
    </row>
    <row r="7" spans="1:7" ht="16.5" thickBot="1" x14ac:dyDescent="0.3">
      <c r="A7" s="367"/>
      <c r="B7" s="367"/>
      <c r="C7" s="342"/>
      <c r="D7" s="350"/>
      <c r="E7" s="345"/>
      <c r="F7" s="341"/>
      <c r="G7" s="346"/>
    </row>
    <row r="8" spans="1:7" ht="15.75" x14ac:dyDescent="0.25">
      <c r="A8" s="378">
        <v>2</v>
      </c>
      <c r="B8" s="367" t="s">
        <v>117</v>
      </c>
      <c r="C8" s="342"/>
      <c r="D8" s="860" t="s">
        <v>139</v>
      </c>
      <c r="E8" s="871"/>
      <c r="F8" s="858">
        <v>70000</v>
      </c>
    </row>
    <row r="9" spans="1:7" ht="16.5" thickBot="1" x14ac:dyDescent="0.3">
      <c r="A9" s="367"/>
      <c r="B9" s="367"/>
      <c r="C9" s="342"/>
      <c r="D9" s="861" t="s">
        <v>140</v>
      </c>
      <c r="E9" s="872"/>
      <c r="F9" s="870">
        <v>4000</v>
      </c>
    </row>
    <row r="10" spans="1:7" ht="16.5" thickBot="1" x14ac:dyDescent="0.3">
      <c r="A10" s="367"/>
      <c r="B10" s="367"/>
      <c r="C10" s="342"/>
      <c r="D10" s="862"/>
      <c r="E10" s="873"/>
      <c r="F10" s="869">
        <f>SUM(F8:F9)</f>
        <v>74000</v>
      </c>
    </row>
    <row r="11" spans="1:7" ht="16.5" thickBot="1" x14ac:dyDescent="0.3">
      <c r="A11" s="367"/>
      <c r="B11" s="367"/>
      <c r="C11" s="342"/>
      <c r="D11" s="349"/>
      <c r="E11" s="347"/>
      <c r="F11" s="348"/>
    </row>
    <row r="12" spans="1:7" ht="16.5" thickBot="1" x14ac:dyDescent="0.3">
      <c r="A12" s="378">
        <v>3</v>
      </c>
      <c r="B12" s="367" t="s">
        <v>118</v>
      </c>
      <c r="C12" s="342"/>
      <c r="D12" s="860" t="s">
        <v>141</v>
      </c>
      <c r="E12" s="866"/>
      <c r="F12" s="875">
        <v>5000</v>
      </c>
    </row>
    <row r="13" spans="1:7" ht="15.75" x14ac:dyDescent="0.25">
      <c r="A13" s="367"/>
      <c r="B13" s="367"/>
      <c r="C13" s="342"/>
      <c r="D13" s="861" t="s">
        <v>316</v>
      </c>
      <c r="E13" s="867"/>
      <c r="F13" s="874">
        <v>95</v>
      </c>
    </row>
    <row r="14" spans="1:7" ht="16.5" thickBot="1" x14ac:dyDescent="0.3">
      <c r="A14" s="367"/>
      <c r="B14" s="367"/>
      <c r="C14" s="342"/>
      <c r="D14" s="861" t="s">
        <v>142</v>
      </c>
      <c r="E14" s="867"/>
      <c r="F14" s="876">
        <v>100</v>
      </c>
    </row>
    <row r="15" spans="1:7" ht="16.5" thickBot="1" x14ac:dyDescent="0.3">
      <c r="A15" s="367"/>
      <c r="B15" s="367"/>
      <c r="C15" s="342"/>
      <c r="D15" s="861" t="s">
        <v>143</v>
      </c>
      <c r="E15" s="867"/>
      <c r="F15" s="875">
        <f>+F14*F13</f>
        <v>9500</v>
      </c>
    </row>
    <row r="16" spans="1:7" ht="15.75" x14ac:dyDescent="0.25">
      <c r="A16" s="367"/>
      <c r="B16" s="367"/>
      <c r="C16" s="342"/>
      <c r="D16" s="861" t="s">
        <v>144</v>
      </c>
      <c r="E16" s="867"/>
      <c r="F16" s="874">
        <v>95</v>
      </c>
    </row>
    <row r="17" spans="1:6" ht="16.5" thickBot="1" x14ac:dyDescent="0.3">
      <c r="A17" s="367"/>
      <c r="B17" s="367"/>
      <c r="C17" s="342"/>
      <c r="D17" s="861" t="s">
        <v>145</v>
      </c>
      <c r="E17" s="867"/>
      <c r="F17" s="878">
        <v>50</v>
      </c>
    </row>
    <row r="18" spans="1:6" ht="16.5" thickBot="1" x14ac:dyDescent="0.3">
      <c r="A18" s="367"/>
      <c r="B18" s="367"/>
      <c r="C18" s="342"/>
      <c r="D18" s="862" t="s">
        <v>146</v>
      </c>
      <c r="E18" s="868"/>
      <c r="F18" s="877">
        <v>45</v>
      </c>
    </row>
    <row r="19" spans="1:6" ht="15.75" x14ac:dyDescent="0.25">
      <c r="A19" s="378">
        <v>4</v>
      </c>
      <c r="B19" s="367" t="s">
        <v>117</v>
      </c>
      <c r="C19" s="342"/>
      <c r="D19" s="343" t="s">
        <v>205</v>
      </c>
      <c r="E19" s="344"/>
    </row>
    <row r="20" spans="1:6" ht="5.25" customHeight="1" x14ac:dyDescent="0.25">
      <c r="A20" s="367"/>
      <c r="B20" s="367"/>
      <c r="C20" s="342"/>
      <c r="D20" s="343"/>
      <c r="E20" s="344"/>
    </row>
    <row r="21" spans="1:6" ht="15.75" x14ac:dyDescent="0.25">
      <c r="A21" s="378">
        <v>5</v>
      </c>
      <c r="B21" s="367" t="s">
        <v>117</v>
      </c>
      <c r="C21" s="342"/>
      <c r="D21" s="343"/>
      <c r="E21" s="344"/>
    </row>
    <row r="22" spans="1:6" ht="9" customHeight="1" thickBot="1" x14ac:dyDescent="0.3">
      <c r="A22" s="367"/>
      <c r="B22" s="367"/>
      <c r="C22" s="342"/>
      <c r="D22" s="343"/>
      <c r="E22" s="344"/>
    </row>
    <row r="23" spans="1:6" ht="15.75" x14ac:dyDescent="0.2">
      <c r="A23" s="378">
        <v>6</v>
      </c>
      <c r="B23" s="338" t="s">
        <v>118</v>
      </c>
      <c r="D23" s="674" t="s">
        <v>305</v>
      </c>
      <c r="E23" s="675"/>
      <c r="F23" s="676"/>
    </row>
    <row r="24" spans="1:6" ht="15.75" x14ac:dyDescent="0.25">
      <c r="A24" s="367"/>
      <c r="D24" s="655" t="s">
        <v>306</v>
      </c>
      <c r="E24" s="656"/>
      <c r="F24" s="657"/>
    </row>
    <row r="25" spans="1:6" ht="16.5" thickBot="1" x14ac:dyDescent="0.3">
      <c r="A25" s="367"/>
      <c r="D25" s="654" t="s">
        <v>307</v>
      </c>
      <c r="E25" s="658"/>
      <c r="F25" s="666"/>
    </row>
    <row r="26" spans="1:6" ht="15.75" x14ac:dyDescent="0.25">
      <c r="A26" s="367"/>
      <c r="D26" s="654" t="s">
        <v>308</v>
      </c>
      <c r="E26" s="658"/>
      <c r="F26" s="665">
        <v>800000</v>
      </c>
    </row>
    <row r="27" spans="1:6" ht="16.5" thickBot="1" x14ac:dyDescent="0.3">
      <c r="A27" s="367"/>
      <c r="D27" s="654" t="s">
        <v>309</v>
      </c>
      <c r="E27" s="658"/>
      <c r="F27" s="661">
        <v>200000</v>
      </c>
    </row>
    <row r="28" spans="1:6" ht="15.75" x14ac:dyDescent="0.25">
      <c r="A28" s="367"/>
      <c r="D28" s="659" t="s">
        <v>250</v>
      </c>
      <c r="E28" s="660"/>
      <c r="F28" s="667">
        <f>+F26-F27</f>
        <v>600000</v>
      </c>
    </row>
    <row r="29" spans="1:6" ht="16.5" thickBot="1" x14ac:dyDescent="0.3">
      <c r="A29" s="367"/>
      <c r="D29" s="668" t="s">
        <v>310</v>
      </c>
      <c r="E29" s="658"/>
      <c r="F29" s="666">
        <v>500000</v>
      </c>
    </row>
    <row r="30" spans="1:6" ht="16.5" thickBot="1" x14ac:dyDescent="0.3">
      <c r="A30" s="367"/>
      <c r="D30" s="662" t="s">
        <v>311</v>
      </c>
      <c r="E30" s="663"/>
      <c r="F30" s="664">
        <f>+F28-F29</f>
        <v>100000</v>
      </c>
    </row>
    <row r="31" spans="1:6" ht="15.75" x14ac:dyDescent="0.25">
      <c r="A31" s="367"/>
    </row>
    <row r="32" spans="1:6" ht="15" thickBot="1" x14ac:dyDescent="0.25">
      <c r="D32" s="365" t="s">
        <v>147</v>
      </c>
      <c r="E32" s="366"/>
    </row>
    <row r="33" spans="1:10" ht="15.75" x14ac:dyDescent="0.25">
      <c r="A33" s="378">
        <v>7</v>
      </c>
      <c r="B33" s="338" t="s">
        <v>126</v>
      </c>
      <c r="D33" s="879" t="s">
        <v>121</v>
      </c>
      <c r="E33" s="880"/>
      <c r="F33" s="881">
        <v>20000</v>
      </c>
      <c r="G33" s="351"/>
      <c r="H33" s="351"/>
      <c r="I33" s="351"/>
      <c r="J33" s="351"/>
    </row>
    <row r="34" spans="1:10" ht="15.75" thickBot="1" x14ac:dyDescent="0.3">
      <c r="D34" s="882" t="s">
        <v>110</v>
      </c>
      <c r="E34" s="352"/>
      <c r="F34" s="886">
        <v>0.15</v>
      </c>
      <c r="G34" s="351"/>
      <c r="H34" s="351"/>
      <c r="I34" s="351"/>
      <c r="J34" s="351"/>
    </row>
    <row r="35" spans="1:10" ht="15.75" thickBot="1" x14ac:dyDescent="0.3">
      <c r="D35" s="883" t="s">
        <v>148</v>
      </c>
      <c r="E35" s="884"/>
      <c r="F35" s="885">
        <f>+F34*F33</f>
        <v>3000</v>
      </c>
      <c r="G35" s="351"/>
      <c r="H35" s="351"/>
      <c r="I35" s="351"/>
      <c r="J35" s="351"/>
    </row>
    <row r="36" spans="1:10" ht="15.75" thickBot="1" x14ac:dyDescent="0.3">
      <c r="D36" s="353"/>
      <c r="E36" s="353"/>
      <c r="F36" s="356"/>
      <c r="G36" s="351"/>
      <c r="H36" s="351"/>
      <c r="I36" s="351"/>
      <c r="J36" s="351"/>
    </row>
    <row r="37" spans="1:10" ht="15.75" thickBot="1" x14ac:dyDescent="0.3">
      <c r="D37" s="807"/>
      <c r="E37" s="808"/>
      <c r="F37" s="795">
        <v>2015</v>
      </c>
      <c r="G37" s="795">
        <v>2016</v>
      </c>
      <c r="H37" s="795">
        <v>2017</v>
      </c>
      <c r="I37" s="795">
        <v>2018</v>
      </c>
      <c r="J37" s="809">
        <v>2019</v>
      </c>
    </row>
    <row r="38" spans="1:10" ht="15" x14ac:dyDescent="0.25">
      <c r="D38" s="788" t="s">
        <v>122</v>
      </c>
      <c r="E38" s="354"/>
      <c r="F38" s="357">
        <v>40000</v>
      </c>
      <c r="G38" s="357">
        <v>85000</v>
      </c>
      <c r="H38" s="357">
        <v>85000</v>
      </c>
      <c r="I38" s="357">
        <v>85000</v>
      </c>
      <c r="J38" s="789">
        <v>85000</v>
      </c>
    </row>
    <row r="39" spans="1:10" ht="15.75" thickBot="1" x14ac:dyDescent="0.3">
      <c r="D39" s="790" t="s">
        <v>123</v>
      </c>
      <c r="E39" s="358"/>
      <c r="F39" s="812">
        <v>-20000</v>
      </c>
      <c r="G39" s="812">
        <v>5000</v>
      </c>
      <c r="H39" s="812">
        <v>5000</v>
      </c>
      <c r="I39" s="812">
        <v>5000</v>
      </c>
      <c r="J39" s="813">
        <v>5000</v>
      </c>
    </row>
    <row r="40" spans="1:10" ht="15.75" thickBot="1" x14ac:dyDescent="0.3">
      <c r="D40" s="791" t="s">
        <v>124</v>
      </c>
      <c r="E40" s="792"/>
      <c r="F40" s="810">
        <f>SUM(F38:F39)</f>
        <v>20000</v>
      </c>
      <c r="G40" s="810">
        <f t="shared" ref="G40:J40" si="0">SUM(G38:G39)</f>
        <v>90000</v>
      </c>
      <c r="H40" s="810">
        <f t="shared" si="0"/>
        <v>90000</v>
      </c>
      <c r="I40" s="810">
        <f t="shared" si="0"/>
        <v>90000</v>
      </c>
      <c r="J40" s="811">
        <f t="shared" si="0"/>
        <v>90000</v>
      </c>
    </row>
    <row r="41" spans="1:10" ht="15" x14ac:dyDescent="0.25">
      <c r="D41" s="359"/>
      <c r="E41" s="360"/>
      <c r="F41" s="361">
        <v>0.15</v>
      </c>
      <c r="G41" s="362"/>
      <c r="H41" s="362"/>
      <c r="I41" s="362"/>
      <c r="J41" s="362"/>
    </row>
    <row r="42" spans="1:10" ht="15" x14ac:dyDescent="0.25">
      <c r="D42" s="359" t="s">
        <v>125</v>
      </c>
      <c r="E42" s="360"/>
      <c r="F42" s="363">
        <f>+F41*F40</f>
        <v>3000</v>
      </c>
      <c r="G42" s="362"/>
      <c r="H42" s="362"/>
      <c r="I42" s="362"/>
      <c r="J42" s="362"/>
    </row>
    <row r="43" spans="1:10" ht="15.75" thickBot="1" x14ac:dyDescent="0.3">
      <c r="D43" s="355"/>
      <c r="E43" s="355"/>
      <c r="F43" s="351"/>
      <c r="G43" s="351"/>
      <c r="H43" s="351"/>
      <c r="I43" s="351"/>
      <c r="J43" s="351"/>
    </row>
    <row r="44" spans="1:10" ht="19.5" thickBot="1" x14ac:dyDescent="0.35">
      <c r="D44" s="793"/>
      <c r="E44" s="794"/>
      <c r="F44" s="795">
        <v>2015</v>
      </c>
      <c r="G44" s="796">
        <v>2016</v>
      </c>
      <c r="H44" s="795">
        <v>2017</v>
      </c>
      <c r="I44" s="795">
        <v>2018</v>
      </c>
      <c r="J44" s="797">
        <v>2019</v>
      </c>
    </row>
    <row r="45" spans="1:10" ht="15.75" x14ac:dyDescent="0.25">
      <c r="A45" s="378">
        <v>8</v>
      </c>
      <c r="B45" s="338" t="s">
        <v>120</v>
      </c>
      <c r="D45" s="788" t="s">
        <v>127</v>
      </c>
      <c r="E45" s="364"/>
      <c r="F45" s="357">
        <v>25000</v>
      </c>
      <c r="G45" s="787">
        <v>25000</v>
      </c>
      <c r="H45" s="357">
        <v>25000</v>
      </c>
      <c r="I45" s="357">
        <v>25000</v>
      </c>
      <c r="J45" s="789">
        <v>25000</v>
      </c>
    </row>
    <row r="46" spans="1:10" ht="16.5" thickBot="1" x14ac:dyDescent="0.3">
      <c r="D46" s="790" t="s">
        <v>128</v>
      </c>
      <c r="E46" s="358"/>
      <c r="F46" s="798">
        <v>-5000</v>
      </c>
      <c r="G46" s="799">
        <f>+F46-5000</f>
        <v>-10000</v>
      </c>
      <c r="H46" s="798">
        <f t="shared" ref="H46:J46" si="1">+G46-5000</f>
        <v>-15000</v>
      </c>
      <c r="I46" s="798">
        <f t="shared" si="1"/>
        <v>-20000</v>
      </c>
      <c r="J46" s="800">
        <f t="shared" si="1"/>
        <v>-25000</v>
      </c>
    </row>
    <row r="47" spans="1:10" ht="15.75" x14ac:dyDescent="0.25">
      <c r="D47" s="790" t="s">
        <v>129</v>
      </c>
      <c r="E47" s="358"/>
      <c r="F47" s="357">
        <f>+F46+F45</f>
        <v>20000</v>
      </c>
      <c r="G47" s="787">
        <f t="shared" ref="G47:J47" si="2">+G46+G45</f>
        <v>15000</v>
      </c>
      <c r="H47" s="357">
        <f t="shared" si="2"/>
        <v>10000</v>
      </c>
      <c r="I47" s="357">
        <f t="shared" si="2"/>
        <v>5000</v>
      </c>
      <c r="J47" s="789">
        <f t="shared" si="2"/>
        <v>0</v>
      </c>
    </row>
    <row r="48" spans="1:10" ht="16.5" thickBot="1" x14ac:dyDescent="0.3">
      <c r="D48" s="790" t="s">
        <v>130</v>
      </c>
      <c r="E48" s="358"/>
      <c r="F48" s="798">
        <v>0</v>
      </c>
      <c r="G48" s="799">
        <v>0</v>
      </c>
      <c r="H48" s="798">
        <v>0</v>
      </c>
      <c r="I48" s="798">
        <v>0</v>
      </c>
      <c r="J48" s="800">
        <v>0</v>
      </c>
    </row>
    <row r="49" spans="1:10" ht="15.75" x14ac:dyDescent="0.25">
      <c r="D49" s="790" t="s">
        <v>131</v>
      </c>
      <c r="E49" s="358"/>
      <c r="F49" s="357">
        <f>+F47-F48</f>
        <v>20000</v>
      </c>
      <c r="G49" s="787">
        <f t="shared" ref="G49:J49" si="3">+G47-G48</f>
        <v>15000</v>
      </c>
      <c r="H49" s="357">
        <f t="shared" si="3"/>
        <v>10000</v>
      </c>
      <c r="I49" s="357">
        <f t="shared" si="3"/>
        <v>5000</v>
      </c>
      <c r="J49" s="789">
        <f t="shared" si="3"/>
        <v>0</v>
      </c>
    </row>
    <row r="50" spans="1:10" ht="16.5" thickBot="1" x14ac:dyDescent="0.3">
      <c r="D50" s="790" t="s">
        <v>132</v>
      </c>
      <c r="E50" s="358"/>
      <c r="F50" s="804">
        <v>0.34</v>
      </c>
      <c r="G50" s="805">
        <v>0.34</v>
      </c>
      <c r="H50" s="804">
        <v>0.34</v>
      </c>
      <c r="I50" s="804">
        <v>0.34</v>
      </c>
      <c r="J50" s="806">
        <v>0.34</v>
      </c>
    </row>
    <row r="51" spans="1:10" ht="16.5" thickBot="1" x14ac:dyDescent="0.3">
      <c r="D51" s="791" t="s">
        <v>133</v>
      </c>
      <c r="E51" s="792"/>
      <c r="F51" s="801">
        <f>+F50*F49</f>
        <v>6800.0000000000009</v>
      </c>
      <c r="G51" s="802">
        <f t="shared" ref="G51:J51" si="4">+G50*G49</f>
        <v>5100</v>
      </c>
      <c r="H51" s="801">
        <f t="shared" si="4"/>
        <v>3400.0000000000005</v>
      </c>
      <c r="I51" s="801">
        <f t="shared" si="4"/>
        <v>1700.0000000000002</v>
      </c>
      <c r="J51" s="803">
        <f t="shared" si="4"/>
        <v>0</v>
      </c>
    </row>
    <row r="52" spans="1:10" ht="5.25" customHeight="1" x14ac:dyDescent="0.2"/>
    <row r="53" spans="1:10" ht="15.75" x14ac:dyDescent="0.2">
      <c r="A53" s="378">
        <v>9</v>
      </c>
      <c r="B53" s="338" t="s">
        <v>119</v>
      </c>
    </row>
    <row r="55" spans="1:10" ht="16.5" thickBot="1" x14ac:dyDescent="0.25">
      <c r="A55" s="378">
        <v>10</v>
      </c>
      <c r="B55" s="338" t="s">
        <v>120</v>
      </c>
      <c r="D55" s="671" t="s">
        <v>149</v>
      </c>
    </row>
    <row r="56" spans="1:10" ht="15.75" thickBot="1" x14ac:dyDescent="0.3">
      <c r="D56" s="826" t="s">
        <v>154</v>
      </c>
      <c r="E56" s="827"/>
      <c r="F56" s="828"/>
      <c r="G56" s="829">
        <v>2015</v>
      </c>
      <c r="H56" s="830"/>
      <c r="I56" s="831"/>
    </row>
    <row r="57" spans="1:10" x14ac:dyDescent="0.2">
      <c r="D57" s="814" t="s">
        <v>153</v>
      </c>
      <c r="E57" s="377"/>
      <c r="F57" s="376"/>
      <c r="G57" s="375">
        <v>125000</v>
      </c>
      <c r="H57" s="374"/>
      <c r="I57" s="815"/>
    </row>
    <row r="58" spans="1:10" x14ac:dyDescent="0.2">
      <c r="D58" s="816" t="s">
        <v>152</v>
      </c>
      <c r="E58" s="369"/>
      <c r="F58" s="373"/>
      <c r="G58" s="371">
        <v>118500</v>
      </c>
      <c r="H58" s="372"/>
      <c r="I58" s="817"/>
    </row>
    <row r="59" spans="1:10" ht="15" thickBot="1" x14ac:dyDescent="0.25">
      <c r="D59" s="818" t="s">
        <v>151</v>
      </c>
      <c r="E59" s="369"/>
      <c r="F59" s="368"/>
      <c r="G59" s="832">
        <f>+G58</f>
        <v>118500</v>
      </c>
      <c r="H59" s="370">
        <v>7.6499999999999999E-2</v>
      </c>
      <c r="I59" s="819">
        <f>+H59*G59</f>
        <v>9065.25</v>
      </c>
    </row>
    <row r="60" spans="1:10" ht="15" thickBot="1" x14ac:dyDescent="0.25">
      <c r="D60" s="818" t="s">
        <v>150</v>
      </c>
      <c r="E60" s="369"/>
      <c r="F60" s="368"/>
      <c r="G60" s="833">
        <f>+G57-G59</f>
        <v>6500</v>
      </c>
      <c r="H60" s="834">
        <v>1.4500000000000001E-2</v>
      </c>
      <c r="I60" s="835">
        <f>+H60*G60</f>
        <v>94.25</v>
      </c>
    </row>
    <row r="61" spans="1:10" ht="15" thickBot="1" x14ac:dyDescent="0.25">
      <c r="D61" s="820" t="s">
        <v>1</v>
      </c>
      <c r="E61" s="821"/>
      <c r="F61" s="822"/>
      <c r="G61" s="823">
        <f>SUM(G59:G60)</f>
        <v>125000</v>
      </c>
      <c r="H61" s="824"/>
      <c r="I61" s="825">
        <f>SUM(I59:I60)</f>
        <v>9159.5</v>
      </c>
    </row>
    <row r="62" spans="1:10" ht="9.75" customHeight="1" thickBot="1" x14ac:dyDescent="0.25"/>
    <row r="63" spans="1:10" x14ac:dyDescent="0.2">
      <c r="D63" s="836" t="s">
        <v>152</v>
      </c>
      <c r="E63" s="837"/>
      <c r="F63" s="838"/>
      <c r="G63" s="839">
        <v>118500</v>
      </c>
      <c r="H63" s="854"/>
      <c r="I63" s="855"/>
    </row>
    <row r="64" spans="1:10" ht="15" thickBot="1" x14ac:dyDescent="0.25">
      <c r="D64" s="816" t="s">
        <v>202</v>
      </c>
      <c r="E64" s="369"/>
      <c r="F64" s="373"/>
      <c r="G64" s="832">
        <v>105000</v>
      </c>
      <c r="H64" s="856"/>
      <c r="I64" s="857"/>
    </row>
    <row r="65" spans="1:12" x14ac:dyDescent="0.2">
      <c r="D65" s="816" t="s">
        <v>203</v>
      </c>
      <c r="E65" s="369"/>
      <c r="F65" s="373"/>
      <c r="G65" s="375">
        <v>13500</v>
      </c>
      <c r="H65" s="370">
        <v>7.6499999999999999E-2</v>
      </c>
      <c r="I65" s="819">
        <f>+H65*G65</f>
        <v>1032.75</v>
      </c>
    </row>
    <row r="66" spans="1:12" ht="15" thickBot="1" x14ac:dyDescent="0.25">
      <c r="D66" s="840" t="s">
        <v>204</v>
      </c>
      <c r="G66" s="845">
        <v>6500</v>
      </c>
      <c r="H66" s="846">
        <v>1.4500000000000001E-2</v>
      </c>
      <c r="I66" s="847">
        <f>+H66*G66</f>
        <v>94.25</v>
      </c>
    </row>
    <row r="67" spans="1:12" ht="15" thickBot="1" x14ac:dyDescent="0.25">
      <c r="D67" s="851"/>
      <c r="E67" s="852"/>
      <c r="F67" s="853" t="s">
        <v>313</v>
      </c>
      <c r="G67" s="848">
        <f>SUM(G65:G66)</f>
        <v>20000</v>
      </c>
      <c r="H67" s="849"/>
      <c r="I67" s="850">
        <f>SUM(I65:I66)</f>
        <v>1127</v>
      </c>
    </row>
    <row r="68" spans="1:12" ht="15" thickBot="1" x14ac:dyDescent="0.25">
      <c r="D68" s="841"/>
      <c r="E68" s="842"/>
      <c r="F68" s="843" t="s">
        <v>314</v>
      </c>
      <c r="G68" s="833">
        <f>+G67+G64</f>
        <v>125000</v>
      </c>
      <c r="H68" s="843"/>
      <c r="I68" s="844"/>
    </row>
    <row r="69" spans="1:12" ht="15" thickBot="1" x14ac:dyDescent="0.25"/>
    <row r="70" spans="1:12" s="385" customFormat="1" ht="15.75" x14ac:dyDescent="0.25">
      <c r="A70" s="378">
        <v>11</v>
      </c>
      <c r="B70" s="379" t="s">
        <v>117</v>
      </c>
      <c r="D70" s="380" t="s">
        <v>155</v>
      </c>
      <c r="E70" s="381"/>
      <c r="F70" s="382"/>
      <c r="G70" s="383">
        <v>40000</v>
      </c>
      <c r="H70" s="384"/>
      <c r="K70" s="386"/>
      <c r="L70" s="387"/>
    </row>
    <row r="71" spans="1:12" s="385" customFormat="1" ht="15.75" x14ac:dyDescent="0.25">
      <c r="A71" s="388"/>
      <c r="B71" s="389"/>
      <c r="D71" s="390" t="s">
        <v>156</v>
      </c>
      <c r="E71" s="391"/>
      <c r="F71" s="392"/>
      <c r="G71" s="888">
        <v>0.92349999999999999</v>
      </c>
      <c r="H71" s="393"/>
      <c r="K71" s="386"/>
      <c r="L71" s="387"/>
    </row>
    <row r="72" spans="1:12" s="385" customFormat="1" ht="15.75" x14ac:dyDescent="0.25">
      <c r="A72" s="388"/>
      <c r="B72" s="389"/>
      <c r="D72" s="390" t="s">
        <v>157</v>
      </c>
      <c r="E72" s="391"/>
      <c r="F72" s="392"/>
      <c r="G72" s="887">
        <f>+G71*G70</f>
        <v>36940</v>
      </c>
      <c r="H72" s="393"/>
      <c r="K72" s="386"/>
      <c r="L72" s="387"/>
    </row>
    <row r="73" spans="1:12" s="385" customFormat="1" ht="15.75" x14ac:dyDescent="0.25">
      <c r="A73" s="388"/>
      <c r="B73" s="389"/>
      <c r="D73" s="390" t="s">
        <v>158</v>
      </c>
      <c r="E73" s="391"/>
      <c r="F73" s="392"/>
      <c r="G73" s="394">
        <f>+G72</f>
        <v>36940</v>
      </c>
      <c r="H73" s="395"/>
      <c r="K73" s="386"/>
      <c r="L73" s="387"/>
    </row>
    <row r="74" spans="1:12" s="385" customFormat="1" ht="15.75" x14ac:dyDescent="0.25">
      <c r="A74" s="388"/>
      <c r="B74" s="389"/>
      <c r="D74" s="390" t="s">
        <v>159</v>
      </c>
      <c r="E74" s="391"/>
      <c r="F74" s="392"/>
      <c r="G74" s="396">
        <v>0.124</v>
      </c>
      <c r="H74" s="397">
        <f>+G74*G73</f>
        <v>4580.5600000000004</v>
      </c>
      <c r="K74" s="386"/>
      <c r="L74" s="387"/>
    </row>
    <row r="75" spans="1:12" s="385" customFormat="1" ht="15.75" x14ac:dyDescent="0.25">
      <c r="A75" s="388"/>
      <c r="B75" s="389"/>
      <c r="D75" s="390" t="s">
        <v>160</v>
      </c>
      <c r="E75" s="391"/>
      <c r="F75" s="392"/>
      <c r="G75" s="394">
        <f>+G72</f>
        <v>36940</v>
      </c>
      <c r="H75" s="398"/>
      <c r="K75" s="386"/>
      <c r="L75" s="387"/>
    </row>
    <row r="76" spans="1:12" s="385" customFormat="1" ht="15.75" x14ac:dyDescent="0.25">
      <c r="A76" s="388"/>
      <c r="B76" s="389"/>
      <c r="D76" s="390" t="s">
        <v>161</v>
      </c>
      <c r="E76" s="391"/>
      <c r="F76" s="392"/>
      <c r="G76" s="396">
        <v>2.9000000000000001E-2</v>
      </c>
      <c r="H76" s="397">
        <f>+G76*G75</f>
        <v>1071.26</v>
      </c>
      <c r="K76" s="386"/>
      <c r="L76" s="387"/>
    </row>
    <row r="77" spans="1:12" s="385" customFormat="1" ht="16.5" thickBot="1" x14ac:dyDescent="0.3">
      <c r="A77" s="388"/>
      <c r="B77" s="389"/>
      <c r="D77" s="399" t="s">
        <v>162</v>
      </c>
      <c r="E77" s="400"/>
      <c r="F77" s="401"/>
      <c r="G77" s="402"/>
      <c r="H77" s="403">
        <f>SUM(H74:H76)</f>
        <v>5651.8200000000006</v>
      </c>
      <c r="K77" s="386"/>
      <c r="L77" s="387"/>
    </row>
    <row r="78" spans="1:12" s="385" customFormat="1" ht="4.9000000000000004" customHeight="1" x14ac:dyDescent="0.25">
      <c r="A78" s="388"/>
      <c r="B78" s="389"/>
      <c r="D78" s="389"/>
      <c r="E78" s="386"/>
      <c r="F78" s="386"/>
      <c r="G78" s="386"/>
      <c r="H78" s="386"/>
      <c r="I78" s="386"/>
      <c r="J78" s="386"/>
      <c r="K78" s="386"/>
      <c r="L78" s="387"/>
    </row>
    <row r="79" spans="1:12" s="385" customFormat="1" ht="9" customHeight="1" thickBot="1" x14ac:dyDescent="0.3">
      <c r="A79" s="388"/>
      <c r="B79" s="389"/>
      <c r="C79" s="389"/>
      <c r="D79" s="386"/>
      <c r="E79" s="386"/>
      <c r="F79" s="386"/>
      <c r="G79" s="386"/>
      <c r="H79" s="386"/>
      <c r="I79" s="386"/>
      <c r="J79" s="387"/>
    </row>
    <row r="80" spans="1:12" s="406" customFormat="1" ht="16.5" thickBot="1" x14ac:dyDescent="0.3">
      <c r="A80" s="378">
        <v>12</v>
      </c>
      <c r="B80" s="405" t="s">
        <v>120</v>
      </c>
      <c r="D80" s="901" t="s">
        <v>163</v>
      </c>
      <c r="E80" s="902"/>
      <c r="F80" s="910" t="s">
        <v>85</v>
      </c>
      <c r="G80" s="903"/>
      <c r="H80" s="904">
        <v>2015</v>
      </c>
      <c r="J80" s="345"/>
    </row>
    <row r="81" spans="1:10" s="406" customFormat="1" ht="15.75" thickBot="1" x14ac:dyDescent="0.3">
      <c r="A81" s="379"/>
      <c r="B81" s="405"/>
      <c r="D81" s="889" t="s">
        <v>164</v>
      </c>
      <c r="E81" s="407"/>
      <c r="F81" s="428"/>
      <c r="G81" s="408"/>
      <c r="H81" s="905">
        <v>50000</v>
      </c>
      <c r="J81" s="345"/>
    </row>
    <row r="82" spans="1:10" s="406" customFormat="1" ht="15" x14ac:dyDescent="0.25">
      <c r="A82" s="379"/>
      <c r="B82" s="405"/>
      <c r="D82" s="890" t="s">
        <v>165</v>
      </c>
      <c r="E82" s="409"/>
      <c r="F82" s="429"/>
      <c r="G82" s="410"/>
      <c r="H82" s="891">
        <v>1000</v>
      </c>
      <c r="J82" s="345"/>
    </row>
    <row r="83" spans="1:10" s="406" customFormat="1" ht="15.75" thickBot="1" x14ac:dyDescent="0.3">
      <c r="A83" s="379"/>
      <c r="B83" s="405"/>
      <c r="D83" s="890" t="s">
        <v>166</v>
      </c>
      <c r="E83" s="409"/>
      <c r="F83" s="429"/>
      <c r="G83" s="410"/>
      <c r="H83" s="892">
        <v>2</v>
      </c>
      <c r="J83" s="345"/>
    </row>
    <row r="84" spans="1:10" s="406" customFormat="1" ht="15.75" thickBot="1" x14ac:dyDescent="0.3">
      <c r="A84" s="379"/>
      <c r="B84" s="405"/>
      <c r="D84" s="890" t="s">
        <v>167</v>
      </c>
      <c r="E84" s="409"/>
      <c r="F84" s="429"/>
      <c r="G84" s="410"/>
      <c r="H84" s="906">
        <f>+H83*H82</f>
        <v>2000</v>
      </c>
      <c r="J84" s="345"/>
    </row>
    <row r="85" spans="1:10" s="406" customFormat="1" ht="15" x14ac:dyDescent="0.25">
      <c r="A85" s="379"/>
      <c r="B85" s="405"/>
      <c r="D85" s="890" t="s">
        <v>168</v>
      </c>
      <c r="E85" s="409"/>
      <c r="F85" s="429"/>
      <c r="G85" s="410"/>
      <c r="H85" s="891"/>
      <c r="J85" s="345"/>
    </row>
    <row r="86" spans="1:10" s="406" customFormat="1" ht="15" x14ac:dyDescent="0.25">
      <c r="A86" s="379"/>
      <c r="B86" s="405"/>
      <c r="D86" s="893" t="s">
        <v>169</v>
      </c>
      <c r="E86" s="409"/>
      <c r="F86" s="429"/>
      <c r="G86" s="411">
        <v>110000</v>
      </c>
      <c r="H86" s="894"/>
      <c r="J86" s="345"/>
    </row>
    <row r="87" spans="1:10" s="406" customFormat="1" ht="15" x14ac:dyDescent="0.25">
      <c r="A87" s="379"/>
      <c r="B87" s="405"/>
      <c r="D87" s="890" t="s">
        <v>170</v>
      </c>
      <c r="E87" s="409"/>
      <c r="F87" s="429"/>
      <c r="G87" s="412">
        <v>0</v>
      </c>
      <c r="H87" s="895"/>
      <c r="J87" s="345"/>
    </row>
    <row r="88" spans="1:10" s="406" customFormat="1" ht="15.75" thickBot="1" x14ac:dyDescent="0.3">
      <c r="A88" s="379"/>
      <c r="B88" s="405"/>
      <c r="D88" s="890" t="s">
        <v>171</v>
      </c>
      <c r="E88" s="409"/>
      <c r="F88" s="429"/>
      <c r="G88" s="908">
        <f>+G87/1000</f>
        <v>0</v>
      </c>
      <c r="H88" s="895"/>
      <c r="J88" s="345"/>
    </row>
    <row r="89" spans="1:10" s="406" customFormat="1" ht="15.75" thickBot="1" x14ac:dyDescent="0.3">
      <c r="A89" s="379"/>
      <c r="B89" s="405"/>
      <c r="D89" s="890" t="s">
        <v>317</v>
      </c>
      <c r="E89" s="409"/>
      <c r="F89" s="429"/>
      <c r="G89" s="909">
        <v>50</v>
      </c>
      <c r="H89" s="895"/>
      <c r="J89" s="345"/>
    </row>
    <row r="90" spans="1:10" s="406" customFormat="1" ht="15.75" thickBot="1" x14ac:dyDescent="0.3">
      <c r="A90" s="379"/>
      <c r="B90" s="405"/>
      <c r="D90" s="890" t="s">
        <v>83</v>
      </c>
      <c r="E90" s="409"/>
      <c r="F90" s="429"/>
      <c r="G90" s="413"/>
      <c r="H90" s="907">
        <f>+G89*G88</f>
        <v>0</v>
      </c>
      <c r="J90" s="345"/>
    </row>
    <row r="91" spans="1:10" s="406" customFormat="1" ht="15.75" thickBot="1" x14ac:dyDescent="0.3">
      <c r="A91" s="379"/>
      <c r="B91" s="405"/>
      <c r="D91" s="896" t="s">
        <v>163</v>
      </c>
      <c r="E91" s="897"/>
      <c r="F91" s="898"/>
      <c r="G91" s="899"/>
      <c r="H91" s="900">
        <f>+H84-H90</f>
        <v>2000</v>
      </c>
      <c r="J91" s="345"/>
    </row>
    <row r="92" spans="1:10" s="406" customFormat="1" ht="10.15" customHeight="1" x14ac:dyDescent="0.25">
      <c r="A92" s="379"/>
      <c r="B92" s="379"/>
      <c r="C92" s="414"/>
      <c r="D92" s="347"/>
      <c r="E92" s="347"/>
      <c r="F92" s="347"/>
      <c r="G92" s="347"/>
      <c r="H92" s="347"/>
      <c r="I92" s="345"/>
    </row>
    <row r="93" spans="1:10" s="385" customFormat="1" ht="8.4499999999999993" customHeight="1" x14ac:dyDescent="0.25">
      <c r="A93" s="416"/>
      <c r="B93" s="417"/>
      <c r="C93" s="417"/>
      <c r="D93" s="418"/>
      <c r="E93" s="418"/>
      <c r="F93" s="418"/>
      <c r="G93" s="418"/>
      <c r="H93" s="418"/>
      <c r="I93" s="418"/>
      <c r="J93" s="418"/>
    </row>
    <row r="94" spans="1:10" s="385" customFormat="1" ht="15.75" x14ac:dyDescent="0.25">
      <c r="A94" s="378">
        <v>13</v>
      </c>
      <c r="B94" s="379" t="s">
        <v>126</v>
      </c>
      <c r="C94" s="417"/>
      <c r="D94" s="419" t="s">
        <v>172</v>
      </c>
      <c r="E94" s="420"/>
      <c r="F94" s="392"/>
      <c r="G94" s="392"/>
      <c r="H94" s="392"/>
      <c r="I94" s="392"/>
      <c r="J94" s="418"/>
    </row>
    <row r="95" spans="1:10" s="385" customFormat="1" ht="15.75" x14ac:dyDescent="0.25">
      <c r="A95" s="416"/>
      <c r="B95" s="417"/>
      <c r="C95" s="417"/>
      <c r="D95" s="421" t="s">
        <v>173</v>
      </c>
      <c r="E95" s="422"/>
      <c r="F95" s="392"/>
      <c r="G95" s="392"/>
      <c r="H95" s="392"/>
      <c r="I95" s="392"/>
      <c r="J95" s="418"/>
    </row>
    <row r="96" spans="1:10" s="385" customFormat="1" ht="15.75" x14ac:dyDescent="0.25">
      <c r="A96" s="416"/>
      <c r="B96" s="417"/>
      <c r="C96" s="417"/>
      <c r="D96" s="421" t="s">
        <v>174</v>
      </c>
      <c r="E96" s="422"/>
      <c r="F96" s="392"/>
      <c r="G96" s="392"/>
      <c r="H96" s="392"/>
      <c r="I96" s="392"/>
      <c r="J96" s="418"/>
    </row>
    <row r="97" spans="1:10" s="385" customFormat="1" ht="15.75" x14ac:dyDescent="0.25">
      <c r="A97" s="416"/>
      <c r="B97" s="417"/>
      <c r="C97" s="417"/>
      <c r="D97" s="421" t="s">
        <v>175</v>
      </c>
      <c r="E97" s="422"/>
      <c r="F97" s="392"/>
      <c r="G97" s="392"/>
      <c r="H97" s="392"/>
      <c r="I97" s="392"/>
      <c r="J97" s="418"/>
    </row>
    <row r="98" spans="1:10" s="385" customFormat="1" ht="16.5" thickBot="1" x14ac:dyDescent="0.3">
      <c r="A98" s="416"/>
      <c r="B98" s="417"/>
      <c r="C98" s="417"/>
      <c r="D98" s="421" t="s">
        <v>176</v>
      </c>
      <c r="E98" s="422"/>
      <c r="F98" s="392"/>
      <c r="G98" s="392"/>
      <c r="H98" s="392"/>
      <c r="I98" s="392"/>
      <c r="J98" s="418"/>
    </row>
    <row r="99" spans="1:10" s="385" customFormat="1" ht="15.75" x14ac:dyDescent="0.25">
      <c r="A99" s="416"/>
      <c r="B99" s="417"/>
      <c r="C99" s="417"/>
      <c r="D99" s="911" t="s">
        <v>177</v>
      </c>
      <c r="E99" s="912"/>
      <c r="F99" s="913">
        <v>20000</v>
      </c>
      <c r="G99" s="392"/>
      <c r="H99" s="423" t="s">
        <v>178</v>
      </c>
      <c r="I99" s="424"/>
      <c r="J99" s="418"/>
    </row>
    <row r="100" spans="1:10" s="385" customFormat="1" ht="15.75" x14ac:dyDescent="0.25">
      <c r="A100" s="404"/>
      <c r="B100" s="379"/>
      <c r="C100" s="415"/>
      <c r="D100" s="914" t="s">
        <v>179</v>
      </c>
      <c r="E100" s="425"/>
      <c r="F100" s="915">
        <v>0.05</v>
      </c>
      <c r="G100" s="392"/>
      <c r="H100" s="426" t="s">
        <v>180</v>
      </c>
      <c r="I100" s="424" t="s">
        <v>181</v>
      </c>
      <c r="J100" s="418"/>
    </row>
    <row r="101" spans="1:10" s="385" customFormat="1" ht="15.75" x14ac:dyDescent="0.25">
      <c r="A101" s="404"/>
      <c r="B101" s="379"/>
      <c r="C101" s="415"/>
      <c r="D101" s="914" t="s">
        <v>182</v>
      </c>
      <c r="E101" s="425"/>
      <c r="F101" s="916">
        <f>+F100*F99</f>
        <v>1000</v>
      </c>
      <c r="G101" s="392"/>
      <c r="H101" s="426" t="s">
        <v>183</v>
      </c>
      <c r="I101" s="424" t="s">
        <v>184</v>
      </c>
      <c r="J101" s="418"/>
    </row>
    <row r="102" spans="1:10" s="385" customFormat="1" ht="16.5" thickBot="1" x14ac:dyDescent="0.3">
      <c r="A102" s="404"/>
      <c r="B102" s="379"/>
      <c r="C102" s="415"/>
      <c r="D102" s="914" t="s">
        <v>185</v>
      </c>
      <c r="E102" s="425"/>
      <c r="F102" s="917">
        <v>5</v>
      </c>
      <c r="G102" s="392"/>
      <c r="H102" s="427" t="s">
        <v>186</v>
      </c>
      <c r="I102" s="424" t="s">
        <v>187</v>
      </c>
      <c r="J102" s="418"/>
    </row>
    <row r="103" spans="1:10" s="385" customFormat="1" ht="16.5" thickBot="1" x14ac:dyDescent="0.3">
      <c r="A103" s="404"/>
      <c r="B103" s="379"/>
      <c r="C103" s="417"/>
      <c r="D103" s="918" t="s">
        <v>188</v>
      </c>
      <c r="E103" s="919"/>
      <c r="F103" s="920">
        <f>+F102*F101</f>
        <v>5000</v>
      </c>
      <c r="G103" s="392"/>
      <c r="J103" s="418"/>
    </row>
    <row r="104" spans="1:10" s="385" customFormat="1" ht="5.45" customHeight="1" x14ac:dyDescent="0.25">
      <c r="A104" s="416"/>
      <c r="B104" s="417"/>
      <c r="C104" s="417"/>
      <c r="D104" s="418"/>
      <c r="E104" s="418"/>
      <c r="F104" s="418"/>
      <c r="G104" s="418"/>
      <c r="H104" s="418"/>
      <c r="I104" s="418"/>
      <c r="J104" s="418"/>
    </row>
    <row r="105" spans="1:10" ht="15" thickBot="1" x14ac:dyDescent="0.25">
      <c r="A105" s="430"/>
      <c r="B105" s="431"/>
      <c r="C105" s="431"/>
      <c r="D105" s="432" t="s">
        <v>189</v>
      </c>
      <c r="E105" s="433"/>
      <c r="F105" s="433"/>
      <c r="G105" s="433"/>
    </row>
    <row r="106" spans="1:10" ht="16.5" customHeight="1" thickBot="1" x14ac:dyDescent="0.25">
      <c r="A106" s="378">
        <v>14</v>
      </c>
      <c r="B106" s="434" t="s">
        <v>118</v>
      </c>
      <c r="C106" s="435"/>
      <c r="D106" s="928" t="s">
        <v>319</v>
      </c>
      <c r="E106" s="925"/>
      <c r="F106" s="926" t="s">
        <v>190</v>
      </c>
      <c r="G106" s="927" t="s">
        <v>191</v>
      </c>
    </row>
    <row r="107" spans="1:10" ht="16.5" customHeight="1" x14ac:dyDescent="0.2">
      <c r="A107" s="436"/>
      <c r="B107" s="434"/>
      <c r="C107" s="435"/>
      <c r="D107" s="921" t="s">
        <v>318</v>
      </c>
      <c r="E107" s="922"/>
      <c r="F107" s="923">
        <v>3000</v>
      </c>
      <c r="G107" s="924">
        <v>0</v>
      </c>
    </row>
    <row r="108" spans="1:10" ht="16.5" customHeight="1" x14ac:dyDescent="0.2">
      <c r="A108" s="436"/>
      <c r="B108" s="434"/>
      <c r="C108" s="435"/>
      <c r="D108" s="437" t="s">
        <v>192</v>
      </c>
      <c r="E108" s="438"/>
      <c r="F108" s="439">
        <v>2000</v>
      </c>
      <c r="G108" s="440">
        <v>1000</v>
      </c>
    </row>
    <row r="109" spans="1:10" ht="16.5" customHeight="1" x14ac:dyDescent="0.2">
      <c r="A109" s="436"/>
      <c r="B109" s="434"/>
      <c r="C109" s="435"/>
      <c r="D109" s="437" t="s">
        <v>193</v>
      </c>
      <c r="E109" s="438"/>
      <c r="F109" s="439">
        <v>1000</v>
      </c>
      <c r="G109" s="440">
        <v>500</v>
      </c>
    </row>
    <row r="110" spans="1:10" ht="16.5" customHeight="1" x14ac:dyDescent="0.2">
      <c r="A110" s="436"/>
      <c r="B110" s="434"/>
      <c r="C110" s="435"/>
      <c r="D110" s="437" t="s">
        <v>207</v>
      </c>
      <c r="E110" s="438"/>
      <c r="F110" s="441"/>
      <c r="G110" s="442"/>
    </row>
    <row r="111" spans="1:10" ht="16.5" customHeight="1" thickBot="1" x14ac:dyDescent="0.25">
      <c r="A111" s="436"/>
      <c r="B111" s="434"/>
      <c r="C111" s="435"/>
      <c r="D111" s="437" t="s">
        <v>206</v>
      </c>
      <c r="E111" s="438"/>
      <c r="F111" s="439">
        <f>20*50</f>
        <v>1000</v>
      </c>
      <c r="G111" s="443">
        <f>20*25</f>
        <v>500</v>
      </c>
    </row>
    <row r="112" spans="1:10" ht="16.5" customHeight="1" thickBot="1" x14ac:dyDescent="0.25">
      <c r="A112" s="436"/>
      <c r="B112" s="434"/>
      <c r="C112" s="435"/>
      <c r="D112" s="444" t="s">
        <v>194</v>
      </c>
      <c r="E112" s="445"/>
      <c r="F112" s="446"/>
      <c r="G112" s="447">
        <f>SUM(G107:G111)</f>
        <v>2000</v>
      </c>
    </row>
    <row r="114" spans="1:8" ht="16.5" thickBot="1" x14ac:dyDescent="0.25">
      <c r="A114" s="378">
        <v>15</v>
      </c>
      <c r="B114" s="338" t="s">
        <v>117</v>
      </c>
      <c r="D114" s="448" t="s">
        <v>195</v>
      </c>
      <c r="E114" s="449"/>
      <c r="F114" s="450"/>
      <c r="H114" s="466">
        <v>1200000</v>
      </c>
    </row>
    <row r="115" spans="1:8" ht="15" x14ac:dyDescent="0.2">
      <c r="D115" s="672" t="s">
        <v>196</v>
      </c>
      <c r="E115" s="673"/>
      <c r="F115" s="451" t="s">
        <v>197</v>
      </c>
      <c r="G115" s="451" t="s">
        <v>198</v>
      </c>
      <c r="H115" s="452" t="s">
        <v>190</v>
      </c>
    </row>
    <row r="116" spans="1:8" ht="15" x14ac:dyDescent="0.2">
      <c r="D116" s="453" t="s">
        <v>199</v>
      </c>
      <c r="E116" s="454"/>
      <c r="F116" s="455">
        <v>800000</v>
      </c>
      <c r="G116" s="455">
        <v>200000</v>
      </c>
      <c r="H116" s="456">
        <f>SUM(F116:G116)</f>
        <v>1000000</v>
      </c>
    </row>
    <row r="117" spans="1:8" ht="15" x14ac:dyDescent="0.2">
      <c r="D117" s="457" t="s">
        <v>200</v>
      </c>
      <c r="E117" s="458"/>
      <c r="F117" s="459">
        <f>+F116/H116</f>
        <v>0.8</v>
      </c>
      <c r="G117" s="459">
        <f>+G116/H116</f>
        <v>0.2</v>
      </c>
      <c r="H117" s="460">
        <f>SUM(F117:G117)</f>
        <v>1</v>
      </c>
    </row>
    <row r="118" spans="1:8" ht="15.75" thickBot="1" x14ac:dyDescent="0.25">
      <c r="D118" s="461" t="s">
        <v>201</v>
      </c>
      <c r="E118" s="462"/>
      <c r="F118" s="463">
        <f>+H114*F117</f>
        <v>960000</v>
      </c>
      <c r="G118" s="464">
        <f>+G117*H114</f>
        <v>240000</v>
      </c>
      <c r="H118" s="465">
        <f>SUM(F118:G118)</f>
        <v>1200000</v>
      </c>
    </row>
    <row r="120" spans="1:8" ht="15.75" x14ac:dyDescent="0.2">
      <c r="A120" s="378">
        <v>16</v>
      </c>
      <c r="B120" s="338" t="s">
        <v>120</v>
      </c>
    </row>
    <row r="122" spans="1:8" ht="15.75" x14ac:dyDescent="0.2">
      <c r="A122" s="378">
        <v>17</v>
      </c>
      <c r="B122" s="338" t="s">
        <v>126</v>
      </c>
    </row>
    <row r="123" spans="1:8" ht="15" thickBot="1" x14ac:dyDescent="0.25"/>
    <row r="124" spans="1:8" ht="15.75" x14ac:dyDescent="0.2">
      <c r="A124" s="378">
        <v>18</v>
      </c>
      <c r="B124" s="338" t="s">
        <v>117</v>
      </c>
      <c r="D124" s="929" t="s">
        <v>208</v>
      </c>
      <c r="E124" s="467"/>
      <c r="F124" s="468">
        <v>200000</v>
      </c>
    </row>
    <row r="125" spans="1:8" x14ac:dyDescent="0.2">
      <c r="D125" s="457" t="s">
        <v>209</v>
      </c>
      <c r="E125" s="454"/>
      <c r="F125" s="469">
        <v>-50000</v>
      </c>
    </row>
    <row r="126" spans="1:8" x14ac:dyDescent="0.2">
      <c r="D126" s="457" t="s">
        <v>201</v>
      </c>
      <c r="E126" s="454"/>
      <c r="F126" s="469">
        <f>+F125+F124</f>
        <v>150000</v>
      </c>
    </row>
    <row r="127" spans="1:8" x14ac:dyDescent="0.2">
      <c r="D127" s="457" t="s">
        <v>210</v>
      </c>
      <c r="E127" s="454"/>
      <c r="F127" s="469">
        <v>160000</v>
      </c>
    </row>
    <row r="128" spans="1:8" ht="15" thickBot="1" x14ac:dyDescent="0.25">
      <c r="D128" s="930" t="s">
        <v>211</v>
      </c>
      <c r="E128" s="470"/>
      <c r="F128" s="471">
        <f>+F127-F126</f>
        <v>10000</v>
      </c>
    </row>
    <row r="130" spans="1:8" ht="15.75" x14ac:dyDescent="0.2">
      <c r="A130" s="378">
        <v>19</v>
      </c>
      <c r="B130" s="338" t="s">
        <v>118</v>
      </c>
      <c r="D130" s="341" t="s">
        <v>212</v>
      </c>
      <c r="E130" s="341"/>
      <c r="F130" s="341"/>
    </row>
    <row r="131" spans="1:8" ht="15" thickBot="1" x14ac:dyDescent="0.25">
      <c r="D131" s="341" t="s">
        <v>213</v>
      </c>
      <c r="E131" s="341"/>
      <c r="F131" s="341"/>
    </row>
    <row r="132" spans="1:8" x14ac:dyDescent="0.2">
      <c r="D132" s="929" t="s">
        <v>208</v>
      </c>
      <c r="E132" s="467"/>
      <c r="F132" s="468">
        <v>400000</v>
      </c>
    </row>
    <row r="133" spans="1:8" x14ac:dyDescent="0.2">
      <c r="D133" s="457" t="s">
        <v>209</v>
      </c>
      <c r="E133" s="454"/>
      <c r="F133" s="469">
        <v>-60000</v>
      </c>
    </row>
    <row r="134" spans="1:8" x14ac:dyDescent="0.2">
      <c r="D134" s="457" t="s">
        <v>201</v>
      </c>
      <c r="E134" s="454"/>
      <c r="F134" s="469">
        <f>+F133+F132</f>
        <v>340000</v>
      </c>
    </row>
    <row r="135" spans="1:8" x14ac:dyDescent="0.2">
      <c r="D135" s="457" t="s">
        <v>210</v>
      </c>
      <c r="E135" s="454"/>
      <c r="F135" s="469">
        <v>390000</v>
      </c>
    </row>
    <row r="136" spans="1:8" ht="15" thickBot="1" x14ac:dyDescent="0.25">
      <c r="D136" s="930" t="s">
        <v>211</v>
      </c>
      <c r="E136" s="470"/>
      <c r="F136" s="471">
        <f>+F135-F134</f>
        <v>50000</v>
      </c>
    </row>
    <row r="137" spans="1:8" ht="15" thickBot="1" x14ac:dyDescent="0.25">
      <c r="A137" s="341"/>
    </row>
    <row r="138" spans="1:8" ht="15.75" x14ac:dyDescent="0.2">
      <c r="A138" s="378">
        <v>20</v>
      </c>
      <c r="B138" s="338" t="s">
        <v>117</v>
      </c>
      <c r="D138" s="525" t="s">
        <v>241</v>
      </c>
      <c r="E138" s="526"/>
      <c r="F138" s="527"/>
      <c r="G138" s="528"/>
      <c r="H138" s="529"/>
    </row>
    <row r="139" spans="1:8" x14ac:dyDescent="0.2">
      <c r="D139" s="530" t="s">
        <v>242</v>
      </c>
      <c r="E139" s="531"/>
      <c r="F139" s="532"/>
      <c r="G139" s="533">
        <v>9000</v>
      </c>
      <c r="H139" s="534"/>
    </row>
    <row r="140" spans="1:8" x14ac:dyDescent="0.2">
      <c r="D140" s="530" t="s">
        <v>243</v>
      </c>
      <c r="E140" s="531"/>
      <c r="F140" s="532"/>
      <c r="G140" s="535">
        <v>4000</v>
      </c>
      <c r="H140" s="536">
        <f>SUM(G139:G140)</f>
        <v>13000</v>
      </c>
    </row>
    <row r="141" spans="1:8" x14ac:dyDescent="0.2">
      <c r="D141" s="537" t="s">
        <v>244</v>
      </c>
      <c r="E141" s="538"/>
      <c r="F141" s="539"/>
      <c r="G141" s="540"/>
      <c r="H141" s="534"/>
    </row>
    <row r="142" spans="1:8" x14ac:dyDescent="0.2">
      <c r="D142" s="530" t="s">
        <v>245</v>
      </c>
      <c r="E142" s="531"/>
      <c r="F142" s="532"/>
      <c r="G142" s="541" t="s">
        <v>246</v>
      </c>
      <c r="H142" s="534"/>
    </row>
    <row r="143" spans="1:8" x14ac:dyDescent="0.2">
      <c r="D143" s="530" t="s">
        <v>247</v>
      </c>
      <c r="E143" s="531"/>
      <c r="F143" s="532"/>
      <c r="G143" s="542" t="s">
        <v>246</v>
      </c>
      <c r="H143" s="534"/>
    </row>
    <row r="144" spans="1:8" x14ac:dyDescent="0.2">
      <c r="D144" s="530" t="s">
        <v>248</v>
      </c>
      <c r="E144" s="531"/>
      <c r="F144" s="532"/>
      <c r="G144" s="540">
        <v>10000</v>
      </c>
      <c r="H144" s="534"/>
    </row>
    <row r="145" spans="1:8" x14ac:dyDescent="0.2">
      <c r="D145" s="530" t="s">
        <v>249</v>
      </c>
      <c r="E145" s="531"/>
      <c r="F145" s="532"/>
      <c r="G145" s="543"/>
      <c r="H145" s="534"/>
    </row>
    <row r="146" spans="1:8" x14ac:dyDescent="0.2">
      <c r="D146" s="530"/>
      <c r="E146" s="531"/>
      <c r="F146" s="532"/>
      <c r="G146" s="535"/>
      <c r="H146" s="544">
        <f>SUM(G144:G145)</f>
        <v>10000</v>
      </c>
    </row>
    <row r="147" spans="1:8" x14ac:dyDescent="0.2">
      <c r="D147" s="545" t="s">
        <v>250</v>
      </c>
      <c r="E147" s="546"/>
      <c r="F147" s="547"/>
      <c r="G147" s="543"/>
      <c r="H147" s="548">
        <f>+H140-H146</f>
        <v>3000</v>
      </c>
    </row>
    <row r="148" spans="1:8" x14ac:dyDescent="0.2">
      <c r="D148" s="549" t="s">
        <v>251</v>
      </c>
      <c r="E148" s="550"/>
      <c r="F148" s="551"/>
      <c r="G148" s="552"/>
      <c r="H148" s="553"/>
    </row>
    <row r="149" spans="1:8" ht="15" thickBot="1" x14ac:dyDescent="0.25">
      <c r="D149" s="554" t="s">
        <v>252</v>
      </c>
      <c r="E149" s="555"/>
      <c r="F149" s="556"/>
      <c r="G149" s="557"/>
      <c r="H149" s="558">
        <f>MAX(0,MIN(G140,H147))</f>
        <v>3000</v>
      </c>
    </row>
    <row r="150" spans="1:8" x14ac:dyDescent="0.2">
      <c r="D150" s="525" t="s">
        <v>253</v>
      </c>
      <c r="E150" s="526"/>
      <c r="F150" s="527"/>
      <c r="G150" s="528"/>
      <c r="H150" s="559"/>
    </row>
    <row r="151" spans="1:8" x14ac:dyDescent="0.2">
      <c r="D151" s="530" t="s">
        <v>254</v>
      </c>
      <c r="E151" s="531"/>
      <c r="F151" s="532"/>
      <c r="G151" s="535">
        <f>+G144</f>
        <v>10000</v>
      </c>
      <c r="H151" s="560"/>
    </row>
    <row r="152" spans="1:8" x14ac:dyDescent="0.2">
      <c r="D152" s="561" t="s">
        <v>255</v>
      </c>
      <c r="E152" s="562" t="s">
        <v>256</v>
      </c>
      <c r="F152" s="532"/>
      <c r="G152" s="535">
        <f>+G145</f>
        <v>0</v>
      </c>
      <c r="H152" s="560"/>
    </row>
    <row r="153" spans="1:8" x14ac:dyDescent="0.2">
      <c r="D153" s="561" t="s">
        <v>257</v>
      </c>
      <c r="E153" s="562" t="s">
        <v>258</v>
      </c>
      <c r="F153" s="532"/>
      <c r="G153" s="535">
        <f>-G140</f>
        <v>-4000</v>
      </c>
      <c r="H153" s="560"/>
    </row>
    <row r="154" spans="1:8" x14ac:dyDescent="0.2">
      <c r="D154" s="561" t="s">
        <v>255</v>
      </c>
      <c r="E154" s="562" t="s">
        <v>259</v>
      </c>
      <c r="F154" s="532"/>
      <c r="G154" s="543">
        <f>+H149</f>
        <v>3000</v>
      </c>
      <c r="H154" s="563"/>
    </row>
    <row r="155" spans="1:8" ht="15.75" x14ac:dyDescent="0.2">
      <c r="A155" s="378">
        <v>21</v>
      </c>
      <c r="B155" s="338" t="s">
        <v>126</v>
      </c>
      <c r="D155" s="564" t="s">
        <v>260</v>
      </c>
      <c r="E155" s="565"/>
      <c r="F155" s="566"/>
      <c r="G155" s="567"/>
      <c r="H155" s="568">
        <f>SUM(G151:G154)</f>
        <v>9000</v>
      </c>
    </row>
    <row r="156" spans="1:8" x14ac:dyDescent="0.2">
      <c r="D156" s="537" t="s">
        <v>261</v>
      </c>
      <c r="E156" s="538"/>
      <c r="F156" s="532"/>
      <c r="G156" s="535"/>
      <c r="H156" s="569" t="s">
        <v>2</v>
      </c>
    </row>
    <row r="157" spans="1:8" x14ac:dyDescent="0.2">
      <c r="D157" s="530" t="s">
        <v>262</v>
      </c>
      <c r="E157" s="531"/>
      <c r="F157" s="532"/>
      <c r="G157" s="535"/>
      <c r="H157" s="570">
        <v>9000</v>
      </c>
    </row>
    <row r="158" spans="1:8" x14ac:dyDescent="0.2">
      <c r="D158" s="561" t="s">
        <v>263</v>
      </c>
      <c r="E158" s="562" t="s">
        <v>264</v>
      </c>
      <c r="F158" s="532"/>
      <c r="G158" s="535"/>
      <c r="H158" s="560">
        <v>0</v>
      </c>
    </row>
    <row r="159" spans="1:8" x14ac:dyDescent="0.2">
      <c r="D159" s="561" t="s">
        <v>265</v>
      </c>
      <c r="E159" s="562" t="s">
        <v>266</v>
      </c>
      <c r="F159" s="532"/>
      <c r="G159" s="535"/>
      <c r="H159" s="544"/>
    </row>
    <row r="160" spans="1:8" ht="15" thickBot="1" x14ac:dyDescent="0.25">
      <c r="D160" s="571" t="s">
        <v>267</v>
      </c>
      <c r="E160" s="572"/>
      <c r="F160" s="573"/>
      <c r="G160" s="574"/>
      <c r="H160" s="575">
        <f>SUM(H157:H159)</f>
        <v>9000</v>
      </c>
    </row>
    <row r="161" spans="1:8" ht="15" thickBot="1" x14ac:dyDescent="0.25"/>
    <row r="162" spans="1:8" ht="15.75" x14ac:dyDescent="0.2">
      <c r="A162" s="378">
        <v>22</v>
      </c>
      <c r="B162" s="338" t="s">
        <v>120</v>
      </c>
      <c r="D162" s="525" t="s">
        <v>241</v>
      </c>
      <c r="E162" s="526"/>
      <c r="F162" s="527"/>
      <c r="G162" s="528"/>
      <c r="H162" s="529"/>
    </row>
    <row r="163" spans="1:8" x14ac:dyDescent="0.2">
      <c r="D163" s="530" t="s">
        <v>242</v>
      </c>
      <c r="E163" s="531"/>
      <c r="F163" s="532"/>
      <c r="G163" s="533">
        <v>94000</v>
      </c>
      <c r="H163" s="534"/>
    </row>
    <row r="164" spans="1:8" x14ac:dyDescent="0.2">
      <c r="D164" s="530" t="s">
        <v>243</v>
      </c>
      <c r="E164" s="531"/>
      <c r="F164" s="532"/>
      <c r="G164" s="535">
        <v>6000</v>
      </c>
      <c r="H164" s="536">
        <f>SUM(G163:G164)</f>
        <v>100000</v>
      </c>
    </row>
    <row r="165" spans="1:8" x14ac:dyDescent="0.2">
      <c r="D165" s="537" t="s">
        <v>244</v>
      </c>
      <c r="E165" s="538"/>
      <c r="F165" s="539"/>
      <c r="G165" s="540"/>
      <c r="H165" s="534"/>
    </row>
    <row r="166" spans="1:8" x14ac:dyDescent="0.2">
      <c r="D166" s="530" t="s">
        <v>245</v>
      </c>
      <c r="E166" s="531"/>
      <c r="F166" s="532"/>
      <c r="G166" s="541" t="s">
        <v>246</v>
      </c>
      <c r="H166" s="534"/>
    </row>
    <row r="167" spans="1:8" x14ac:dyDescent="0.2">
      <c r="D167" s="530" t="s">
        <v>247</v>
      </c>
      <c r="E167" s="531"/>
      <c r="F167" s="532"/>
      <c r="G167" s="542" t="s">
        <v>246</v>
      </c>
      <c r="H167" s="534"/>
    </row>
    <row r="168" spans="1:8" x14ac:dyDescent="0.2">
      <c r="D168" s="530" t="s">
        <v>248</v>
      </c>
      <c r="E168" s="531"/>
      <c r="F168" s="532"/>
      <c r="G168" s="540">
        <v>90000</v>
      </c>
      <c r="H168" s="534"/>
    </row>
    <row r="169" spans="1:8" x14ac:dyDescent="0.2">
      <c r="D169" s="530" t="s">
        <v>249</v>
      </c>
      <c r="E169" s="531"/>
      <c r="F169" s="532"/>
      <c r="G169" s="543"/>
      <c r="H169" s="534"/>
    </row>
    <row r="170" spans="1:8" x14ac:dyDescent="0.2">
      <c r="D170" s="530"/>
      <c r="E170" s="531"/>
      <c r="F170" s="532"/>
      <c r="G170" s="535"/>
      <c r="H170" s="544">
        <f>SUM(G168:G169)</f>
        <v>90000</v>
      </c>
    </row>
    <row r="171" spans="1:8" x14ac:dyDescent="0.2">
      <c r="D171" s="545" t="s">
        <v>250</v>
      </c>
      <c r="E171" s="546"/>
      <c r="F171" s="547"/>
      <c r="G171" s="543"/>
      <c r="H171" s="548">
        <f>+H164-H170</f>
        <v>10000</v>
      </c>
    </row>
    <row r="172" spans="1:8" x14ac:dyDescent="0.2">
      <c r="D172" s="549" t="s">
        <v>251</v>
      </c>
      <c r="E172" s="550"/>
      <c r="F172" s="551"/>
      <c r="G172" s="552"/>
      <c r="H172" s="553"/>
    </row>
    <row r="173" spans="1:8" ht="15" thickBot="1" x14ac:dyDescent="0.25">
      <c r="D173" s="554" t="s">
        <v>252</v>
      </c>
      <c r="E173" s="555"/>
      <c r="F173" s="556"/>
      <c r="G173" s="557"/>
      <c r="H173" s="558">
        <f>MAX(0,MIN(G164,H171))</f>
        <v>6000</v>
      </c>
    </row>
    <row r="175" spans="1:8" ht="16.5" thickBot="1" x14ac:dyDescent="0.25">
      <c r="A175" s="378">
        <v>23</v>
      </c>
      <c r="B175" s="338" t="s">
        <v>117</v>
      </c>
      <c r="D175" s="340" t="s">
        <v>268</v>
      </c>
    </row>
    <row r="176" spans="1:8" x14ac:dyDescent="0.2">
      <c r="C176" s="576">
        <v>1</v>
      </c>
      <c r="D176" s="577" t="s">
        <v>269</v>
      </c>
      <c r="E176" s="578"/>
      <c r="F176" s="579">
        <v>100000</v>
      </c>
      <c r="G176" s="580">
        <v>100000</v>
      </c>
    </row>
    <row r="177" spans="1:9" x14ac:dyDescent="0.2">
      <c r="C177" s="581">
        <v>2</v>
      </c>
      <c r="D177" s="582" t="s">
        <v>270</v>
      </c>
      <c r="E177" s="583"/>
      <c r="F177" s="584">
        <v>-60000</v>
      </c>
      <c r="G177" s="585"/>
    </row>
    <row r="178" spans="1:9" x14ac:dyDescent="0.2">
      <c r="C178" s="581">
        <v>3</v>
      </c>
      <c r="D178" s="582" t="s">
        <v>250</v>
      </c>
      <c r="E178" s="583"/>
      <c r="F178" s="586">
        <f>+F177+F176</f>
        <v>40000</v>
      </c>
      <c r="G178" s="585"/>
    </row>
    <row r="179" spans="1:9" x14ac:dyDescent="0.2">
      <c r="C179" s="581">
        <v>4</v>
      </c>
      <c r="D179" s="582" t="s">
        <v>271</v>
      </c>
      <c r="E179" s="583"/>
      <c r="F179" s="586"/>
      <c r="G179" s="587">
        <v>98000</v>
      </c>
    </row>
    <row r="180" spans="1:9" x14ac:dyDescent="0.2">
      <c r="C180" s="581">
        <v>5</v>
      </c>
      <c r="D180" s="582" t="s">
        <v>272</v>
      </c>
      <c r="E180" s="583"/>
      <c r="F180" s="586"/>
      <c r="G180" s="585">
        <v>2000</v>
      </c>
    </row>
    <row r="181" spans="1:9" x14ac:dyDescent="0.2">
      <c r="C181" s="581">
        <v>6</v>
      </c>
      <c r="D181" s="582" t="s">
        <v>273</v>
      </c>
      <c r="E181" s="583"/>
      <c r="F181" s="586"/>
      <c r="G181" s="585">
        <v>2000</v>
      </c>
    </row>
    <row r="182" spans="1:9" ht="15" thickBot="1" x14ac:dyDescent="0.25">
      <c r="C182" s="581">
        <v>7</v>
      </c>
      <c r="D182" s="582" t="s">
        <v>274</v>
      </c>
      <c r="E182" s="583"/>
      <c r="F182" s="586"/>
      <c r="G182" s="588">
        <f>+F178-G181</f>
        <v>38000</v>
      </c>
    </row>
    <row r="183" spans="1:9" ht="15" thickBot="1" x14ac:dyDescent="0.25">
      <c r="C183" s="589">
        <v>8</v>
      </c>
      <c r="D183" s="590" t="s">
        <v>275</v>
      </c>
      <c r="E183" s="591"/>
      <c r="F183" s="592"/>
      <c r="G183" s="593">
        <f>+G179-G182</f>
        <v>60000</v>
      </c>
    </row>
    <row r="184" spans="1:9" ht="15" thickBot="1" x14ac:dyDescent="0.25"/>
    <row r="185" spans="1:9" ht="15.75" x14ac:dyDescent="0.2">
      <c r="A185" s="378">
        <v>24</v>
      </c>
      <c r="B185" s="338" t="s">
        <v>126</v>
      </c>
      <c r="D185" s="603"/>
      <c r="E185" s="604"/>
      <c r="F185" s="604"/>
      <c r="G185" s="605" t="s">
        <v>276</v>
      </c>
      <c r="H185" s="606" t="s">
        <v>277</v>
      </c>
      <c r="I185" s="943" t="s">
        <v>0</v>
      </c>
    </row>
    <row r="186" spans="1:9" ht="15.75" thickBot="1" x14ac:dyDescent="0.25">
      <c r="D186" s="607"/>
      <c r="E186" s="602"/>
      <c r="F186" s="602"/>
      <c r="G186" s="608">
        <v>1</v>
      </c>
      <c r="H186" s="608">
        <v>1</v>
      </c>
      <c r="I186" s="944" t="s">
        <v>278</v>
      </c>
    </row>
    <row r="187" spans="1:9" x14ac:dyDescent="0.2">
      <c r="D187" s="613" t="s">
        <v>279</v>
      </c>
      <c r="E187" s="609"/>
      <c r="F187" s="609"/>
      <c r="G187" s="594">
        <v>100000</v>
      </c>
      <c r="H187" s="594">
        <v>200000</v>
      </c>
      <c r="I187" s="595"/>
    </row>
    <row r="188" spans="1:9" x14ac:dyDescent="0.2">
      <c r="D188" s="614" t="s">
        <v>280</v>
      </c>
      <c r="E188" s="610"/>
      <c r="F188" s="932"/>
      <c r="G188" s="596">
        <v>-20000</v>
      </c>
      <c r="H188" s="596">
        <v>-80000</v>
      </c>
      <c r="I188" s="597">
        <f>-SUM(G188:H188)</f>
        <v>100000</v>
      </c>
    </row>
    <row r="189" spans="1:9" x14ac:dyDescent="0.2">
      <c r="D189" s="614" t="s">
        <v>281</v>
      </c>
      <c r="E189" s="610"/>
      <c r="F189" s="932"/>
      <c r="G189" s="598">
        <v>-30000</v>
      </c>
      <c r="H189" s="598">
        <v>-90000</v>
      </c>
      <c r="I189" s="597"/>
    </row>
    <row r="190" spans="1:9" ht="15" thickBot="1" x14ac:dyDescent="0.25">
      <c r="D190" s="614" t="s">
        <v>282</v>
      </c>
      <c r="E190" s="610"/>
      <c r="F190" s="932"/>
      <c r="G190" s="931">
        <v>-10000</v>
      </c>
      <c r="H190" s="931">
        <v>-20000</v>
      </c>
      <c r="I190" s="597"/>
    </row>
    <row r="191" spans="1:9" x14ac:dyDescent="0.2">
      <c r="D191" s="614" t="s">
        <v>283</v>
      </c>
      <c r="E191" s="610"/>
      <c r="F191" s="932"/>
      <c r="G191" s="599">
        <f>SUM(G187:G190)</f>
        <v>40000</v>
      </c>
      <c r="H191" s="599"/>
      <c r="I191" s="597">
        <v>0</v>
      </c>
    </row>
    <row r="192" spans="1:9" ht="15" thickBot="1" x14ac:dyDescent="0.25">
      <c r="D192" s="614" t="s">
        <v>284</v>
      </c>
      <c r="E192" s="610"/>
      <c r="F192" s="932"/>
      <c r="G192" s="931"/>
      <c r="H192" s="931">
        <f>SUM(H187:H190)</f>
        <v>10000</v>
      </c>
      <c r="I192" s="597">
        <f>+H192</f>
        <v>10000</v>
      </c>
    </row>
    <row r="193" spans="1:9" x14ac:dyDescent="0.2">
      <c r="D193" s="614" t="s">
        <v>285</v>
      </c>
      <c r="E193" s="610"/>
      <c r="F193" s="932"/>
      <c r="G193" s="599">
        <v>6000</v>
      </c>
      <c r="H193" s="599"/>
      <c r="I193" s="597">
        <f>+G193</f>
        <v>6000</v>
      </c>
    </row>
    <row r="194" spans="1:9" x14ac:dyDescent="0.2">
      <c r="D194" s="614" t="s">
        <v>285</v>
      </c>
      <c r="E194" s="610"/>
      <c r="F194" s="610"/>
      <c r="G194" s="596"/>
      <c r="H194" s="596">
        <v>4000</v>
      </c>
      <c r="I194" s="600"/>
    </row>
    <row r="195" spans="1:9" ht="15" thickBot="1" x14ac:dyDescent="0.25">
      <c r="D195" s="615" t="s">
        <v>286</v>
      </c>
      <c r="E195" s="611"/>
      <c r="F195" s="611"/>
      <c r="G195" s="601"/>
      <c r="H195" s="601"/>
      <c r="I195" s="934">
        <v>0</v>
      </c>
    </row>
    <row r="196" spans="1:9" ht="15.75" thickBot="1" x14ac:dyDescent="0.25">
      <c r="D196" s="942" t="s">
        <v>321</v>
      </c>
      <c r="E196" s="612"/>
      <c r="F196" s="602"/>
      <c r="G196" s="602"/>
      <c r="H196" s="602"/>
      <c r="I196" s="933">
        <f>SUM(I188:I195)</f>
        <v>116000</v>
      </c>
    </row>
    <row r="197" spans="1:9" ht="15" thickBot="1" x14ac:dyDescent="0.25"/>
    <row r="198" spans="1:9" ht="21" thickBot="1" x14ac:dyDescent="0.25">
      <c r="A198" s="378">
        <v>25</v>
      </c>
      <c r="D198" s="472" t="s">
        <v>214</v>
      </c>
      <c r="E198" s="473"/>
      <c r="F198" s="474"/>
      <c r="G198" s="474"/>
      <c r="H198" s="475"/>
      <c r="I198" s="476"/>
    </row>
    <row r="199" spans="1:9" ht="18" x14ac:dyDescent="0.2">
      <c r="D199" s="477" t="s">
        <v>215</v>
      </c>
      <c r="E199" s="478"/>
      <c r="F199" s="479"/>
      <c r="G199" s="480"/>
      <c r="H199" s="481"/>
      <c r="I199" s="476"/>
    </row>
    <row r="200" spans="1:9" ht="15" x14ac:dyDescent="0.2">
      <c r="D200" s="482" t="s">
        <v>216</v>
      </c>
      <c r="E200" s="483"/>
      <c r="F200" s="483"/>
      <c r="G200" s="484">
        <v>700000</v>
      </c>
      <c r="H200" s="485"/>
      <c r="I200" s="476"/>
    </row>
    <row r="201" spans="1:9" ht="15" x14ac:dyDescent="0.2">
      <c r="D201" s="482" t="s">
        <v>217</v>
      </c>
      <c r="E201" s="483"/>
      <c r="F201" s="483"/>
      <c r="G201" s="486"/>
      <c r="H201" s="485"/>
      <c r="I201" s="476"/>
    </row>
    <row r="202" spans="1:9" ht="15.75" thickBot="1" x14ac:dyDescent="0.25">
      <c r="D202" s="482" t="s">
        <v>218</v>
      </c>
      <c r="E202" s="483"/>
      <c r="F202" s="483"/>
      <c r="G202" s="487">
        <v>200000</v>
      </c>
      <c r="H202" s="485"/>
      <c r="I202" s="476"/>
    </row>
    <row r="203" spans="1:9" ht="15" x14ac:dyDescent="0.2">
      <c r="D203" s="482" t="s">
        <v>219</v>
      </c>
      <c r="E203" s="483"/>
      <c r="F203" s="483"/>
      <c r="G203" s="480"/>
      <c r="H203" s="488">
        <f>SUM(G200:G202)</f>
        <v>900000</v>
      </c>
      <c r="I203" s="476"/>
    </row>
    <row r="204" spans="1:9" ht="15" thickBot="1" x14ac:dyDescent="0.25">
      <c r="D204" s="489" t="s">
        <v>220</v>
      </c>
      <c r="E204" s="483"/>
      <c r="F204" s="483"/>
      <c r="G204" s="490"/>
      <c r="H204" s="491">
        <v>-400000</v>
      </c>
      <c r="I204" s="476"/>
    </row>
    <row r="205" spans="1:9" x14ac:dyDescent="0.2">
      <c r="D205" s="489" t="s">
        <v>221</v>
      </c>
      <c r="E205" s="483"/>
      <c r="F205" s="483"/>
      <c r="G205" s="490"/>
      <c r="H205" s="492">
        <f>SUM(H201:H204)</f>
        <v>500000</v>
      </c>
      <c r="I205" s="493" t="s">
        <v>222</v>
      </c>
    </row>
    <row r="206" spans="1:9" x14ac:dyDescent="0.2">
      <c r="D206" s="494" t="s">
        <v>223</v>
      </c>
      <c r="E206" s="495"/>
      <c r="F206" s="495"/>
      <c r="G206" s="496"/>
      <c r="H206" s="497"/>
      <c r="I206" s="493"/>
    </row>
    <row r="207" spans="1:9" ht="16.5" thickBot="1" x14ac:dyDescent="0.25">
      <c r="A207" s="378">
        <v>25</v>
      </c>
      <c r="B207" s="338" t="s">
        <v>126</v>
      </c>
      <c r="D207" s="498" t="s">
        <v>224</v>
      </c>
      <c r="E207" s="499"/>
      <c r="F207" s="499"/>
      <c r="G207" s="500"/>
      <c r="H207" s="501">
        <v>0</v>
      </c>
      <c r="I207" s="502" t="s">
        <v>225</v>
      </c>
    </row>
    <row r="208" spans="1:9" x14ac:dyDescent="0.2">
      <c r="D208" s="503" t="s">
        <v>226</v>
      </c>
      <c r="E208" s="504"/>
      <c r="F208" s="505"/>
      <c r="G208" s="506"/>
      <c r="H208" s="507"/>
      <c r="I208" s="493"/>
    </row>
    <row r="209" spans="1:12" x14ac:dyDescent="0.2">
      <c r="D209" s="489" t="s">
        <v>227</v>
      </c>
      <c r="E209" s="483"/>
      <c r="F209" s="483"/>
      <c r="G209" s="508"/>
      <c r="H209" s="509">
        <f>-H204</f>
        <v>400000</v>
      </c>
      <c r="I209" s="493"/>
    </row>
    <row r="210" spans="1:12" x14ac:dyDescent="0.2">
      <c r="D210" s="489" t="s">
        <v>228</v>
      </c>
      <c r="E210" s="483"/>
      <c r="F210" s="483"/>
      <c r="G210" s="508"/>
      <c r="H210" s="510">
        <f>+H207</f>
        <v>0</v>
      </c>
      <c r="I210" s="493"/>
    </row>
    <row r="211" spans="1:12" ht="15" thickBot="1" x14ac:dyDescent="0.25">
      <c r="D211" s="489" t="s">
        <v>229</v>
      </c>
      <c r="E211" s="483"/>
      <c r="F211" s="483"/>
      <c r="G211" s="508"/>
      <c r="H211" s="511">
        <v>-200000</v>
      </c>
      <c r="I211" s="493" t="s">
        <v>230</v>
      </c>
    </row>
    <row r="212" spans="1:12" ht="16.5" thickBot="1" x14ac:dyDescent="0.25">
      <c r="A212" s="378">
        <v>26</v>
      </c>
      <c r="B212" s="338" t="s">
        <v>118</v>
      </c>
      <c r="D212" s="512" t="s">
        <v>231</v>
      </c>
      <c r="E212" s="513"/>
      <c r="F212" s="513"/>
      <c r="G212" s="514"/>
      <c r="H212" s="515">
        <f>SUM(H209:H211)</f>
        <v>200000</v>
      </c>
      <c r="I212" s="502" t="s">
        <v>232</v>
      </c>
    </row>
    <row r="213" spans="1:12" ht="15" thickBot="1" x14ac:dyDescent="0.25">
      <c r="D213" s="516" t="s">
        <v>233</v>
      </c>
      <c r="E213" s="517"/>
      <c r="F213" s="517"/>
      <c r="G213" s="514"/>
      <c r="H213" s="518">
        <v>0</v>
      </c>
      <c r="I213" s="502" t="s">
        <v>234</v>
      </c>
    </row>
    <row r="214" spans="1:12" x14ac:dyDescent="0.2">
      <c r="D214" s="503" t="s">
        <v>235</v>
      </c>
      <c r="E214" s="504"/>
      <c r="F214" s="504"/>
      <c r="G214" s="506"/>
      <c r="H214" s="507"/>
      <c r="I214" s="476"/>
    </row>
    <row r="215" spans="1:12" x14ac:dyDescent="0.2">
      <c r="D215" s="489" t="s">
        <v>236</v>
      </c>
      <c r="E215" s="483"/>
      <c r="F215" s="483"/>
      <c r="G215" s="508"/>
      <c r="H215" s="509">
        <f>-H204</f>
        <v>400000</v>
      </c>
      <c r="I215" s="476"/>
    </row>
    <row r="216" spans="1:12" x14ac:dyDescent="0.2">
      <c r="D216" s="489" t="s">
        <v>237</v>
      </c>
      <c r="E216" s="483"/>
      <c r="F216" s="483"/>
      <c r="G216" s="508"/>
      <c r="H216" s="519"/>
      <c r="I216" s="476"/>
    </row>
    <row r="217" spans="1:12" ht="15" thickBot="1" x14ac:dyDescent="0.25">
      <c r="D217" s="489" t="s">
        <v>238</v>
      </c>
      <c r="E217" s="483"/>
      <c r="F217" s="483"/>
      <c r="G217" s="508"/>
      <c r="H217" s="520">
        <f>+H207</f>
        <v>0</v>
      </c>
      <c r="I217" s="476"/>
    </row>
    <row r="218" spans="1:12" ht="15" thickBot="1" x14ac:dyDescent="0.25">
      <c r="D218" s="521" t="s">
        <v>239</v>
      </c>
      <c r="E218" s="522"/>
      <c r="F218" s="522"/>
      <c r="G218" s="523"/>
      <c r="H218" s="524">
        <f>SUM(H215:H217)</f>
        <v>400000</v>
      </c>
      <c r="I218" s="493" t="s">
        <v>240</v>
      </c>
    </row>
    <row r="219" spans="1:12" ht="15" thickBot="1" x14ac:dyDescent="0.25"/>
    <row r="220" spans="1:12" ht="16.5" thickBot="1" x14ac:dyDescent="0.25">
      <c r="A220" s="378">
        <v>27</v>
      </c>
      <c r="B220" s="338" t="s">
        <v>117</v>
      </c>
      <c r="D220" s="618"/>
      <c r="E220" s="622"/>
      <c r="F220" s="619"/>
      <c r="G220" s="935">
        <v>2014</v>
      </c>
      <c r="H220" s="936">
        <v>2015</v>
      </c>
      <c r="J220" s="339"/>
      <c r="K220" s="339"/>
      <c r="L220" s="339"/>
    </row>
    <row r="221" spans="1:12" ht="15" x14ac:dyDescent="0.2">
      <c r="D221" s="633" t="s">
        <v>290</v>
      </c>
      <c r="E221" s="622"/>
      <c r="F221" s="619"/>
      <c r="G221" s="616"/>
      <c r="H221" s="628">
        <v>530000</v>
      </c>
      <c r="J221" s="339"/>
      <c r="K221" s="339"/>
      <c r="L221" s="339"/>
    </row>
    <row r="222" spans="1:12" ht="15.75" thickBot="1" x14ac:dyDescent="0.25">
      <c r="D222" s="634" t="s">
        <v>287</v>
      </c>
      <c r="E222" s="623"/>
      <c r="F222" s="620"/>
      <c r="G222" s="617"/>
      <c r="H222" s="629">
        <v>490000</v>
      </c>
      <c r="J222" s="339"/>
      <c r="K222" s="339"/>
      <c r="L222" s="339"/>
    </row>
    <row r="223" spans="1:12" ht="15" x14ac:dyDescent="0.2">
      <c r="D223" s="634" t="s">
        <v>288</v>
      </c>
      <c r="E223" s="623"/>
      <c r="F223" s="620"/>
      <c r="G223" s="625">
        <v>40000</v>
      </c>
      <c r="H223" s="630">
        <v>40000</v>
      </c>
      <c r="J223" s="339"/>
      <c r="K223" s="339"/>
      <c r="L223" s="339"/>
    </row>
    <row r="224" spans="1:12" ht="15.75" thickBot="1" x14ac:dyDescent="0.25">
      <c r="D224" s="634" t="s">
        <v>294</v>
      </c>
      <c r="E224" s="623"/>
      <c r="F224" s="620"/>
      <c r="G224" s="626">
        <v>5000</v>
      </c>
      <c r="H224" s="631">
        <v>-25000</v>
      </c>
      <c r="J224" s="339"/>
      <c r="K224" s="339"/>
      <c r="L224" s="339"/>
    </row>
    <row r="225" spans="1:13" ht="15.75" thickBot="1" x14ac:dyDescent="0.25">
      <c r="D225" s="635" t="s">
        <v>289</v>
      </c>
      <c r="E225" s="624"/>
      <c r="F225" s="621"/>
      <c r="G225" s="627">
        <f>+G224+G223</f>
        <v>45000</v>
      </c>
      <c r="H225" s="632">
        <v>15000</v>
      </c>
      <c r="J225" s="339"/>
      <c r="K225" s="339"/>
      <c r="L225" s="339"/>
    </row>
    <row r="226" spans="1:13" ht="15" thickBot="1" x14ac:dyDescent="0.25"/>
    <row r="227" spans="1:13" ht="15.75" x14ac:dyDescent="0.2">
      <c r="A227" s="378">
        <v>28</v>
      </c>
      <c r="B227" s="338" t="s">
        <v>118</v>
      </c>
      <c r="D227" s="640" t="s">
        <v>291</v>
      </c>
      <c r="E227" s="636"/>
      <c r="F227" s="637">
        <v>20000</v>
      </c>
    </row>
    <row r="228" spans="1:13" ht="15.75" thickBot="1" x14ac:dyDescent="0.25">
      <c r="D228" s="634" t="s">
        <v>292</v>
      </c>
      <c r="E228" s="623"/>
      <c r="F228" s="638">
        <v>0.15</v>
      </c>
    </row>
    <row r="229" spans="1:13" ht="15.75" thickBot="1" x14ac:dyDescent="0.25">
      <c r="D229" s="635" t="s">
        <v>293</v>
      </c>
      <c r="E229" s="624"/>
      <c r="F229" s="639">
        <f>+F228*F227</f>
        <v>3000</v>
      </c>
    </row>
    <row r="231" spans="1:13" ht="16.5" thickBot="1" x14ac:dyDescent="0.25">
      <c r="A231" s="378">
        <v>29</v>
      </c>
      <c r="D231" s="641" t="s">
        <v>299</v>
      </c>
      <c r="E231"/>
    </row>
    <row r="232" spans="1:13" ht="15" x14ac:dyDescent="0.2">
      <c r="D232" s="650" t="s">
        <v>295</v>
      </c>
      <c r="E232" s="644"/>
      <c r="F232" s="647"/>
      <c r="G232" s="939"/>
      <c r="H232" s="937">
        <v>500000</v>
      </c>
      <c r="J232" s="339"/>
      <c r="K232" s="339"/>
      <c r="L232" s="339"/>
      <c r="M232" s="339"/>
    </row>
    <row r="233" spans="1:13" ht="15.75" thickBot="1" x14ac:dyDescent="0.25">
      <c r="D233" s="651" t="s">
        <v>296</v>
      </c>
      <c r="E233" s="645"/>
      <c r="F233" s="648"/>
      <c r="G233" s="940"/>
      <c r="H233" s="642">
        <v>510000</v>
      </c>
      <c r="J233" s="339"/>
      <c r="K233" s="339"/>
      <c r="L233" s="339"/>
      <c r="M233" s="339"/>
    </row>
    <row r="234" spans="1:13" ht="15.75" thickTop="1" x14ac:dyDescent="0.2">
      <c r="D234" s="651" t="s">
        <v>297</v>
      </c>
      <c r="E234" s="645"/>
      <c r="F234" s="648"/>
      <c r="G234" s="940"/>
      <c r="H234" s="938">
        <v>-10000</v>
      </c>
      <c r="J234" s="339"/>
      <c r="K234" s="339"/>
      <c r="L234" s="339"/>
      <c r="M234" s="339"/>
    </row>
    <row r="235" spans="1:13" ht="15.75" thickBot="1" x14ac:dyDescent="0.25">
      <c r="D235" s="651" t="s">
        <v>320</v>
      </c>
      <c r="E235" s="645"/>
      <c r="F235" s="648"/>
      <c r="G235" s="940"/>
      <c r="H235" s="642">
        <v>90000</v>
      </c>
      <c r="J235" s="339"/>
      <c r="K235" s="339"/>
      <c r="L235" s="339"/>
      <c r="M235" s="339"/>
    </row>
    <row r="236" spans="1:13" ht="16.5" thickTop="1" thickBot="1" x14ac:dyDescent="0.25">
      <c r="D236" s="652" t="s">
        <v>298</v>
      </c>
      <c r="E236" s="646"/>
      <c r="F236" s="649"/>
      <c r="G236" s="941"/>
      <c r="H236" s="643">
        <v>80000</v>
      </c>
      <c r="J236" s="339"/>
      <c r="K236" s="339"/>
      <c r="L236" s="339"/>
      <c r="M236" s="339"/>
    </row>
    <row r="237" spans="1:13" ht="15.75" thickBot="1" x14ac:dyDescent="0.25">
      <c r="D237" s="652" t="s">
        <v>301</v>
      </c>
      <c r="E237" s="646"/>
      <c r="F237" s="649"/>
      <c r="G237" s="941"/>
      <c r="H237" s="653">
        <v>0.7</v>
      </c>
      <c r="J237" s="339"/>
      <c r="K237" s="339"/>
      <c r="L237" s="339"/>
      <c r="M237" s="339"/>
    </row>
    <row r="238" spans="1:13" ht="15.75" thickBot="1" x14ac:dyDescent="0.25">
      <c r="D238" s="652" t="s">
        <v>300</v>
      </c>
      <c r="E238" s="646"/>
      <c r="F238" s="649"/>
      <c r="G238" s="941"/>
      <c r="H238" s="643">
        <f>+H237*H235</f>
        <v>62999.999999999993</v>
      </c>
      <c r="J238" s="339"/>
      <c r="K238" s="339"/>
      <c r="L238" s="339"/>
      <c r="M238" s="339"/>
    </row>
    <row r="239" spans="1:13" ht="16.5" thickBot="1" x14ac:dyDescent="0.25">
      <c r="A239" s="378">
        <v>29</v>
      </c>
      <c r="B239" s="338" t="s">
        <v>118</v>
      </c>
      <c r="D239" s="652" t="s">
        <v>302</v>
      </c>
      <c r="E239" s="646"/>
      <c r="F239" s="649"/>
      <c r="G239" s="941"/>
      <c r="H239" s="643">
        <f>+H237*H236</f>
        <v>56000</v>
      </c>
      <c r="J239" s="339"/>
      <c r="K239" s="339"/>
      <c r="L239" s="339"/>
      <c r="M239" s="339"/>
    </row>
    <row r="241" spans="1:4" ht="15.75" x14ac:dyDescent="0.2">
      <c r="A241" s="378">
        <v>30</v>
      </c>
      <c r="B241" s="338" t="s">
        <v>120</v>
      </c>
      <c r="D241" s="340" t="s">
        <v>303</v>
      </c>
    </row>
    <row r="243" spans="1:4" ht="15.75" x14ac:dyDescent="0.2">
      <c r="A243" s="378">
        <v>31</v>
      </c>
      <c r="B243" s="338" t="s">
        <v>118</v>
      </c>
      <c r="D243" s="340" t="s">
        <v>304</v>
      </c>
    </row>
    <row r="245" spans="1:4" ht="15.75" x14ac:dyDescent="0.2">
      <c r="A245" s="378">
        <v>32</v>
      </c>
      <c r="B245" s="338" t="s">
        <v>118</v>
      </c>
    </row>
    <row r="247" spans="1:4" ht="15.75" x14ac:dyDescent="0.2">
      <c r="A247" s="378">
        <v>33</v>
      </c>
      <c r="B247" s="338" t="s">
        <v>126</v>
      </c>
    </row>
  </sheetData>
  <mergeCells count="2">
    <mergeCell ref="D115:E115"/>
    <mergeCell ref="D23:F23"/>
  </mergeCells>
  <pageMargins left="0.75" right="0.5" top="0.7" bottom="0.5" header="0.4" footer="0.3"/>
  <pageSetup scale="90" orientation="portrait" horizontalDpi="4294967293" verticalDpi="4294967293" r:id="rId1"/>
  <headerFooter alignWithMargins="0">
    <oddHeader>&amp;L&amp;"Arial Narrow,Bold"&amp;8Tab: &amp;A&amp;C&amp;"Arial Narrow,Bold"&amp;8File: &amp;F&amp;R&amp;"Arial Narrow,Bold"&amp;8Page &amp;P of &amp;N</oddHeader>
  </headerFooter>
  <rowBreaks count="5" manualBreakCount="5">
    <brk id="52" max="16383" man="1"/>
    <brk id="104" max="16383" man="1"/>
    <brk id="137" max="16383" man="1"/>
    <brk id="184" max="16383" man="1"/>
    <brk id="2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workbookViewId="0">
      <selection activeCell="D16" sqref="D16"/>
    </sheetView>
  </sheetViews>
  <sheetFormatPr defaultColWidth="8.75" defaultRowHeight="15" x14ac:dyDescent="0.25"/>
  <cols>
    <col min="1" max="1" width="2.25" style="1" customWidth="1"/>
    <col min="2" max="2" width="4.75" style="1" customWidth="1"/>
    <col min="3" max="3" width="1" style="2" customWidth="1"/>
    <col min="4" max="4" width="4.25" style="2" customWidth="1"/>
    <col min="5" max="5" width="14.25" style="2" customWidth="1"/>
    <col min="6" max="6" width="13.375" style="2" customWidth="1"/>
    <col min="7" max="7" width="10.25" style="5" customWidth="1"/>
    <col min="8" max="8" width="5.25" style="5" customWidth="1"/>
    <col min="9" max="9" width="10.5" style="5" customWidth="1"/>
    <col min="10" max="10" width="13.25" style="5" customWidth="1"/>
    <col min="11" max="11" width="4.75" style="1" customWidth="1"/>
    <col min="12" max="12" width="12.375" style="1" customWidth="1"/>
    <col min="13" max="19" width="21.25" style="1" customWidth="1"/>
    <col min="20" max="16384" width="8.75" style="1"/>
  </cols>
  <sheetData>
    <row r="1" spans="2:10" ht="2.4500000000000002" customHeight="1" x14ac:dyDescent="0.25">
      <c r="D1" s="3"/>
      <c r="F1" s="4"/>
      <c r="G1" s="4"/>
      <c r="H1" s="4"/>
      <c r="I1" s="4"/>
    </row>
    <row r="2" spans="2:10" ht="18.75" thickBot="1" x14ac:dyDescent="0.3">
      <c r="B2" s="171"/>
      <c r="D2" s="669" t="s">
        <v>47</v>
      </c>
      <c r="G2" s="4"/>
      <c r="H2" s="4"/>
      <c r="I2" s="4"/>
    </row>
    <row r="3" spans="2:10" x14ac:dyDescent="0.25">
      <c r="B3" s="704" t="s">
        <v>5</v>
      </c>
      <c r="C3" s="166"/>
      <c r="D3" s="167" t="s">
        <v>6</v>
      </c>
      <c r="E3" s="91"/>
      <c r="F3" s="91"/>
      <c r="G3" s="168"/>
      <c r="H3" s="168"/>
      <c r="I3" s="169"/>
      <c r="J3" s="170">
        <v>1000000</v>
      </c>
    </row>
    <row r="4" spans="2:10" x14ac:dyDescent="0.25">
      <c r="B4" s="705"/>
      <c r="C4" s="11"/>
      <c r="D4" s="12" t="s">
        <v>7</v>
      </c>
      <c r="E4" s="12"/>
      <c r="F4" s="13"/>
      <c r="G4" s="14"/>
      <c r="H4" s="14"/>
      <c r="I4" s="15"/>
      <c r="J4" s="16">
        <v>-800000</v>
      </c>
    </row>
    <row r="5" spans="2:10" x14ac:dyDescent="0.25">
      <c r="B5" s="705"/>
      <c r="C5" s="11"/>
      <c r="D5" s="12" t="s">
        <v>8</v>
      </c>
      <c r="E5" s="12"/>
      <c r="F5" s="13"/>
      <c r="G5" s="14"/>
      <c r="H5" s="14"/>
      <c r="I5" s="15"/>
      <c r="J5" s="17">
        <f>SUM(J3:J4)</f>
        <v>200000</v>
      </c>
    </row>
    <row r="6" spans="2:10" x14ac:dyDescent="0.25">
      <c r="B6" s="705"/>
      <c r="C6" s="11"/>
      <c r="D6" s="18" t="s">
        <v>9</v>
      </c>
      <c r="E6" s="12"/>
      <c r="F6" s="13"/>
      <c r="G6" s="14"/>
      <c r="H6" s="14"/>
      <c r="I6" s="19"/>
      <c r="J6" s="20">
        <v>-80000</v>
      </c>
    </row>
    <row r="7" spans="2:10" ht="16.5" thickBot="1" x14ac:dyDescent="0.3">
      <c r="B7" s="705"/>
      <c r="C7" s="21"/>
      <c r="D7" s="12"/>
      <c r="E7" s="22" t="s">
        <v>10</v>
      </c>
      <c r="F7" s="23"/>
      <c r="G7" s="24"/>
      <c r="H7" s="24"/>
      <c r="I7" s="25"/>
      <c r="J7" s="26">
        <f>SUM(J5:J6)</f>
        <v>120000</v>
      </c>
    </row>
    <row r="8" spans="2:10" ht="15.75" x14ac:dyDescent="0.25">
      <c r="B8" s="705"/>
      <c r="C8" s="27"/>
      <c r="D8" s="12"/>
      <c r="E8" s="695" t="s">
        <v>11</v>
      </c>
      <c r="F8" s="696"/>
      <c r="G8" s="696"/>
      <c r="H8" s="697"/>
      <c r="I8" s="175" t="s">
        <v>0</v>
      </c>
      <c r="J8" s="28"/>
    </row>
    <row r="9" spans="2:10" ht="15.75" x14ac:dyDescent="0.25">
      <c r="B9" s="705"/>
      <c r="C9" s="27"/>
      <c r="D9" s="12"/>
      <c r="E9" s="698" t="s">
        <v>12</v>
      </c>
      <c r="F9" s="699"/>
      <c r="G9" s="29" t="s">
        <v>13</v>
      </c>
      <c r="H9" s="30" t="s">
        <v>14</v>
      </c>
      <c r="I9" s="174" t="s">
        <v>51</v>
      </c>
      <c r="J9" s="31"/>
    </row>
    <row r="10" spans="2:10" ht="13.15" customHeight="1" x14ac:dyDescent="0.25">
      <c r="B10" s="705"/>
      <c r="C10" s="32"/>
      <c r="D10" s="12"/>
      <c r="E10" s="33">
        <v>0</v>
      </c>
      <c r="F10" s="34">
        <v>50000</v>
      </c>
      <c r="G10" s="35">
        <v>50000</v>
      </c>
      <c r="H10" s="36">
        <v>0.15</v>
      </c>
      <c r="I10" s="37">
        <f>+G10*H10</f>
        <v>7500</v>
      </c>
      <c r="J10" s="38"/>
    </row>
    <row r="11" spans="2:10" ht="13.15" customHeight="1" x14ac:dyDescent="0.25">
      <c r="B11" s="705"/>
      <c r="C11" s="32"/>
      <c r="D11" s="12"/>
      <c r="E11" s="39">
        <f t="shared" ref="E11:E13" si="0">+F10</f>
        <v>50000</v>
      </c>
      <c r="F11" s="40">
        <v>75000</v>
      </c>
      <c r="G11" s="41">
        <v>25000</v>
      </c>
      <c r="H11" s="42">
        <v>0.25</v>
      </c>
      <c r="I11" s="43">
        <f>+G11*H11</f>
        <v>6250</v>
      </c>
      <c r="J11" s="44"/>
    </row>
    <row r="12" spans="2:10" ht="13.15" customHeight="1" x14ac:dyDescent="0.25">
      <c r="B12" s="705"/>
      <c r="C12" s="32"/>
      <c r="D12" s="12"/>
      <c r="E12" s="39">
        <f t="shared" si="0"/>
        <v>75000</v>
      </c>
      <c r="F12" s="40">
        <v>100000</v>
      </c>
      <c r="G12" s="41">
        <v>25000</v>
      </c>
      <c r="H12" s="42">
        <v>0.34</v>
      </c>
      <c r="I12" s="43">
        <f>+G12*H12</f>
        <v>8500</v>
      </c>
      <c r="J12" s="44"/>
    </row>
    <row r="13" spans="2:10" ht="13.15" customHeight="1" thickBot="1" x14ac:dyDescent="0.3">
      <c r="B13" s="705"/>
      <c r="C13" s="32"/>
      <c r="D13" s="12"/>
      <c r="E13" s="45">
        <f t="shared" si="0"/>
        <v>100000</v>
      </c>
      <c r="F13" s="46">
        <v>335000</v>
      </c>
      <c r="G13" s="172">
        <v>20000</v>
      </c>
      <c r="H13" s="47">
        <v>0.39</v>
      </c>
      <c r="I13" s="173">
        <f>+G13*H13</f>
        <v>7800</v>
      </c>
      <c r="J13" s="44"/>
    </row>
    <row r="14" spans="2:10" ht="13.15" customHeight="1" thickBot="1" x14ac:dyDescent="0.3">
      <c r="B14" s="705"/>
      <c r="C14" s="201"/>
      <c r="D14" s="202"/>
      <c r="E14" s="670" t="s">
        <v>312</v>
      </c>
      <c r="F14" s="46"/>
      <c r="G14" s="172"/>
      <c r="H14" s="47"/>
      <c r="I14" s="173"/>
      <c r="J14" s="203"/>
    </row>
    <row r="15" spans="2:10" ht="15.75" x14ac:dyDescent="0.25">
      <c r="B15" s="705"/>
      <c r="C15" s="52"/>
      <c r="D15" s="23" t="s">
        <v>48</v>
      </c>
      <c r="E15" s="49"/>
      <c r="F15" s="53"/>
      <c r="G15" s="50">
        <f>SUM(G10:G13)</f>
        <v>120000</v>
      </c>
      <c r="H15" s="51"/>
      <c r="I15" s="54">
        <f>SUM(I10:I13)</f>
        <v>30050</v>
      </c>
      <c r="J15" s="55">
        <f>SUM(I10:I13)</f>
        <v>30050</v>
      </c>
    </row>
    <row r="16" spans="2:10" ht="18.75" thickBot="1" x14ac:dyDescent="0.3">
      <c r="B16" s="705"/>
      <c r="C16" s="56"/>
      <c r="D16" s="57" t="s">
        <v>315</v>
      </c>
      <c r="E16" s="57"/>
      <c r="F16" s="57"/>
      <c r="G16" s="58"/>
      <c r="H16" s="25"/>
      <c r="I16" s="59"/>
      <c r="J16" s="60">
        <f>+J7-J15</f>
        <v>89950</v>
      </c>
    </row>
    <row r="17" spans="1:10" ht="18.600000000000001" customHeight="1" thickBot="1" x14ac:dyDescent="0.3">
      <c r="A17" s="61"/>
      <c r="B17" s="61"/>
      <c r="C17" s="62" t="s">
        <v>50</v>
      </c>
      <c r="D17" s="63"/>
      <c r="E17" s="63"/>
      <c r="F17" s="64"/>
      <c r="G17" s="65"/>
      <c r="H17" s="65"/>
      <c r="I17" s="65"/>
      <c r="J17" s="66"/>
    </row>
    <row r="18" spans="1:10" ht="21" customHeight="1" thickBot="1" x14ac:dyDescent="0.3">
      <c r="B18" s="700" t="s">
        <v>15</v>
      </c>
      <c r="C18" s="701" t="s">
        <v>16</v>
      </c>
      <c r="D18" s="702"/>
      <c r="E18" s="702"/>
      <c r="F18" s="702"/>
      <c r="G18" s="702"/>
      <c r="H18" s="702"/>
      <c r="I18" s="702"/>
      <c r="J18" s="703"/>
    </row>
    <row r="19" spans="1:10" x14ac:dyDescent="0.25">
      <c r="B19" s="700"/>
      <c r="C19" s="67"/>
      <c r="D19" s="68" t="s">
        <v>17</v>
      </c>
      <c r="E19" s="68"/>
      <c r="F19" s="8"/>
      <c r="G19" s="9"/>
      <c r="H19" s="69"/>
      <c r="I19" s="70"/>
      <c r="J19" s="10">
        <f>-J6</f>
        <v>80000</v>
      </c>
    </row>
    <row r="20" spans="1:10" x14ac:dyDescent="0.25">
      <c r="B20" s="700"/>
      <c r="C20" s="48"/>
      <c r="D20" s="71" t="s">
        <v>49</v>
      </c>
      <c r="E20" s="71"/>
      <c r="F20" s="13"/>
      <c r="G20" s="72"/>
      <c r="H20" s="15"/>
      <c r="I20" s="73"/>
      <c r="J20" s="74">
        <v>0</v>
      </c>
    </row>
    <row r="21" spans="1:10" x14ac:dyDescent="0.25">
      <c r="B21" s="700"/>
      <c r="C21" s="11"/>
      <c r="D21" s="13" t="s">
        <v>18</v>
      </c>
      <c r="E21" s="13"/>
      <c r="F21" s="13"/>
      <c r="G21" s="72"/>
      <c r="H21" s="15"/>
      <c r="I21" s="73"/>
      <c r="J21" s="75">
        <f>SUM(J19:J20)</f>
        <v>80000</v>
      </c>
    </row>
    <row r="22" spans="1:10" x14ac:dyDescent="0.25">
      <c r="B22" s="700"/>
      <c r="C22" s="11"/>
      <c r="D22" s="13" t="s">
        <v>19</v>
      </c>
      <c r="E22" s="13"/>
      <c r="F22" s="13"/>
      <c r="G22" s="72"/>
      <c r="H22" s="15"/>
      <c r="I22" s="76" t="s">
        <v>20</v>
      </c>
      <c r="J22" s="77"/>
    </row>
    <row r="23" spans="1:10" x14ac:dyDescent="0.25">
      <c r="B23" s="700"/>
      <c r="C23" s="78"/>
      <c r="D23" s="12" t="s">
        <v>21</v>
      </c>
      <c r="E23" s="12"/>
      <c r="F23" s="13"/>
      <c r="G23" s="72"/>
      <c r="H23" s="15"/>
      <c r="I23" s="79">
        <v>-4000</v>
      </c>
      <c r="J23" s="80"/>
    </row>
    <row r="24" spans="1:10" x14ac:dyDescent="0.25">
      <c r="B24" s="700"/>
      <c r="C24" s="78"/>
      <c r="D24" s="12" t="s">
        <v>22</v>
      </c>
      <c r="E24" s="12"/>
      <c r="F24" s="13"/>
      <c r="G24" s="72"/>
      <c r="H24" s="15"/>
      <c r="I24" s="81">
        <v>-16000</v>
      </c>
      <c r="J24" s="80"/>
    </row>
    <row r="25" spans="1:10" x14ac:dyDescent="0.25">
      <c r="B25" s="700"/>
      <c r="C25" s="11"/>
      <c r="D25" s="82" t="s">
        <v>23</v>
      </c>
      <c r="E25" s="13"/>
      <c r="F25" s="13"/>
      <c r="G25" s="72"/>
      <c r="H25" s="15"/>
      <c r="I25" s="70"/>
      <c r="J25" s="83">
        <f>SUM(I23:I24)</f>
        <v>-20000</v>
      </c>
    </row>
    <row r="26" spans="1:10" ht="15.75" thickBot="1" x14ac:dyDescent="0.3">
      <c r="B26" s="700"/>
      <c r="C26" s="84"/>
      <c r="D26" s="85" t="s">
        <v>24</v>
      </c>
      <c r="E26" s="86"/>
      <c r="F26" s="23"/>
      <c r="G26" s="24"/>
      <c r="H26" s="87"/>
      <c r="I26" s="88"/>
      <c r="J26" s="75">
        <f>SUM(J21:J25)</f>
        <v>60000</v>
      </c>
    </row>
    <row r="27" spans="1:10" x14ac:dyDescent="0.25">
      <c r="B27" s="700"/>
      <c r="C27" s="21"/>
      <c r="D27" s="89"/>
      <c r="E27" s="90" t="s">
        <v>25</v>
      </c>
      <c r="F27" s="91"/>
      <c r="G27" s="92">
        <v>37450</v>
      </c>
      <c r="H27" s="93"/>
      <c r="I27" s="94">
        <v>5156.25</v>
      </c>
      <c r="J27" s="95"/>
    </row>
    <row r="28" spans="1:10" x14ac:dyDescent="0.25">
      <c r="B28" s="700"/>
      <c r="C28" s="32"/>
      <c r="D28" s="96"/>
      <c r="E28" s="97" t="s">
        <v>26</v>
      </c>
      <c r="F28" s="13"/>
      <c r="G28" s="81">
        <f>+J26-G27</f>
        <v>22550</v>
      </c>
      <c r="H28" s="98">
        <v>0.25</v>
      </c>
      <c r="I28" s="99">
        <f>+H28*G28</f>
        <v>5637.5</v>
      </c>
      <c r="J28" s="100"/>
    </row>
    <row r="29" spans="1:10" ht="15.75" thickBot="1" x14ac:dyDescent="0.3">
      <c r="B29" s="700"/>
      <c r="C29" s="27"/>
      <c r="D29" s="89"/>
      <c r="E29" s="101" t="s">
        <v>27</v>
      </c>
      <c r="F29" s="102"/>
      <c r="G29" s="103">
        <f>SUM(G27:G28)</f>
        <v>60000</v>
      </c>
      <c r="H29" s="104"/>
      <c r="I29" s="105">
        <f>SUM(I27:I28)</f>
        <v>10793.75</v>
      </c>
      <c r="J29" s="100"/>
    </row>
    <row r="30" spans="1:10" x14ac:dyDescent="0.25">
      <c r="B30" s="700"/>
      <c r="C30" s="21"/>
      <c r="D30" s="106" t="s">
        <v>52</v>
      </c>
      <c r="E30" s="7"/>
      <c r="F30" s="8"/>
      <c r="G30" s="107"/>
      <c r="H30" s="108"/>
      <c r="I30" s="109"/>
      <c r="J30" s="110">
        <f>+I29</f>
        <v>10793.75</v>
      </c>
    </row>
    <row r="31" spans="1:10" x14ac:dyDescent="0.25">
      <c r="B31" s="700"/>
      <c r="C31" s="67"/>
      <c r="D31" s="111" t="s">
        <v>28</v>
      </c>
      <c r="E31" s="111"/>
      <c r="F31" s="8"/>
      <c r="G31" s="9"/>
      <c r="H31" s="69"/>
      <c r="I31" s="70"/>
      <c r="J31" s="112">
        <v>12000</v>
      </c>
    </row>
    <row r="32" spans="1:10" ht="15.75" thickBot="1" x14ac:dyDescent="0.3">
      <c r="B32" s="700"/>
      <c r="C32" s="113"/>
      <c r="D32" s="114" t="s">
        <v>29</v>
      </c>
      <c r="E32" s="114"/>
      <c r="F32" s="57"/>
      <c r="G32" s="58"/>
      <c r="H32" s="25"/>
      <c r="I32" s="59"/>
      <c r="J32" s="115">
        <f>+J30-J31</f>
        <v>-1206.25</v>
      </c>
    </row>
    <row r="33" spans="2:10" ht="19.149999999999999" customHeight="1" thickBot="1" x14ac:dyDescent="0.3">
      <c r="C33" s="116"/>
      <c r="D33" s="116"/>
      <c r="E33" s="116"/>
      <c r="F33" s="49"/>
      <c r="G33" s="117"/>
      <c r="H33" s="117"/>
      <c r="I33" s="117"/>
      <c r="J33" s="118"/>
    </row>
    <row r="34" spans="2:10" x14ac:dyDescent="0.25">
      <c r="B34" s="677" t="s">
        <v>30</v>
      </c>
      <c r="C34" s="677"/>
      <c r="D34" s="678" t="s">
        <v>1</v>
      </c>
      <c r="E34" s="90" t="s">
        <v>31</v>
      </c>
      <c r="F34" s="91"/>
      <c r="G34" s="119"/>
      <c r="H34" s="120"/>
      <c r="I34" s="121"/>
      <c r="J34" s="122">
        <f>+J30</f>
        <v>10793.75</v>
      </c>
    </row>
    <row r="35" spans="2:10" x14ac:dyDescent="0.25">
      <c r="B35" s="677"/>
      <c r="C35" s="677"/>
      <c r="D35" s="679"/>
      <c r="E35" s="123" t="s">
        <v>32</v>
      </c>
      <c r="F35" s="23"/>
      <c r="G35" s="124"/>
      <c r="H35" s="125"/>
      <c r="I35" s="126"/>
      <c r="J35" s="127">
        <f>+J15</f>
        <v>30050</v>
      </c>
    </row>
    <row r="36" spans="2:10" x14ac:dyDescent="0.25">
      <c r="B36" s="677"/>
      <c r="C36" s="677"/>
      <c r="D36" s="679"/>
      <c r="E36" s="21" t="s">
        <v>33</v>
      </c>
      <c r="F36" s="13"/>
      <c r="G36" s="14"/>
      <c r="H36" s="128"/>
      <c r="I36" s="129"/>
      <c r="J36" s="130">
        <f>+J35+J34</f>
        <v>40843.75</v>
      </c>
    </row>
    <row r="37" spans="2:10" ht="15.75" thickBot="1" x14ac:dyDescent="0.3">
      <c r="B37" s="677"/>
      <c r="C37" s="677"/>
      <c r="D37" s="679"/>
      <c r="E37" s="131" t="s">
        <v>34</v>
      </c>
      <c r="F37" s="132"/>
      <c r="G37" s="133"/>
      <c r="H37" s="134"/>
      <c r="I37" s="135">
        <v>200000</v>
      </c>
      <c r="J37" s="136">
        <f>+J36/200000</f>
        <v>0.20421875</v>
      </c>
    </row>
    <row r="38" spans="2:10" ht="15.6" customHeight="1" thickBot="1" x14ac:dyDescent="0.3">
      <c r="C38" s="137"/>
      <c r="D38" s="137"/>
      <c r="E38" s="138"/>
      <c r="F38" s="139"/>
      <c r="G38" s="140"/>
      <c r="H38" s="140"/>
      <c r="I38" s="141"/>
      <c r="J38" s="142"/>
    </row>
    <row r="39" spans="2:10" ht="19.149999999999999" customHeight="1" x14ac:dyDescent="0.25">
      <c r="B39" s="677" t="s">
        <v>35</v>
      </c>
      <c r="C39" s="677"/>
      <c r="D39" s="680" t="s">
        <v>36</v>
      </c>
      <c r="E39" s="682" t="s">
        <v>37</v>
      </c>
      <c r="F39" s="683"/>
      <c r="G39" s="684" t="s">
        <v>38</v>
      </c>
      <c r="H39" s="685"/>
      <c r="I39" s="685"/>
      <c r="J39" s="686"/>
    </row>
    <row r="40" spans="2:10" ht="16.149999999999999" customHeight="1" x14ac:dyDescent="0.25">
      <c r="B40" s="677"/>
      <c r="C40" s="677"/>
      <c r="D40" s="681"/>
      <c r="E40" s="687" t="s">
        <v>39</v>
      </c>
      <c r="F40" s="689" t="s">
        <v>40</v>
      </c>
      <c r="G40" s="691" t="s">
        <v>41</v>
      </c>
      <c r="H40" s="692"/>
      <c r="I40" s="143"/>
      <c r="J40" s="144" t="s">
        <v>42</v>
      </c>
    </row>
    <row r="41" spans="2:10" x14ac:dyDescent="0.25">
      <c r="B41" s="677"/>
      <c r="C41" s="677"/>
      <c r="D41" s="681"/>
      <c r="E41" s="688"/>
      <c r="F41" s="690"/>
      <c r="G41" s="693" t="s">
        <v>43</v>
      </c>
      <c r="H41" s="694"/>
      <c r="I41" s="145" t="s">
        <v>44</v>
      </c>
      <c r="J41" s="146" t="s">
        <v>45</v>
      </c>
    </row>
    <row r="42" spans="2:10" ht="13.15" customHeight="1" x14ac:dyDescent="0.25">
      <c r="B42" s="677"/>
      <c r="C42" s="677"/>
      <c r="D42" s="681"/>
      <c r="E42" s="147">
        <v>0</v>
      </c>
      <c r="F42" s="148">
        <v>9225</v>
      </c>
      <c r="G42" s="149">
        <v>0</v>
      </c>
      <c r="H42" s="150" t="s">
        <v>46</v>
      </c>
      <c r="I42" s="151">
        <v>0.1</v>
      </c>
      <c r="J42" s="152">
        <v>0</v>
      </c>
    </row>
    <row r="43" spans="2:10" ht="13.15" customHeight="1" x14ac:dyDescent="0.25">
      <c r="B43" s="677"/>
      <c r="C43" s="677"/>
      <c r="D43" s="681"/>
      <c r="E43" s="153">
        <f t="shared" ref="E43:E48" si="1">+F42</f>
        <v>9225</v>
      </c>
      <c r="F43" s="154">
        <v>37450</v>
      </c>
      <c r="G43" s="155">
        <v>922.5</v>
      </c>
      <c r="H43" s="156" t="s">
        <v>46</v>
      </c>
      <c r="I43" s="157">
        <v>0.15</v>
      </c>
      <c r="J43" s="152">
        <f t="shared" ref="J43:J48" si="2">+E43</f>
        <v>9225</v>
      </c>
    </row>
    <row r="44" spans="2:10" ht="13.15" customHeight="1" x14ac:dyDescent="0.25">
      <c r="B44" s="677"/>
      <c r="C44" s="677"/>
      <c r="D44" s="681"/>
      <c r="E44" s="153">
        <f t="shared" si="1"/>
        <v>37450</v>
      </c>
      <c r="F44" s="158">
        <v>90750</v>
      </c>
      <c r="G44" s="155">
        <f>+G43+(I43*(F43-J43))</f>
        <v>5156.25</v>
      </c>
      <c r="H44" s="156" t="s">
        <v>46</v>
      </c>
      <c r="I44" s="157">
        <v>0.25</v>
      </c>
      <c r="J44" s="152">
        <f t="shared" si="2"/>
        <v>37450</v>
      </c>
    </row>
    <row r="45" spans="2:10" ht="13.15" customHeight="1" x14ac:dyDescent="0.25">
      <c r="B45" s="677"/>
      <c r="C45" s="677"/>
      <c r="D45" s="681"/>
      <c r="E45" s="153">
        <f t="shared" si="1"/>
        <v>90750</v>
      </c>
      <c r="F45" s="158">
        <v>189300</v>
      </c>
      <c r="G45" s="155">
        <f>+G44+(I44*(F44-J44))</f>
        <v>18481.25</v>
      </c>
      <c r="H45" s="156" t="s">
        <v>46</v>
      </c>
      <c r="I45" s="157">
        <v>0.28000000000000003</v>
      </c>
      <c r="J45" s="152">
        <f t="shared" si="2"/>
        <v>90750</v>
      </c>
    </row>
    <row r="46" spans="2:10" ht="13.15" customHeight="1" x14ac:dyDescent="0.25">
      <c r="B46" s="677"/>
      <c r="C46" s="677"/>
      <c r="D46" s="681"/>
      <c r="E46" s="153">
        <f t="shared" si="1"/>
        <v>189300</v>
      </c>
      <c r="F46" s="158">
        <v>411500</v>
      </c>
      <c r="G46" s="155">
        <f>+G45+(I45*(F45-J45))</f>
        <v>46075.25</v>
      </c>
      <c r="H46" s="156" t="s">
        <v>46</v>
      </c>
      <c r="I46" s="157">
        <v>0.33</v>
      </c>
      <c r="J46" s="152">
        <f t="shared" si="2"/>
        <v>189300</v>
      </c>
    </row>
    <row r="47" spans="2:10" ht="13.15" customHeight="1" x14ac:dyDescent="0.25">
      <c r="B47" s="677"/>
      <c r="C47" s="677"/>
      <c r="D47" s="681"/>
      <c r="E47" s="153">
        <f t="shared" si="1"/>
        <v>411500</v>
      </c>
      <c r="F47" s="158">
        <v>413200</v>
      </c>
      <c r="G47" s="155">
        <f>+G46+(I46*(F46-J46))</f>
        <v>119401.25</v>
      </c>
      <c r="H47" s="156" t="s">
        <v>46</v>
      </c>
      <c r="I47" s="159">
        <v>0.35</v>
      </c>
      <c r="J47" s="152">
        <f t="shared" si="2"/>
        <v>411500</v>
      </c>
    </row>
    <row r="48" spans="2:10" ht="13.15" customHeight="1" thickBot="1" x14ac:dyDescent="0.3">
      <c r="B48" s="677"/>
      <c r="C48" s="677"/>
      <c r="D48" s="681"/>
      <c r="E48" s="160">
        <f t="shared" si="1"/>
        <v>413200</v>
      </c>
      <c r="F48" s="161"/>
      <c r="G48" s="162">
        <f>+G47+(I47*(F47-J47))</f>
        <v>119996.25</v>
      </c>
      <c r="H48" s="163" t="s">
        <v>46</v>
      </c>
      <c r="I48" s="164">
        <v>0.39600000000000002</v>
      </c>
      <c r="J48" s="165">
        <f t="shared" si="2"/>
        <v>413200</v>
      </c>
    </row>
  </sheetData>
  <mergeCells count="15">
    <mergeCell ref="E8:H8"/>
    <mergeCell ref="E9:F9"/>
    <mergeCell ref="B18:B32"/>
    <mergeCell ref="C18:J18"/>
    <mergeCell ref="B3:B16"/>
    <mergeCell ref="G39:J39"/>
    <mergeCell ref="E40:E41"/>
    <mergeCell ref="F40:F41"/>
    <mergeCell ref="G40:H40"/>
    <mergeCell ref="G41:H41"/>
    <mergeCell ref="B34:C37"/>
    <mergeCell ref="D34:D37"/>
    <mergeCell ref="B39:C48"/>
    <mergeCell ref="D39:D48"/>
    <mergeCell ref="E39:F39"/>
  </mergeCells>
  <pageMargins left="0.7" right="0.7" top="0.5" bottom="0.5" header="0.3" footer="0.3"/>
  <pageSetup orientation="portrait" r:id="rId1"/>
  <headerFooter>
    <oddHeader>&amp;L&amp;"Arial,Bold"&amp;10&amp;UBasic Case - No Bonus, No Div.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showGridLines="0" workbookViewId="0">
      <selection activeCell="D17" sqref="D17"/>
    </sheetView>
  </sheetViews>
  <sheetFormatPr defaultColWidth="8.75" defaultRowHeight="15" x14ac:dyDescent="0.25"/>
  <cols>
    <col min="1" max="1" width="1.25" style="1" customWidth="1"/>
    <col min="2" max="2" width="4.25" style="1" customWidth="1"/>
    <col min="3" max="3" width="1" style="2" customWidth="1"/>
    <col min="4" max="4" width="4.25" style="2" customWidth="1"/>
    <col min="5" max="5" width="13.25" style="2" customWidth="1"/>
    <col min="6" max="6" width="13.375" style="2" customWidth="1"/>
    <col min="7" max="7" width="12.125" style="5" customWidth="1"/>
    <col min="8" max="8" width="5.25" style="5" customWidth="1"/>
    <col min="9" max="9" width="10.5" style="5" customWidth="1"/>
    <col min="10" max="10" width="11.875" style="5" customWidth="1"/>
    <col min="11" max="11" width="1.875" style="1" customWidth="1"/>
    <col min="12" max="16384" width="8.75" style="1"/>
  </cols>
  <sheetData>
    <row r="1" spans="2:10" ht="2.4500000000000002" customHeight="1" x14ac:dyDescent="0.25">
      <c r="D1" s="3"/>
      <c r="F1" s="4"/>
      <c r="G1" s="4"/>
      <c r="H1" s="4"/>
      <c r="I1" s="4"/>
    </row>
    <row r="2" spans="2:10" ht="18.75" thickBot="1" x14ac:dyDescent="0.3">
      <c r="B2" s="171"/>
      <c r="D2" s="6" t="s">
        <v>47</v>
      </c>
      <c r="G2" s="4"/>
      <c r="H2" s="4"/>
      <c r="I2" s="4"/>
    </row>
    <row r="3" spans="2:10" x14ac:dyDescent="0.25">
      <c r="B3" s="704" t="s">
        <v>5</v>
      </c>
      <c r="C3" s="166"/>
      <c r="D3" s="167" t="s">
        <v>6</v>
      </c>
      <c r="E3" s="91"/>
      <c r="F3" s="91"/>
      <c r="G3" s="168"/>
      <c r="H3" s="168"/>
      <c r="I3" s="169"/>
      <c r="J3" s="170">
        <v>1000000</v>
      </c>
    </row>
    <row r="4" spans="2:10" x14ac:dyDescent="0.25">
      <c r="B4" s="705"/>
      <c r="C4" s="11"/>
      <c r="D4" s="12" t="s">
        <v>7</v>
      </c>
      <c r="E4" s="12"/>
      <c r="F4" s="13"/>
      <c r="G4" s="14"/>
      <c r="H4" s="14"/>
      <c r="I4" s="15"/>
      <c r="J4" s="16">
        <v>-800000</v>
      </c>
    </row>
    <row r="5" spans="2:10" x14ac:dyDescent="0.25">
      <c r="B5" s="705"/>
      <c r="C5" s="11"/>
      <c r="D5" s="12" t="s">
        <v>8</v>
      </c>
      <c r="E5" s="12"/>
      <c r="F5" s="13"/>
      <c r="G5" s="14"/>
      <c r="H5" s="14"/>
      <c r="I5" s="15"/>
      <c r="J5" s="17">
        <f>SUM(J3:J4)</f>
        <v>200000</v>
      </c>
    </row>
    <row r="6" spans="2:10" x14ac:dyDescent="0.25">
      <c r="B6" s="705"/>
      <c r="C6" s="11"/>
      <c r="D6" s="18" t="s">
        <v>9</v>
      </c>
      <c r="E6" s="12"/>
      <c r="F6" s="13"/>
      <c r="G6" s="14"/>
      <c r="H6" s="14"/>
      <c r="I6" s="19"/>
      <c r="J6" s="20">
        <v>-80000</v>
      </c>
    </row>
    <row r="7" spans="2:10" ht="15.75" x14ac:dyDescent="0.25">
      <c r="B7" s="705"/>
      <c r="C7" s="21"/>
      <c r="D7" s="12"/>
      <c r="E7" s="22" t="s">
        <v>10</v>
      </c>
      <c r="F7" s="23"/>
      <c r="G7" s="24"/>
      <c r="H7" s="24"/>
      <c r="I7" s="87"/>
      <c r="J7" s="26">
        <f>SUM(J5:J6)</f>
        <v>120000</v>
      </c>
    </row>
    <row r="8" spans="2:10" ht="18" x14ac:dyDescent="0.25">
      <c r="B8" s="705"/>
      <c r="C8" s="27"/>
      <c r="D8" s="12"/>
      <c r="E8" s="706" t="s">
        <v>11</v>
      </c>
      <c r="F8" s="707"/>
      <c r="G8" s="707"/>
      <c r="H8" s="708"/>
      <c r="I8" s="195" t="s">
        <v>0</v>
      </c>
      <c r="J8" s="28"/>
    </row>
    <row r="9" spans="2:10" ht="15.75" x14ac:dyDescent="0.25">
      <c r="B9" s="705"/>
      <c r="C9" s="27"/>
      <c r="D9" s="12"/>
      <c r="E9" s="709" t="s">
        <v>12</v>
      </c>
      <c r="F9" s="699"/>
      <c r="G9" s="29" t="s">
        <v>13</v>
      </c>
      <c r="H9" s="30" t="s">
        <v>14</v>
      </c>
      <c r="I9" s="196" t="s">
        <v>51</v>
      </c>
      <c r="J9" s="31"/>
    </row>
    <row r="10" spans="2:10" ht="13.15" customHeight="1" x14ac:dyDescent="0.25">
      <c r="B10" s="705"/>
      <c r="C10" s="32"/>
      <c r="D10" s="12"/>
      <c r="E10" s="197">
        <v>0</v>
      </c>
      <c r="F10" s="34">
        <v>50000</v>
      </c>
      <c r="G10" s="35">
        <v>50000</v>
      </c>
      <c r="H10" s="36">
        <v>0.15</v>
      </c>
      <c r="I10" s="198">
        <f>+G10*H10</f>
        <v>7500</v>
      </c>
      <c r="J10" s="38"/>
    </row>
    <row r="11" spans="2:10" ht="13.15" customHeight="1" x14ac:dyDescent="0.25">
      <c r="B11" s="705"/>
      <c r="C11" s="32"/>
      <c r="D11" s="12"/>
      <c r="E11" s="199">
        <f t="shared" ref="E11:E13" si="0">+F10</f>
        <v>50000</v>
      </c>
      <c r="F11" s="40">
        <v>75000</v>
      </c>
      <c r="G11" s="41">
        <v>25000</v>
      </c>
      <c r="H11" s="42">
        <v>0.25</v>
      </c>
      <c r="I11" s="200">
        <f>+G11*H11</f>
        <v>6250</v>
      </c>
      <c r="J11" s="44"/>
    </row>
    <row r="12" spans="2:10" ht="13.15" customHeight="1" x14ac:dyDescent="0.25">
      <c r="B12" s="705"/>
      <c r="C12" s="32"/>
      <c r="D12" s="12"/>
      <c r="E12" s="199">
        <f t="shared" si="0"/>
        <v>75000</v>
      </c>
      <c r="F12" s="40">
        <v>100000</v>
      </c>
      <c r="G12" s="41">
        <v>25000</v>
      </c>
      <c r="H12" s="42">
        <v>0.34</v>
      </c>
      <c r="I12" s="200">
        <f>+G12*H12</f>
        <v>8500</v>
      </c>
      <c r="J12" s="44"/>
    </row>
    <row r="13" spans="2:10" ht="13.15" customHeight="1" x14ac:dyDescent="0.25">
      <c r="B13" s="705"/>
      <c r="C13" s="32"/>
      <c r="D13" s="12"/>
      <c r="E13" s="199">
        <f t="shared" si="0"/>
        <v>100000</v>
      </c>
      <c r="F13" s="40">
        <v>335000</v>
      </c>
      <c r="G13" s="41">
        <v>20000</v>
      </c>
      <c r="H13" s="318">
        <v>0.39</v>
      </c>
      <c r="I13" s="200">
        <f>+G13*H13</f>
        <v>7800</v>
      </c>
      <c r="J13" s="44"/>
    </row>
    <row r="14" spans="2:10" ht="13.15" customHeight="1" x14ac:dyDescent="0.25">
      <c r="B14" s="705"/>
      <c r="C14" s="201"/>
      <c r="D14" s="202"/>
      <c r="E14" s="208" t="s">
        <v>55</v>
      </c>
      <c r="F14" s="204"/>
      <c r="G14" s="205"/>
      <c r="H14" s="206"/>
      <c r="I14" s="207"/>
      <c r="J14" s="203"/>
    </row>
    <row r="15" spans="2:10" ht="15.75" x14ac:dyDescent="0.25">
      <c r="B15" s="705"/>
      <c r="C15" s="52"/>
      <c r="D15" s="23" t="s">
        <v>48</v>
      </c>
      <c r="E15" s="49"/>
      <c r="F15" s="53"/>
      <c r="G15" s="50">
        <f>SUM(G10:G13)</f>
        <v>120000</v>
      </c>
      <c r="H15" s="51"/>
      <c r="I15" s="54">
        <f>SUM(I10:I13)</f>
        <v>30050</v>
      </c>
      <c r="J15" s="317">
        <f>SUM(I10:I13)</f>
        <v>30050</v>
      </c>
    </row>
    <row r="16" spans="2:10" ht="18.75" thickBot="1" x14ac:dyDescent="0.3">
      <c r="B16" s="705"/>
      <c r="C16" s="56"/>
      <c r="D16" s="57" t="s">
        <v>322</v>
      </c>
      <c r="E16" s="57"/>
      <c r="F16" s="57"/>
      <c r="G16" s="58"/>
      <c r="H16" s="25"/>
      <c r="I16" s="59"/>
      <c r="J16" s="60">
        <f>+J7-J15</f>
        <v>89950</v>
      </c>
    </row>
    <row r="17" spans="1:11" ht="18.600000000000001" customHeight="1" thickBot="1" x14ac:dyDescent="0.3">
      <c r="A17" s="61"/>
      <c r="B17" s="61"/>
      <c r="C17" s="62" t="s">
        <v>50</v>
      </c>
      <c r="D17" s="63"/>
      <c r="E17" s="63"/>
      <c r="F17" s="64"/>
      <c r="G17" s="65"/>
      <c r="H17" s="65"/>
      <c r="I17" s="65"/>
      <c r="J17" s="66"/>
    </row>
    <row r="18" spans="1:11" ht="21" customHeight="1" thickBot="1" x14ac:dyDescent="0.3">
      <c r="B18" s="700" t="s">
        <v>15</v>
      </c>
      <c r="C18" s="701" t="s">
        <v>16</v>
      </c>
      <c r="D18" s="702"/>
      <c r="E18" s="702"/>
      <c r="F18" s="702"/>
      <c r="G18" s="702"/>
      <c r="H18" s="702"/>
      <c r="I18" s="702"/>
      <c r="J18" s="703"/>
    </row>
    <row r="19" spans="1:11" x14ac:dyDescent="0.25">
      <c r="B19" s="700"/>
      <c r="C19" s="67"/>
      <c r="D19" s="68" t="s">
        <v>17</v>
      </c>
      <c r="E19" s="68"/>
      <c r="F19" s="8"/>
      <c r="G19" s="9"/>
      <c r="H19" s="69"/>
      <c r="I19" s="70"/>
      <c r="J19" s="10">
        <f>-J6</f>
        <v>80000</v>
      </c>
    </row>
    <row r="20" spans="1:11" x14ac:dyDescent="0.25">
      <c r="B20" s="700"/>
      <c r="C20" s="48"/>
      <c r="D20" s="71" t="s">
        <v>49</v>
      </c>
      <c r="E20" s="71"/>
      <c r="F20" s="13"/>
      <c r="G20" s="72"/>
      <c r="H20" s="15"/>
      <c r="I20" s="73"/>
      <c r="J20" s="74">
        <v>0</v>
      </c>
    </row>
    <row r="21" spans="1:11" x14ac:dyDescent="0.25">
      <c r="B21" s="700"/>
      <c r="C21" s="11"/>
      <c r="D21" s="13" t="s">
        <v>18</v>
      </c>
      <c r="E21" s="13"/>
      <c r="F21" s="13"/>
      <c r="G21" s="72"/>
      <c r="H21" s="15"/>
      <c r="I21" s="73"/>
      <c r="J21" s="75">
        <f>SUM(J19:J20)</f>
        <v>80000</v>
      </c>
    </row>
    <row r="22" spans="1:11" x14ac:dyDescent="0.25">
      <c r="B22" s="700"/>
      <c r="C22" s="11"/>
      <c r="D22" s="13" t="s">
        <v>19</v>
      </c>
      <c r="E22" s="13"/>
      <c r="F22" s="13"/>
      <c r="G22" s="72"/>
      <c r="H22" s="15"/>
      <c r="I22" s="76" t="s">
        <v>20</v>
      </c>
      <c r="J22" s="77"/>
    </row>
    <row r="23" spans="1:11" x14ac:dyDescent="0.25">
      <c r="B23" s="700"/>
      <c r="C23" s="78"/>
      <c r="D23" s="12" t="s">
        <v>21</v>
      </c>
      <c r="E23" s="12"/>
      <c r="F23" s="13"/>
      <c r="G23" s="72"/>
      <c r="H23" s="15"/>
      <c r="I23" s="177">
        <v>-4000</v>
      </c>
      <c r="J23" s="178"/>
      <c r="K23" s="179"/>
    </row>
    <row r="24" spans="1:11" x14ac:dyDescent="0.25">
      <c r="B24" s="700"/>
      <c r="C24" s="78"/>
      <c r="D24" s="12" t="s">
        <v>22</v>
      </c>
      <c r="E24" s="12"/>
      <c r="F24" s="13"/>
      <c r="G24" s="72"/>
      <c r="H24" s="15"/>
      <c r="I24" s="180">
        <v>-16000</v>
      </c>
      <c r="J24" s="178"/>
      <c r="K24" s="179"/>
    </row>
    <row r="25" spans="1:11" x14ac:dyDescent="0.25">
      <c r="B25" s="700"/>
      <c r="C25" s="11"/>
      <c r="D25" s="82" t="s">
        <v>23</v>
      </c>
      <c r="E25" s="13"/>
      <c r="F25" s="13"/>
      <c r="G25" s="72"/>
      <c r="H25" s="15"/>
      <c r="I25" s="181"/>
      <c r="J25" s="182">
        <f>SUM(I23:I24)</f>
        <v>-20000</v>
      </c>
      <c r="K25" s="179"/>
    </row>
    <row r="26" spans="1:11" x14ac:dyDescent="0.25">
      <c r="B26" s="700"/>
      <c r="C26" s="84"/>
      <c r="D26" s="85" t="s">
        <v>24</v>
      </c>
      <c r="E26" s="86"/>
      <c r="F26" s="23"/>
      <c r="G26" s="24"/>
      <c r="H26" s="87"/>
      <c r="I26" s="88"/>
      <c r="J26" s="75">
        <f>SUM(J21:J25)</f>
        <v>60000</v>
      </c>
    </row>
    <row r="27" spans="1:11" x14ac:dyDescent="0.25">
      <c r="B27" s="700"/>
      <c r="C27" s="21"/>
      <c r="D27" s="89"/>
      <c r="E27" s="183" t="s">
        <v>25</v>
      </c>
      <c r="F27" s="184"/>
      <c r="G27" s="185">
        <v>37450</v>
      </c>
      <c r="H27" s="186"/>
      <c r="I27" s="187">
        <v>5156.25</v>
      </c>
      <c r="J27" s="95"/>
    </row>
    <row r="28" spans="1:11" x14ac:dyDescent="0.25">
      <c r="B28" s="700"/>
      <c r="C28" s="32"/>
      <c r="D28" s="96"/>
      <c r="E28" s="194" t="s">
        <v>53</v>
      </c>
      <c r="F28" s="13"/>
      <c r="G28" s="81">
        <f>+G29-G27</f>
        <v>22550</v>
      </c>
      <c r="H28" s="319">
        <v>0.25</v>
      </c>
      <c r="I28" s="188">
        <f>+H28*G28</f>
        <v>5637.5</v>
      </c>
      <c r="J28" s="100"/>
    </row>
    <row r="29" spans="1:11" x14ac:dyDescent="0.25">
      <c r="B29" s="700"/>
      <c r="C29" s="27"/>
      <c r="D29" s="89"/>
      <c r="E29" s="189" t="s">
        <v>54</v>
      </c>
      <c r="F29" s="190"/>
      <c r="G29" s="191">
        <f>+J26</f>
        <v>60000</v>
      </c>
      <c r="H29" s="192"/>
      <c r="I29" s="193">
        <f>SUM(I27:I28)</f>
        <v>10793.75</v>
      </c>
      <c r="J29" s="100"/>
    </row>
    <row r="30" spans="1:11" ht="15.75" x14ac:dyDescent="0.25">
      <c r="B30" s="700"/>
      <c r="C30" s="21"/>
      <c r="D30" s="106" t="s">
        <v>52</v>
      </c>
      <c r="E30" s="7"/>
      <c r="F30" s="8"/>
      <c r="G30" s="107"/>
      <c r="H30" s="108"/>
      <c r="I30" s="109"/>
      <c r="J30" s="316">
        <f>+I29</f>
        <v>10793.75</v>
      </c>
    </row>
    <row r="31" spans="1:11" x14ac:dyDescent="0.25">
      <c r="B31" s="700"/>
      <c r="C31" s="67"/>
      <c r="D31" s="111" t="s">
        <v>28</v>
      </c>
      <c r="E31" s="111"/>
      <c r="F31" s="8"/>
      <c r="G31" s="9"/>
      <c r="H31" s="69"/>
      <c r="I31" s="70"/>
      <c r="J31" s="112">
        <v>12000</v>
      </c>
    </row>
    <row r="32" spans="1:11" ht="15.75" thickBot="1" x14ac:dyDescent="0.3">
      <c r="B32" s="700"/>
      <c r="C32" s="113"/>
      <c r="D32" s="114" t="s">
        <v>29</v>
      </c>
      <c r="E32" s="114"/>
      <c r="F32" s="57"/>
      <c r="G32" s="58"/>
      <c r="H32" s="25"/>
      <c r="I32" s="59"/>
      <c r="J32" s="176">
        <f>+J30-J31</f>
        <v>-1206.25</v>
      </c>
    </row>
    <row r="33" spans="2:10" ht="19.149999999999999" customHeight="1" thickBot="1" x14ac:dyDescent="0.3">
      <c r="C33" s="116"/>
      <c r="D33" s="116"/>
      <c r="E33" s="116"/>
      <c r="F33" s="49"/>
      <c r="G33" s="117"/>
      <c r="H33" s="117"/>
      <c r="I33" s="117"/>
      <c r="J33" s="118"/>
    </row>
    <row r="34" spans="2:10" x14ac:dyDescent="0.25">
      <c r="B34" s="677" t="s">
        <v>30</v>
      </c>
      <c r="C34" s="677"/>
      <c r="D34" s="678" t="s">
        <v>1</v>
      </c>
      <c r="E34" s="90" t="s">
        <v>31</v>
      </c>
      <c r="F34" s="91"/>
      <c r="G34" s="119"/>
      <c r="H34" s="120"/>
      <c r="I34" s="121"/>
      <c r="J34" s="122">
        <f>+J30</f>
        <v>10793.75</v>
      </c>
    </row>
    <row r="35" spans="2:10" x14ac:dyDescent="0.25">
      <c r="B35" s="677"/>
      <c r="C35" s="677"/>
      <c r="D35" s="679"/>
      <c r="E35" s="123" t="s">
        <v>32</v>
      </c>
      <c r="F35" s="23"/>
      <c r="G35" s="124"/>
      <c r="H35" s="125"/>
      <c r="I35" s="126"/>
      <c r="J35" s="127">
        <f>+J15</f>
        <v>30050</v>
      </c>
    </row>
    <row r="36" spans="2:10" ht="15.75" x14ac:dyDescent="0.25">
      <c r="B36" s="677"/>
      <c r="C36" s="677"/>
      <c r="D36" s="679"/>
      <c r="E36" s="21" t="s">
        <v>33</v>
      </c>
      <c r="F36" s="13"/>
      <c r="G36" s="14"/>
      <c r="H36" s="128"/>
      <c r="I36" s="129"/>
      <c r="J36" s="316">
        <f>+J35+J34</f>
        <v>40843.75</v>
      </c>
    </row>
    <row r="37" spans="2:10" ht="15.75" thickBot="1" x14ac:dyDescent="0.3">
      <c r="B37" s="677"/>
      <c r="C37" s="677"/>
      <c r="D37" s="679"/>
      <c r="E37" s="131" t="s">
        <v>34</v>
      </c>
      <c r="F37" s="132"/>
      <c r="G37" s="133"/>
      <c r="H37" s="134"/>
      <c r="I37" s="135">
        <v>200000</v>
      </c>
      <c r="J37" s="136">
        <f>+J36/200000</f>
        <v>0.20421875</v>
      </c>
    </row>
    <row r="38" spans="2:10" ht="15.6" customHeight="1" thickBot="1" x14ac:dyDescent="0.3">
      <c r="C38" s="137"/>
      <c r="D38" s="137"/>
      <c r="E38" s="138"/>
      <c r="F38" s="139"/>
      <c r="G38" s="140"/>
      <c r="H38" s="140"/>
      <c r="I38" s="141"/>
      <c r="J38" s="142"/>
    </row>
    <row r="39" spans="2:10" ht="19.149999999999999" customHeight="1" x14ac:dyDescent="0.25">
      <c r="B39" s="677" t="s">
        <v>35</v>
      </c>
      <c r="C39" s="677"/>
      <c r="D39" s="680" t="s">
        <v>36</v>
      </c>
      <c r="E39" s="682" t="s">
        <v>37</v>
      </c>
      <c r="F39" s="683"/>
      <c r="G39" s="684" t="s">
        <v>38</v>
      </c>
      <c r="H39" s="685"/>
      <c r="I39" s="685"/>
      <c r="J39" s="686"/>
    </row>
    <row r="40" spans="2:10" ht="16.149999999999999" customHeight="1" x14ac:dyDescent="0.25">
      <c r="B40" s="677"/>
      <c r="C40" s="677"/>
      <c r="D40" s="681"/>
      <c r="E40" s="687" t="s">
        <v>39</v>
      </c>
      <c r="F40" s="689" t="s">
        <v>40</v>
      </c>
      <c r="G40" s="691" t="s">
        <v>41</v>
      </c>
      <c r="H40" s="692"/>
      <c r="I40" s="143"/>
      <c r="J40" s="144" t="s">
        <v>42</v>
      </c>
    </row>
    <row r="41" spans="2:10" x14ac:dyDescent="0.25">
      <c r="B41" s="677"/>
      <c r="C41" s="677"/>
      <c r="D41" s="681"/>
      <c r="E41" s="688"/>
      <c r="F41" s="690"/>
      <c r="G41" s="693" t="s">
        <v>43</v>
      </c>
      <c r="H41" s="694"/>
      <c r="I41" s="145" t="s">
        <v>44</v>
      </c>
      <c r="J41" s="146" t="s">
        <v>45</v>
      </c>
    </row>
    <row r="42" spans="2:10" ht="13.15" customHeight="1" x14ac:dyDescent="0.25">
      <c r="B42" s="677"/>
      <c r="C42" s="677"/>
      <c r="D42" s="681"/>
      <c r="E42" s="147">
        <v>0</v>
      </c>
      <c r="F42" s="148">
        <v>9225</v>
      </c>
      <c r="G42" s="149">
        <v>0</v>
      </c>
      <c r="H42" s="150" t="s">
        <v>46</v>
      </c>
      <c r="I42" s="151">
        <v>0.1</v>
      </c>
      <c r="J42" s="152">
        <v>0</v>
      </c>
    </row>
    <row r="43" spans="2:10" ht="13.15" customHeight="1" x14ac:dyDescent="0.25">
      <c r="B43" s="677"/>
      <c r="C43" s="677"/>
      <c r="D43" s="681"/>
      <c r="E43" s="153">
        <f t="shared" ref="E43:E48" si="1">+F42</f>
        <v>9225</v>
      </c>
      <c r="F43" s="154">
        <v>37450</v>
      </c>
      <c r="G43" s="155">
        <v>922.5</v>
      </c>
      <c r="H43" s="156" t="s">
        <v>46</v>
      </c>
      <c r="I43" s="157">
        <v>0.15</v>
      </c>
      <c r="J43" s="152">
        <f t="shared" ref="J43:J48" si="2">+E43</f>
        <v>9225</v>
      </c>
    </row>
    <row r="44" spans="2:10" ht="13.15" customHeight="1" x14ac:dyDescent="0.25">
      <c r="B44" s="677"/>
      <c r="C44" s="677"/>
      <c r="D44" s="681"/>
      <c r="E44" s="153">
        <f t="shared" si="1"/>
        <v>37450</v>
      </c>
      <c r="F44" s="158">
        <v>90750</v>
      </c>
      <c r="G44" s="155">
        <f>+G43+(I43*(F43-J43))</f>
        <v>5156.25</v>
      </c>
      <c r="H44" s="156" t="s">
        <v>46</v>
      </c>
      <c r="I44" s="157">
        <v>0.25</v>
      </c>
      <c r="J44" s="152">
        <f t="shared" si="2"/>
        <v>37450</v>
      </c>
    </row>
    <row r="45" spans="2:10" ht="13.15" customHeight="1" x14ac:dyDescent="0.25">
      <c r="B45" s="677"/>
      <c r="C45" s="677"/>
      <c r="D45" s="681"/>
      <c r="E45" s="153">
        <f t="shared" si="1"/>
        <v>90750</v>
      </c>
      <c r="F45" s="158">
        <v>189300</v>
      </c>
      <c r="G45" s="155">
        <f>+G44+(I44*(F44-J44))</f>
        <v>18481.25</v>
      </c>
      <c r="H45" s="156" t="s">
        <v>46</v>
      </c>
      <c r="I45" s="157">
        <v>0.28000000000000003</v>
      </c>
      <c r="J45" s="152">
        <f t="shared" si="2"/>
        <v>90750</v>
      </c>
    </row>
    <row r="46" spans="2:10" ht="13.15" customHeight="1" x14ac:dyDescent="0.25">
      <c r="B46" s="677"/>
      <c r="C46" s="677"/>
      <c r="D46" s="681"/>
      <c r="E46" s="153">
        <f t="shared" si="1"/>
        <v>189300</v>
      </c>
      <c r="F46" s="158">
        <v>411500</v>
      </c>
      <c r="G46" s="155">
        <f>+G45+(I45*(F45-J45))</f>
        <v>46075.25</v>
      </c>
      <c r="H46" s="156" t="s">
        <v>46</v>
      </c>
      <c r="I46" s="157">
        <v>0.33</v>
      </c>
      <c r="J46" s="152">
        <f t="shared" si="2"/>
        <v>189300</v>
      </c>
    </row>
    <row r="47" spans="2:10" ht="13.15" customHeight="1" x14ac:dyDescent="0.25">
      <c r="B47" s="677"/>
      <c r="C47" s="677"/>
      <c r="D47" s="681"/>
      <c r="E47" s="153">
        <f t="shared" si="1"/>
        <v>411500</v>
      </c>
      <c r="F47" s="158">
        <v>413200</v>
      </c>
      <c r="G47" s="155">
        <f>+G46+(I46*(F46-J46))</f>
        <v>119401.25</v>
      </c>
      <c r="H47" s="156" t="s">
        <v>46</v>
      </c>
      <c r="I47" s="159">
        <v>0.35</v>
      </c>
      <c r="J47" s="152">
        <f t="shared" si="2"/>
        <v>411500</v>
      </c>
    </row>
    <row r="48" spans="2:10" ht="13.15" customHeight="1" thickBot="1" x14ac:dyDescent="0.3">
      <c r="B48" s="677"/>
      <c r="C48" s="677"/>
      <c r="D48" s="681"/>
      <c r="E48" s="160">
        <f t="shared" si="1"/>
        <v>413200</v>
      </c>
      <c r="F48" s="161"/>
      <c r="G48" s="162">
        <f>+G47+(I47*(F47-J47))</f>
        <v>119996.25</v>
      </c>
      <c r="H48" s="163" t="s">
        <v>46</v>
      </c>
      <c r="I48" s="164">
        <v>0.39600000000000002</v>
      </c>
      <c r="J48" s="165">
        <f t="shared" si="2"/>
        <v>413200</v>
      </c>
    </row>
    <row r="49" spans="3:15" ht="7.15" customHeight="1" x14ac:dyDescent="0.25"/>
    <row r="50" spans="3:15" ht="23.25" x14ac:dyDescent="0.35">
      <c r="E50" s="323" t="s">
        <v>62</v>
      </c>
      <c r="F50" s="212"/>
      <c r="G50" s="213"/>
      <c r="H50" s="213"/>
      <c r="I50" s="213"/>
      <c r="J50" s="213"/>
      <c r="K50" s="213"/>
      <c r="L50" s="213"/>
      <c r="M50" s="213"/>
      <c r="N50" s="213"/>
      <c r="O50" s="213"/>
    </row>
    <row r="51" spans="3:15" x14ac:dyDescent="0.25">
      <c r="E51" s="209" t="s">
        <v>59</v>
      </c>
      <c r="F51" s="210"/>
      <c r="G51" s="211">
        <v>0</v>
      </c>
      <c r="K51" s="5"/>
      <c r="L51" s="5"/>
      <c r="M51" s="5"/>
      <c r="N51" s="5"/>
      <c r="O51" s="5"/>
    </row>
    <row r="52" spans="3:15" x14ac:dyDescent="0.25">
      <c r="C52" s="1"/>
      <c r="D52" s="1"/>
      <c r="E52" s="1"/>
      <c r="F52" s="1"/>
      <c r="G52" s="1"/>
      <c r="K52" s="5"/>
      <c r="L52" s="5"/>
      <c r="M52" s="5"/>
      <c r="N52" s="5"/>
      <c r="O52" s="5"/>
    </row>
    <row r="53" spans="3:15" x14ac:dyDescent="0.25">
      <c r="C53" s="1"/>
      <c r="D53" s="1"/>
      <c r="E53" s="328" t="s">
        <v>57</v>
      </c>
      <c r="F53" s="329"/>
      <c r="G53" s="334">
        <v>20000</v>
      </c>
      <c r="K53" s="5"/>
      <c r="L53" s="5"/>
      <c r="M53" s="5"/>
      <c r="N53" s="5"/>
      <c r="O53" s="5"/>
    </row>
    <row r="54" spans="3:15" ht="13.9" customHeight="1" x14ac:dyDescent="0.25">
      <c r="E54" s="330" t="s">
        <v>56</v>
      </c>
      <c r="F54" s="331"/>
      <c r="G54" s="335">
        <v>0.15</v>
      </c>
      <c r="K54" s="5"/>
      <c r="L54" s="5"/>
      <c r="M54" s="5"/>
      <c r="N54" s="5"/>
      <c r="O54" s="5"/>
    </row>
    <row r="55" spans="3:15" x14ac:dyDescent="0.25">
      <c r="E55" s="332" t="s">
        <v>58</v>
      </c>
      <c r="F55" s="333"/>
      <c r="G55" s="336">
        <f>+G54*G53</f>
        <v>3000</v>
      </c>
      <c r="K55" s="5"/>
      <c r="L55" s="5"/>
      <c r="M55" s="5"/>
      <c r="N55" s="5"/>
      <c r="O55" s="5"/>
    </row>
    <row r="56" spans="3:15" x14ac:dyDescent="0.25">
      <c r="E56" s="332" t="s">
        <v>60</v>
      </c>
      <c r="F56" s="333"/>
      <c r="G56" s="336">
        <f>+J36</f>
        <v>40843.75</v>
      </c>
      <c r="K56" s="5"/>
      <c r="L56" s="5"/>
      <c r="M56" s="5"/>
      <c r="N56" s="5"/>
      <c r="O56" s="5"/>
    </row>
    <row r="57" spans="3:15" ht="17.25" customHeight="1" x14ac:dyDescent="0.25">
      <c r="E57" s="332" t="s">
        <v>61</v>
      </c>
      <c r="F57" s="333"/>
      <c r="G57" s="324">
        <f>+G56+G55</f>
        <v>43843.75</v>
      </c>
      <c r="K57" s="5"/>
      <c r="L57" s="5"/>
      <c r="M57" s="5"/>
      <c r="N57" s="5"/>
      <c r="O57" s="5"/>
    </row>
    <row r="58" spans="3:15" x14ac:dyDescent="0.25">
      <c r="K58" s="5"/>
      <c r="L58" s="5"/>
      <c r="M58" s="5"/>
      <c r="N58" s="5"/>
      <c r="O58" s="5"/>
    </row>
  </sheetData>
  <mergeCells count="15">
    <mergeCell ref="B39:C48"/>
    <mergeCell ref="D39:D48"/>
    <mergeCell ref="E39:F39"/>
    <mergeCell ref="G39:J39"/>
    <mergeCell ref="E40:E41"/>
    <mergeCell ref="F40:F41"/>
    <mergeCell ref="G40:H40"/>
    <mergeCell ref="G41:H41"/>
    <mergeCell ref="B34:C37"/>
    <mergeCell ref="D34:D37"/>
    <mergeCell ref="B3:B16"/>
    <mergeCell ref="E8:H8"/>
    <mergeCell ref="E9:F9"/>
    <mergeCell ref="B18:B32"/>
    <mergeCell ref="C18:J18"/>
  </mergeCells>
  <pageMargins left="0.6" right="0.5" top="0.5" bottom="0.5" header="0.3" footer="0.3"/>
  <pageSetup scale="87" orientation="portrait" r:id="rId1"/>
  <headerFooter>
    <oddHeader>&amp;L&amp;"Arial,Bold"&amp;UBasic Case - $20,000 Div&amp;"Arial,Regular"&amp;U.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topLeftCell="A4" workbookViewId="0">
      <selection activeCell="D18" sqref="D18"/>
    </sheetView>
  </sheetViews>
  <sheetFormatPr defaultColWidth="8.75" defaultRowHeight="15" x14ac:dyDescent="0.25"/>
  <cols>
    <col min="1" max="1" width="1.25" style="1" customWidth="1"/>
    <col min="2" max="2" width="4.25" style="1" customWidth="1"/>
    <col min="3" max="3" width="1" style="2" customWidth="1"/>
    <col min="4" max="4" width="4.25" style="2" customWidth="1"/>
    <col min="5" max="5" width="13.25" style="2" customWidth="1"/>
    <col min="6" max="6" width="13.375" style="2" customWidth="1"/>
    <col min="7" max="7" width="11.25" style="5" customWidth="1"/>
    <col min="8" max="8" width="5.25" style="5" customWidth="1"/>
    <col min="9" max="9" width="10.125" style="5" customWidth="1"/>
    <col min="10" max="10" width="11.875" style="5" customWidth="1"/>
    <col min="11" max="11" width="1.125" style="1" customWidth="1"/>
    <col min="12" max="12" width="11.25" style="1" customWidth="1"/>
    <col min="13" max="13" width="6.125" style="1" customWidth="1"/>
    <col min="14" max="14" width="10.25" style="1" customWidth="1"/>
    <col min="15" max="16384" width="8.75" style="1"/>
  </cols>
  <sheetData>
    <row r="1" spans="2:14" ht="2.4500000000000002" customHeight="1" x14ac:dyDescent="0.25">
      <c r="D1" s="3"/>
      <c r="F1" s="4"/>
      <c r="G1" s="4"/>
      <c r="H1" s="4"/>
      <c r="I1" s="4"/>
    </row>
    <row r="2" spans="2:14" ht="18.75" thickBot="1" x14ac:dyDescent="0.3">
      <c r="B2" s="171"/>
      <c r="D2" s="6" t="s">
        <v>47</v>
      </c>
      <c r="G2" s="4"/>
      <c r="H2" s="4"/>
      <c r="I2" s="4"/>
    </row>
    <row r="3" spans="2:14" x14ac:dyDescent="0.25">
      <c r="B3" s="704" t="s">
        <v>5</v>
      </c>
      <c r="C3" s="166"/>
      <c r="D3" s="167" t="s">
        <v>6</v>
      </c>
      <c r="E3" s="91"/>
      <c r="F3" s="91"/>
      <c r="G3" s="168"/>
      <c r="H3" s="168"/>
      <c r="I3" s="169"/>
      <c r="J3" s="170">
        <v>1000000</v>
      </c>
    </row>
    <row r="4" spans="2:14" x14ac:dyDescent="0.25">
      <c r="B4" s="705"/>
      <c r="C4" s="11"/>
      <c r="D4" s="12" t="s">
        <v>7</v>
      </c>
      <c r="E4" s="12"/>
      <c r="F4" s="13"/>
      <c r="G4" s="14"/>
      <c r="H4" s="14"/>
      <c r="I4" s="15"/>
      <c r="J4" s="16">
        <v>-800000</v>
      </c>
    </row>
    <row r="5" spans="2:14" x14ac:dyDescent="0.25">
      <c r="B5" s="705"/>
      <c r="C5" s="11"/>
      <c r="D5" s="12" t="s">
        <v>8</v>
      </c>
      <c r="E5" s="12"/>
      <c r="F5" s="13"/>
      <c r="G5" s="14"/>
      <c r="H5" s="14"/>
      <c r="I5" s="15"/>
      <c r="J5" s="17">
        <f>SUM(J3:J4)</f>
        <v>200000</v>
      </c>
    </row>
    <row r="6" spans="2:14" x14ac:dyDescent="0.25">
      <c r="B6" s="705"/>
      <c r="C6" s="11"/>
      <c r="D6" s="18" t="s">
        <v>9</v>
      </c>
      <c r="E6" s="12"/>
      <c r="F6" s="13"/>
      <c r="G6" s="14"/>
      <c r="H6" s="14"/>
      <c r="I6" s="19"/>
      <c r="J6" s="20">
        <v>-80000</v>
      </c>
    </row>
    <row r="7" spans="2:14" x14ac:dyDescent="0.25">
      <c r="B7" s="705"/>
      <c r="C7" s="11"/>
      <c r="D7" s="18" t="s">
        <v>102</v>
      </c>
      <c r="E7" s="202"/>
      <c r="F7" s="23"/>
      <c r="G7" s="124"/>
      <c r="H7" s="124"/>
      <c r="I7" s="313"/>
      <c r="J7" s="20">
        <v>-20000</v>
      </c>
    </row>
    <row r="8" spans="2:14" ht="15.75" x14ac:dyDescent="0.25">
      <c r="B8" s="705"/>
      <c r="C8" s="21"/>
      <c r="D8" s="12"/>
      <c r="E8" s="22" t="s">
        <v>10</v>
      </c>
      <c r="F8" s="23"/>
      <c r="G8" s="24"/>
      <c r="H8" s="24"/>
      <c r="I8" s="87"/>
      <c r="J8" s="26">
        <f>SUM(J5:J7)</f>
        <v>100000</v>
      </c>
    </row>
    <row r="9" spans="2:14" ht="18" x14ac:dyDescent="0.25">
      <c r="B9" s="705"/>
      <c r="C9" s="27"/>
      <c r="D9" s="12"/>
      <c r="E9" s="706" t="s">
        <v>11</v>
      </c>
      <c r="F9" s="707"/>
      <c r="G9" s="707"/>
      <c r="H9" s="708"/>
      <c r="I9" s="195" t="s">
        <v>0</v>
      </c>
      <c r="J9" s="28"/>
    </row>
    <row r="10" spans="2:14" ht="15.75" x14ac:dyDescent="0.25">
      <c r="B10" s="705"/>
      <c r="C10" s="27"/>
      <c r="D10" s="12"/>
      <c r="E10" s="709" t="s">
        <v>12</v>
      </c>
      <c r="F10" s="699"/>
      <c r="G10" s="29" t="s">
        <v>13</v>
      </c>
      <c r="H10" s="30" t="s">
        <v>14</v>
      </c>
      <c r="I10" s="196" t="s">
        <v>51</v>
      </c>
      <c r="J10" s="31"/>
    </row>
    <row r="11" spans="2:14" ht="13.15" customHeight="1" x14ac:dyDescent="0.25">
      <c r="B11" s="705"/>
      <c r="C11" s="32"/>
      <c r="D11" s="12"/>
      <c r="E11" s="197">
        <v>0</v>
      </c>
      <c r="F11" s="34">
        <v>50000</v>
      </c>
      <c r="G11" s="35">
        <v>50000</v>
      </c>
      <c r="H11" s="36">
        <v>0.15</v>
      </c>
      <c r="I11" s="198">
        <f>+G11*H11</f>
        <v>7500</v>
      </c>
      <c r="J11" s="38"/>
    </row>
    <row r="12" spans="2:14" ht="13.15" customHeight="1" x14ac:dyDescent="0.25">
      <c r="B12" s="705"/>
      <c r="C12" s="32"/>
      <c r="D12" s="12"/>
      <c r="E12" s="199">
        <f t="shared" ref="E12:E14" si="0">+F11</f>
        <v>50000</v>
      </c>
      <c r="F12" s="40">
        <v>75000</v>
      </c>
      <c r="G12" s="41">
        <v>25000</v>
      </c>
      <c r="H12" s="42">
        <v>0.25</v>
      </c>
      <c r="I12" s="200">
        <f>+G12*H12</f>
        <v>6250</v>
      </c>
      <c r="J12" s="44"/>
    </row>
    <row r="13" spans="2:14" ht="13.15" customHeight="1" x14ac:dyDescent="0.25">
      <c r="B13" s="705"/>
      <c r="C13" s="32"/>
      <c r="D13" s="12"/>
      <c r="E13" s="199">
        <f t="shared" si="0"/>
        <v>75000</v>
      </c>
      <c r="F13" s="40">
        <v>100000</v>
      </c>
      <c r="G13" s="41">
        <v>25000</v>
      </c>
      <c r="H13" s="42">
        <v>0.34</v>
      </c>
      <c r="I13" s="200">
        <f>+G13*H13</f>
        <v>8500</v>
      </c>
      <c r="J13" s="44"/>
    </row>
    <row r="14" spans="2:14" ht="13.15" customHeight="1" thickBot="1" x14ac:dyDescent="0.3">
      <c r="B14" s="705"/>
      <c r="C14" s="32"/>
      <c r="D14" s="12"/>
      <c r="E14" s="199">
        <f t="shared" si="0"/>
        <v>100000</v>
      </c>
      <c r="F14" s="40">
        <v>335000</v>
      </c>
      <c r="G14" s="41">
        <v>0</v>
      </c>
      <c r="H14" s="321">
        <v>0.39</v>
      </c>
      <c r="I14" s="200">
        <f>+G14*H14</f>
        <v>0</v>
      </c>
      <c r="J14" s="44"/>
    </row>
    <row r="15" spans="2:14" ht="15.75" customHeight="1" x14ac:dyDescent="0.25">
      <c r="B15" s="705"/>
      <c r="C15" s="201"/>
      <c r="D15" s="202"/>
      <c r="E15" s="208" t="s">
        <v>55</v>
      </c>
      <c r="F15" s="204"/>
      <c r="G15" s="205"/>
      <c r="H15" s="206"/>
      <c r="I15" s="207"/>
      <c r="J15" s="203"/>
      <c r="L15" s="712" t="s">
        <v>112</v>
      </c>
      <c r="M15" s="713"/>
      <c r="N15" s="714"/>
    </row>
    <row r="16" spans="2:14" ht="18" customHeight="1" x14ac:dyDescent="0.25">
      <c r="B16" s="705"/>
      <c r="C16" s="52"/>
      <c r="D16" s="23" t="s">
        <v>48</v>
      </c>
      <c r="E16" s="49"/>
      <c r="F16" s="53"/>
      <c r="G16" s="50">
        <f>SUM(G11:G14)</f>
        <v>100000</v>
      </c>
      <c r="H16" s="51"/>
      <c r="I16" s="54">
        <f>SUM(I11:I14)</f>
        <v>22250</v>
      </c>
      <c r="J16" s="316">
        <f>SUM(I11:I14)</f>
        <v>22250</v>
      </c>
      <c r="L16" s="710" t="s">
        <v>108</v>
      </c>
      <c r="M16" s="711"/>
      <c r="N16" s="55">
        <f>+J16</f>
        <v>22250</v>
      </c>
    </row>
    <row r="17" spans="1:14" ht="18.75" thickBot="1" x14ac:dyDescent="0.3">
      <c r="B17" s="705"/>
      <c r="C17" s="56"/>
      <c r="D17" s="57" t="s">
        <v>322</v>
      </c>
      <c r="E17" s="57"/>
      <c r="F17" s="57"/>
      <c r="G17" s="58"/>
      <c r="H17" s="25"/>
      <c r="I17" s="59"/>
      <c r="J17" s="60">
        <f>+J8-J16</f>
        <v>77750</v>
      </c>
      <c r="L17" s="710" t="s">
        <v>103</v>
      </c>
      <c r="M17" s="711"/>
      <c r="N17" s="55">
        <v>30050</v>
      </c>
    </row>
    <row r="18" spans="1:14" ht="18.600000000000001" customHeight="1" thickBot="1" x14ac:dyDescent="0.3">
      <c r="A18" s="61"/>
      <c r="B18" s="61"/>
      <c r="C18" s="62" t="s">
        <v>50</v>
      </c>
      <c r="D18" s="63"/>
      <c r="E18" s="63"/>
      <c r="F18" s="64"/>
      <c r="G18" s="65"/>
      <c r="H18" s="65"/>
      <c r="I18" s="65"/>
      <c r="J18" s="66"/>
      <c r="L18" s="710" t="s">
        <v>105</v>
      </c>
      <c r="M18" s="711"/>
      <c r="N18" s="55">
        <f>+N17-N16</f>
        <v>7800</v>
      </c>
    </row>
    <row r="19" spans="1:14" ht="21" customHeight="1" thickBot="1" x14ac:dyDescent="0.3">
      <c r="B19" s="700" t="s">
        <v>15</v>
      </c>
      <c r="C19" s="701" t="s">
        <v>16</v>
      </c>
      <c r="D19" s="702"/>
      <c r="E19" s="702"/>
      <c r="F19" s="702"/>
      <c r="G19" s="702"/>
      <c r="H19" s="702"/>
      <c r="I19" s="702"/>
      <c r="J19" s="703"/>
      <c r="L19" s="710" t="s">
        <v>106</v>
      </c>
      <c r="M19" s="711"/>
      <c r="N19" s="55">
        <v>20000</v>
      </c>
    </row>
    <row r="20" spans="1:14" ht="15.75" x14ac:dyDescent="0.25">
      <c r="B20" s="700"/>
      <c r="C20" s="67"/>
      <c r="D20" s="68" t="s">
        <v>17</v>
      </c>
      <c r="E20" s="68"/>
      <c r="F20" s="8"/>
      <c r="G20" s="9"/>
      <c r="H20" s="69"/>
      <c r="I20" s="70"/>
      <c r="J20" s="10">
        <v>80000</v>
      </c>
      <c r="L20" s="710" t="s">
        <v>107</v>
      </c>
      <c r="M20" s="711"/>
      <c r="N20" s="315">
        <f>+N18/N19</f>
        <v>0.39</v>
      </c>
    </row>
    <row r="21" spans="1:14" x14ac:dyDescent="0.25">
      <c r="B21" s="700"/>
      <c r="C21" s="67"/>
      <c r="D21" s="68" t="s">
        <v>101</v>
      </c>
      <c r="E21" s="68"/>
      <c r="F21" s="8"/>
      <c r="G21" s="9"/>
      <c r="H21" s="69"/>
      <c r="I21" s="70"/>
      <c r="J21" s="312">
        <v>20000</v>
      </c>
    </row>
    <row r="22" spans="1:14" x14ac:dyDescent="0.25">
      <c r="B22" s="700"/>
      <c r="C22" s="48"/>
      <c r="D22" s="71" t="s">
        <v>100</v>
      </c>
      <c r="E22" s="71"/>
      <c r="F22" s="13"/>
      <c r="G22" s="72"/>
      <c r="H22" s="15"/>
      <c r="I22" s="73"/>
      <c r="J22" s="74">
        <v>0</v>
      </c>
    </row>
    <row r="23" spans="1:14" x14ac:dyDescent="0.25">
      <c r="B23" s="700"/>
      <c r="C23" s="11"/>
      <c r="D23" s="13" t="s">
        <v>18</v>
      </c>
      <c r="E23" s="13"/>
      <c r="F23" s="13"/>
      <c r="G23" s="72"/>
      <c r="H23" s="15"/>
      <c r="I23" s="73"/>
      <c r="J23" s="75">
        <f>SUM(J20:J22)</f>
        <v>100000</v>
      </c>
    </row>
    <row r="24" spans="1:14" x14ac:dyDescent="0.25">
      <c r="B24" s="700"/>
      <c r="C24" s="11"/>
      <c r="D24" s="13" t="s">
        <v>19</v>
      </c>
      <c r="E24" s="13"/>
      <c r="F24" s="13"/>
      <c r="G24" s="72"/>
      <c r="H24" s="15"/>
      <c r="I24" s="76" t="s">
        <v>20</v>
      </c>
      <c r="J24" s="77"/>
    </row>
    <row r="25" spans="1:14" x14ac:dyDescent="0.25">
      <c r="B25" s="700"/>
      <c r="C25" s="78"/>
      <c r="D25" s="12" t="s">
        <v>21</v>
      </c>
      <c r="E25" s="12"/>
      <c r="F25" s="13"/>
      <c r="G25" s="72"/>
      <c r="H25" s="15"/>
      <c r="I25" s="177">
        <v>-4000</v>
      </c>
      <c r="J25" s="178"/>
      <c r="K25" s="179"/>
    </row>
    <row r="26" spans="1:14" x14ac:dyDescent="0.25">
      <c r="B26" s="700"/>
      <c r="C26" s="78"/>
      <c r="D26" s="12" t="s">
        <v>22</v>
      </c>
      <c r="E26" s="12"/>
      <c r="F26" s="13"/>
      <c r="G26" s="72"/>
      <c r="H26" s="15"/>
      <c r="I26" s="180">
        <v>-16000</v>
      </c>
      <c r="J26" s="178"/>
      <c r="K26" s="179"/>
    </row>
    <row r="27" spans="1:14" x14ac:dyDescent="0.25">
      <c r="B27" s="700"/>
      <c r="C27" s="11"/>
      <c r="D27" s="82" t="s">
        <v>23</v>
      </c>
      <c r="E27" s="13"/>
      <c r="F27" s="13"/>
      <c r="G27" s="72"/>
      <c r="H27" s="15"/>
      <c r="I27" s="181"/>
      <c r="J27" s="182">
        <f>SUM(I25:I26)</f>
        <v>-20000</v>
      </c>
      <c r="K27" s="179"/>
    </row>
    <row r="28" spans="1:14" ht="15.75" thickBot="1" x14ac:dyDescent="0.3">
      <c r="B28" s="700"/>
      <c r="C28" s="84"/>
      <c r="D28" s="85" t="s">
        <v>24</v>
      </c>
      <c r="E28" s="86"/>
      <c r="F28" s="23"/>
      <c r="G28" s="24"/>
      <c r="H28" s="87"/>
      <c r="I28" s="88"/>
      <c r="J28" s="75">
        <f>SUM(J23:J27)</f>
        <v>80000</v>
      </c>
    </row>
    <row r="29" spans="1:14" ht="15.75" x14ac:dyDescent="0.25">
      <c r="B29" s="700"/>
      <c r="C29" s="21"/>
      <c r="D29" s="89"/>
      <c r="E29" s="183" t="s">
        <v>25</v>
      </c>
      <c r="F29" s="184"/>
      <c r="G29" s="185">
        <v>37450</v>
      </c>
      <c r="H29" s="186"/>
      <c r="I29" s="187">
        <v>5156.25</v>
      </c>
      <c r="J29" s="95"/>
      <c r="L29" s="719" t="s">
        <v>109</v>
      </c>
      <c r="M29" s="720"/>
      <c r="N29" s="320">
        <v>20000</v>
      </c>
    </row>
    <row r="30" spans="1:14" ht="15.75" x14ac:dyDescent="0.25">
      <c r="B30" s="700"/>
      <c r="C30" s="32"/>
      <c r="D30" s="96"/>
      <c r="E30" s="194" t="s">
        <v>53</v>
      </c>
      <c r="F30" s="13"/>
      <c r="G30" s="81">
        <f>+G31-G29</f>
        <v>42550</v>
      </c>
      <c r="H30" s="322">
        <v>0.25</v>
      </c>
      <c r="I30" s="188">
        <f>+H30*G30</f>
        <v>10637.5</v>
      </c>
      <c r="J30" s="100"/>
      <c r="L30" s="710" t="s">
        <v>110</v>
      </c>
      <c r="M30" s="711"/>
      <c r="N30" s="314">
        <v>0.25</v>
      </c>
    </row>
    <row r="31" spans="1:14" ht="15.75" x14ac:dyDescent="0.25">
      <c r="B31" s="700"/>
      <c r="C31" s="27"/>
      <c r="D31" s="89"/>
      <c r="E31" s="189" t="s">
        <v>54</v>
      </c>
      <c r="F31" s="190"/>
      <c r="G31" s="191">
        <v>80000</v>
      </c>
      <c r="H31" s="192"/>
      <c r="I31" s="193">
        <f>SUM(I29:I30)</f>
        <v>15793.75</v>
      </c>
      <c r="J31" s="100"/>
      <c r="L31" s="710" t="s">
        <v>111</v>
      </c>
      <c r="M31" s="711"/>
      <c r="N31" s="55">
        <f>+N30*N29</f>
        <v>5000</v>
      </c>
    </row>
    <row r="32" spans="1:14" ht="17.25" customHeight="1" x14ac:dyDescent="0.25">
      <c r="B32" s="700"/>
      <c r="C32" s="21"/>
      <c r="D32" s="106" t="s">
        <v>52</v>
      </c>
      <c r="E32" s="7"/>
      <c r="F32" s="8"/>
      <c r="G32" s="107"/>
      <c r="H32" s="108"/>
      <c r="I32" s="109"/>
      <c r="J32" s="316">
        <f>+I31</f>
        <v>15793.75</v>
      </c>
      <c r="L32" s="710" t="s">
        <v>103</v>
      </c>
      <c r="M32" s="711"/>
      <c r="N32" s="55">
        <v>10793.75</v>
      </c>
    </row>
    <row r="33" spans="2:14" ht="15.75" x14ac:dyDescent="0.25">
      <c r="B33" s="700"/>
      <c r="C33" s="67"/>
      <c r="D33" s="111" t="s">
        <v>28</v>
      </c>
      <c r="E33" s="111"/>
      <c r="F33" s="8"/>
      <c r="G33" s="9"/>
      <c r="H33" s="69"/>
      <c r="I33" s="70"/>
      <c r="J33" s="112">
        <v>12000</v>
      </c>
      <c r="L33" s="710" t="s">
        <v>104</v>
      </c>
      <c r="M33" s="711"/>
      <c r="N33" s="55">
        <f>+N32+N31</f>
        <v>15793.75</v>
      </c>
    </row>
    <row r="34" spans="2:14" ht="15.75" thickBot="1" x14ac:dyDescent="0.3">
      <c r="B34" s="700"/>
      <c r="C34" s="113"/>
      <c r="D34" s="114" t="s">
        <v>29</v>
      </c>
      <c r="E34" s="114"/>
      <c r="F34" s="57"/>
      <c r="G34" s="58"/>
      <c r="H34" s="25"/>
      <c r="I34" s="59"/>
      <c r="J34" s="176">
        <f>+J32-J33</f>
        <v>3793.75</v>
      </c>
    </row>
    <row r="35" spans="2:14" ht="19.149999999999999" customHeight="1" thickBot="1" x14ac:dyDescent="0.3">
      <c r="C35" s="116"/>
      <c r="D35" s="116"/>
      <c r="E35" s="116"/>
      <c r="F35" s="49"/>
      <c r="G35" s="117"/>
      <c r="H35" s="117"/>
      <c r="I35" s="117"/>
      <c r="J35" s="118"/>
    </row>
    <row r="36" spans="2:14" x14ac:dyDescent="0.25">
      <c r="B36" s="677" t="s">
        <v>30</v>
      </c>
      <c r="C36" s="677"/>
      <c r="D36" s="678" t="s">
        <v>1</v>
      </c>
      <c r="E36" s="90" t="s">
        <v>31</v>
      </c>
      <c r="F36" s="91"/>
      <c r="G36" s="119"/>
      <c r="H36" s="120"/>
      <c r="I36" s="121"/>
      <c r="J36" s="122">
        <f>+J32</f>
        <v>15793.75</v>
      </c>
    </row>
    <row r="37" spans="2:14" ht="15.75" thickBot="1" x14ac:dyDescent="0.3">
      <c r="B37" s="677"/>
      <c r="C37" s="677"/>
      <c r="D37" s="679"/>
      <c r="E37" s="123" t="s">
        <v>32</v>
      </c>
      <c r="F37" s="23"/>
      <c r="G37" s="124"/>
      <c r="H37" s="125"/>
      <c r="I37" s="126"/>
      <c r="J37" s="127">
        <f>+J16</f>
        <v>22250</v>
      </c>
    </row>
    <row r="38" spans="2:14" ht="15.75" x14ac:dyDescent="0.25">
      <c r="B38" s="677"/>
      <c r="C38" s="677"/>
      <c r="D38" s="679"/>
      <c r="E38" s="21" t="s">
        <v>33</v>
      </c>
      <c r="F38" s="13"/>
      <c r="G38" s="14"/>
      <c r="H38" s="128"/>
      <c r="I38" s="129"/>
      <c r="J38" s="316">
        <f>+J37+J36</f>
        <v>38043.75</v>
      </c>
      <c r="L38" s="715" t="s">
        <v>103</v>
      </c>
      <c r="M38" s="716"/>
      <c r="N38" s="325">
        <v>40843.75</v>
      </c>
    </row>
    <row r="39" spans="2:14" ht="16.5" thickBot="1" x14ac:dyDescent="0.3">
      <c r="B39" s="677"/>
      <c r="C39" s="677"/>
      <c r="D39" s="679"/>
      <c r="E39" s="131" t="s">
        <v>34</v>
      </c>
      <c r="F39" s="132"/>
      <c r="G39" s="133"/>
      <c r="H39" s="134"/>
      <c r="I39" s="135">
        <v>200000</v>
      </c>
      <c r="J39" s="136">
        <f>+J38/200000</f>
        <v>0.19021874999999999</v>
      </c>
      <c r="L39" s="717" t="s">
        <v>116</v>
      </c>
      <c r="M39" s="718"/>
      <c r="N39" s="326">
        <v>38043.75</v>
      </c>
    </row>
    <row r="40" spans="2:14" ht="15.6" customHeight="1" thickBot="1" x14ac:dyDescent="0.3">
      <c r="C40" s="137"/>
      <c r="D40" s="137"/>
      <c r="E40" s="138"/>
      <c r="F40" s="139"/>
      <c r="G40" s="140"/>
      <c r="H40" s="140"/>
      <c r="I40" s="141"/>
      <c r="J40" s="142"/>
      <c r="L40" s="717" t="s">
        <v>105</v>
      </c>
      <c r="M40" s="718"/>
      <c r="N40" s="326">
        <f>+N38-N39</f>
        <v>2800</v>
      </c>
    </row>
    <row r="41" spans="2:14" ht="19.149999999999999" customHeight="1" x14ac:dyDescent="0.25">
      <c r="B41" s="677" t="s">
        <v>35</v>
      </c>
      <c r="C41" s="677"/>
      <c r="D41" s="680" t="s">
        <v>36</v>
      </c>
      <c r="E41" s="682" t="s">
        <v>37</v>
      </c>
      <c r="F41" s="683"/>
      <c r="G41" s="684" t="s">
        <v>38</v>
      </c>
      <c r="H41" s="685"/>
      <c r="I41" s="685"/>
      <c r="J41" s="686"/>
      <c r="L41" s="717" t="s">
        <v>106</v>
      </c>
      <c r="M41" s="718"/>
      <c r="N41" s="326">
        <v>20000</v>
      </c>
    </row>
    <row r="42" spans="2:14" ht="16.149999999999999" customHeight="1" x14ac:dyDescent="0.25">
      <c r="B42" s="677"/>
      <c r="C42" s="677"/>
      <c r="D42" s="681"/>
      <c r="E42" s="687" t="s">
        <v>39</v>
      </c>
      <c r="F42" s="689" t="s">
        <v>40</v>
      </c>
      <c r="G42" s="691" t="s">
        <v>41</v>
      </c>
      <c r="H42" s="692"/>
      <c r="I42" s="143"/>
      <c r="J42" s="144" t="s">
        <v>42</v>
      </c>
      <c r="L42" s="717" t="s">
        <v>113</v>
      </c>
      <c r="M42" s="718"/>
      <c r="N42" s="327">
        <f>+N40/N41</f>
        <v>0.14000000000000001</v>
      </c>
    </row>
    <row r="43" spans="2:14" ht="15.75" x14ac:dyDescent="0.25">
      <c r="B43" s="677"/>
      <c r="C43" s="677"/>
      <c r="D43" s="681"/>
      <c r="E43" s="688"/>
      <c r="F43" s="690"/>
      <c r="G43" s="693" t="s">
        <v>43</v>
      </c>
      <c r="H43" s="694"/>
      <c r="I43" s="145" t="s">
        <v>44</v>
      </c>
      <c r="J43" s="146" t="s">
        <v>45</v>
      </c>
      <c r="L43" s="717" t="s">
        <v>114</v>
      </c>
      <c r="M43" s="718"/>
      <c r="N43" s="327">
        <v>0.39</v>
      </c>
    </row>
    <row r="44" spans="2:14" ht="13.15" customHeight="1" x14ac:dyDescent="0.25">
      <c r="B44" s="677"/>
      <c r="C44" s="677"/>
      <c r="D44" s="681"/>
      <c r="E44" s="147">
        <v>0</v>
      </c>
      <c r="F44" s="148">
        <v>9225</v>
      </c>
      <c r="G44" s="149">
        <v>0</v>
      </c>
      <c r="H44" s="150" t="s">
        <v>46</v>
      </c>
      <c r="I44" s="151">
        <v>0.1</v>
      </c>
      <c r="J44" s="152">
        <v>0</v>
      </c>
      <c r="L44" s="721" t="s">
        <v>115</v>
      </c>
      <c r="M44" s="722"/>
      <c r="N44" s="314">
        <v>0.25</v>
      </c>
    </row>
    <row r="45" spans="2:14" ht="13.15" customHeight="1" x14ac:dyDescent="0.25">
      <c r="B45" s="677"/>
      <c r="C45" s="677"/>
      <c r="D45" s="681"/>
      <c r="E45" s="153">
        <f t="shared" ref="E45:E50" si="1">+F44</f>
        <v>9225</v>
      </c>
      <c r="F45" s="154">
        <v>37450</v>
      </c>
      <c r="G45" s="155">
        <v>922.5</v>
      </c>
      <c r="H45" s="156" t="s">
        <v>46</v>
      </c>
      <c r="I45" s="157">
        <v>0.15</v>
      </c>
      <c r="J45" s="152">
        <f t="shared" ref="J45:J50" si="2">+E45</f>
        <v>9225</v>
      </c>
    </row>
    <row r="46" spans="2:14" ht="13.15" customHeight="1" x14ac:dyDescent="0.25">
      <c r="B46" s="677"/>
      <c r="C46" s="677"/>
      <c r="D46" s="681"/>
      <c r="E46" s="153">
        <f t="shared" si="1"/>
        <v>37450</v>
      </c>
      <c r="F46" s="158">
        <v>90750</v>
      </c>
      <c r="G46" s="155">
        <f>+G45+(I45*(F45-J45))</f>
        <v>5156.25</v>
      </c>
      <c r="H46" s="156" t="s">
        <v>46</v>
      </c>
      <c r="I46" s="157">
        <v>0.25</v>
      </c>
      <c r="J46" s="152">
        <f t="shared" si="2"/>
        <v>37450</v>
      </c>
    </row>
    <row r="47" spans="2:14" ht="13.15" customHeight="1" x14ac:dyDescent="0.25">
      <c r="B47" s="677"/>
      <c r="C47" s="677"/>
      <c r="D47" s="681"/>
      <c r="E47" s="153">
        <f t="shared" si="1"/>
        <v>90750</v>
      </c>
      <c r="F47" s="158">
        <v>189300</v>
      </c>
      <c r="G47" s="155">
        <f>+G46+(I46*(F46-J46))</f>
        <v>18481.25</v>
      </c>
      <c r="H47" s="156" t="s">
        <v>46</v>
      </c>
      <c r="I47" s="157">
        <v>0.28000000000000003</v>
      </c>
      <c r="J47" s="152">
        <f t="shared" si="2"/>
        <v>90750</v>
      </c>
    </row>
    <row r="48" spans="2:14" ht="13.15" customHeight="1" x14ac:dyDescent="0.25">
      <c r="B48" s="677"/>
      <c r="C48" s="677"/>
      <c r="D48" s="681"/>
      <c r="E48" s="153">
        <f t="shared" si="1"/>
        <v>189300</v>
      </c>
      <c r="F48" s="158">
        <v>411500</v>
      </c>
      <c r="G48" s="155">
        <f>+G47+(I47*(F47-J47))</f>
        <v>46075.25</v>
      </c>
      <c r="H48" s="156" t="s">
        <v>46</v>
      </c>
      <c r="I48" s="157">
        <v>0.33</v>
      </c>
      <c r="J48" s="152">
        <f t="shared" si="2"/>
        <v>189300</v>
      </c>
    </row>
    <row r="49" spans="2:10" ht="13.15" customHeight="1" x14ac:dyDescent="0.25">
      <c r="B49" s="677"/>
      <c r="C49" s="677"/>
      <c r="D49" s="681"/>
      <c r="E49" s="153">
        <f t="shared" si="1"/>
        <v>411500</v>
      </c>
      <c r="F49" s="158">
        <v>413200</v>
      </c>
      <c r="G49" s="155">
        <f>+G48+(I48*(F48-J48))</f>
        <v>119401.25</v>
      </c>
      <c r="H49" s="156" t="s">
        <v>46</v>
      </c>
      <c r="I49" s="159">
        <v>0.35</v>
      </c>
      <c r="J49" s="152">
        <f t="shared" si="2"/>
        <v>411500</v>
      </c>
    </row>
    <row r="50" spans="2:10" ht="13.15" customHeight="1" thickBot="1" x14ac:dyDescent="0.3">
      <c r="B50" s="677"/>
      <c r="C50" s="677"/>
      <c r="D50" s="681"/>
      <c r="E50" s="160">
        <f t="shared" si="1"/>
        <v>413200</v>
      </c>
      <c r="F50" s="161"/>
      <c r="G50" s="162">
        <f>+G49+(I49*(F49-J49))</f>
        <v>119996.25</v>
      </c>
      <c r="H50" s="163" t="s">
        <v>46</v>
      </c>
      <c r="I50" s="164">
        <v>0.39600000000000002</v>
      </c>
      <c r="J50" s="165">
        <f t="shared" si="2"/>
        <v>413200</v>
      </c>
    </row>
    <row r="51" spans="2:10" ht="7.15" customHeight="1" x14ac:dyDescent="0.25"/>
  </sheetData>
  <mergeCells count="33">
    <mergeCell ref="L40:M40"/>
    <mergeCell ref="L41:M41"/>
    <mergeCell ref="L42:M42"/>
    <mergeCell ref="L43:M43"/>
    <mergeCell ref="L44:M44"/>
    <mergeCell ref="L31:M31"/>
    <mergeCell ref="L15:N15"/>
    <mergeCell ref="L38:M38"/>
    <mergeCell ref="L39:M39"/>
    <mergeCell ref="L32:M32"/>
    <mergeCell ref="L33:M33"/>
    <mergeCell ref="L16:M16"/>
    <mergeCell ref="L17:M17"/>
    <mergeCell ref="L18:M18"/>
    <mergeCell ref="L19:M19"/>
    <mergeCell ref="L20:M20"/>
    <mergeCell ref="L29:M29"/>
    <mergeCell ref="L30:M30"/>
    <mergeCell ref="B41:C50"/>
    <mergeCell ref="D41:D50"/>
    <mergeCell ref="E41:F41"/>
    <mergeCell ref="G41:J41"/>
    <mergeCell ref="E42:E43"/>
    <mergeCell ref="F42:F43"/>
    <mergeCell ref="G42:H42"/>
    <mergeCell ref="G43:H43"/>
    <mergeCell ref="B36:C39"/>
    <mergeCell ref="D36:D39"/>
    <mergeCell ref="B3:B17"/>
    <mergeCell ref="E9:H9"/>
    <mergeCell ref="E10:F10"/>
    <mergeCell ref="B19:B34"/>
    <mergeCell ref="C19:J19"/>
  </mergeCells>
  <pageMargins left="0.6" right="0.5" top="0.5" bottom="0.5" header="0.3" footer="0.3"/>
  <pageSetup scale="84" orientation="portrait" r:id="rId1"/>
  <headerFooter>
    <oddHeader>&amp;L&amp;"Arial,Bold"&amp;UBasic Case - $20,000 Bonus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GridLines="0" workbookViewId="0">
      <selection activeCell="N9" sqref="N9"/>
    </sheetView>
  </sheetViews>
  <sheetFormatPr defaultColWidth="8.75" defaultRowHeight="15" x14ac:dyDescent="0.25"/>
  <cols>
    <col min="1" max="1" width="2.25" style="214" customWidth="1"/>
    <col min="2" max="2" width="2.25" style="219" customWidth="1"/>
    <col min="3" max="3" width="8.25" style="219" customWidth="1"/>
    <col min="4" max="4" width="7.125" style="219" customWidth="1"/>
    <col min="5" max="5" width="9.625" style="219" customWidth="1"/>
    <col min="6" max="6" width="2.875" style="214" customWidth="1"/>
    <col min="7" max="7" width="5.75" style="214" customWidth="1"/>
    <col min="8" max="8" width="9.75" style="214" customWidth="1"/>
    <col min="9" max="9" width="3.25" style="214" customWidth="1"/>
    <col min="10" max="10" width="11.625" style="219" customWidth="1"/>
    <col min="11" max="12" width="10.25" style="219" customWidth="1"/>
    <col min="13" max="13" width="4.5" style="214" customWidth="1"/>
    <col min="14" max="14" width="5.5" style="214" customWidth="1"/>
    <col min="15" max="15" width="11.25" style="214" customWidth="1"/>
    <col min="16" max="16" width="1.75" style="218" customWidth="1"/>
    <col min="17" max="17" width="21.25" style="218" customWidth="1"/>
    <col min="18" max="16384" width="8.75" style="218"/>
  </cols>
  <sheetData>
    <row r="1" spans="2:17" s="214" customFormat="1" ht="6" customHeight="1" x14ac:dyDescent="0.25">
      <c r="C1" s="215"/>
      <c r="D1" s="215"/>
      <c r="E1" s="216"/>
      <c r="F1" s="216"/>
      <c r="G1" s="216"/>
      <c r="H1" s="217"/>
      <c r="J1" s="215"/>
      <c r="K1" s="215"/>
      <c r="L1" s="216"/>
      <c r="M1" s="216"/>
      <c r="N1" s="216"/>
      <c r="O1" s="217"/>
      <c r="P1" s="218"/>
      <c r="Q1" s="218"/>
    </row>
    <row r="2" spans="2:17" s="214" customFormat="1" ht="23.45" customHeight="1" x14ac:dyDescent="0.25">
      <c r="B2" s="219"/>
      <c r="C2" s="220" t="s">
        <v>63</v>
      </c>
      <c r="J2" s="220" t="s">
        <v>64</v>
      </c>
      <c r="P2" s="218"/>
      <c r="Q2" s="218"/>
    </row>
    <row r="3" spans="2:17" s="214" customFormat="1" ht="21" customHeight="1" x14ac:dyDescent="0.25">
      <c r="B3" s="219"/>
      <c r="C3" s="723" t="s">
        <v>65</v>
      </c>
      <c r="D3" s="729"/>
      <c r="E3" s="725" t="s">
        <v>66</v>
      </c>
      <c r="F3" s="726"/>
      <c r="G3" s="726"/>
      <c r="H3" s="727"/>
      <c r="J3" s="723" t="s">
        <v>67</v>
      </c>
      <c r="K3" s="729"/>
      <c r="L3" s="725" t="s">
        <v>66</v>
      </c>
      <c r="M3" s="726"/>
      <c r="N3" s="726"/>
      <c r="O3" s="727"/>
      <c r="P3" s="218"/>
      <c r="Q3" s="218"/>
    </row>
    <row r="4" spans="2:17" s="214" customFormat="1" x14ac:dyDescent="0.25">
      <c r="B4" s="219"/>
      <c r="C4" s="730" t="s">
        <v>39</v>
      </c>
      <c r="D4" s="221" t="s">
        <v>68</v>
      </c>
      <c r="E4" s="732" t="s">
        <v>41</v>
      </c>
      <c r="F4" s="733"/>
      <c r="G4" s="222"/>
      <c r="H4" s="223" t="s">
        <v>42</v>
      </c>
      <c r="J4" s="730" t="s">
        <v>39</v>
      </c>
      <c r="K4" s="735" t="s">
        <v>40</v>
      </c>
      <c r="L4" s="737" t="s">
        <v>41</v>
      </c>
      <c r="M4" s="738"/>
      <c r="N4" s="222"/>
      <c r="O4" s="223" t="s">
        <v>42</v>
      </c>
      <c r="P4" s="218"/>
      <c r="Q4" s="218"/>
    </row>
    <row r="5" spans="2:17" s="214" customFormat="1" x14ac:dyDescent="0.25">
      <c r="B5" s="219"/>
      <c r="C5" s="731"/>
      <c r="D5" s="224" t="s">
        <v>69</v>
      </c>
      <c r="E5" s="739" t="s">
        <v>43</v>
      </c>
      <c r="F5" s="740"/>
      <c r="G5" s="225" t="s">
        <v>44</v>
      </c>
      <c r="H5" s="226" t="s">
        <v>45</v>
      </c>
      <c r="J5" s="734"/>
      <c r="K5" s="736"/>
      <c r="L5" s="743" t="s">
        <v>43</v>
      </c>
      <c r="M5" s="744"/>
      <c r="N5" s="225" t="s">
        <v>44</v>
      </c>
      <c r="O5" s="227" t="s">
        <v>45</v>
      </c>
      <c r="P5" s="218"/>
      <c r="Q5" s="218"/>
    </row>
    <row r="6" spans="2:17" s="214" customFormat="1" ht="20.45" customHeight="1" x14ac:dyDescent="0.25">
      <c r="B6" s="219"/>
      <c r="C6" s="228">
        <v>0</v>
      </c>
      <c r="D6" s="229">
        <v>9225</v>
      </c>
      <c r="E6" s="230">
        <v>0</v>
      </c>
      <c r="F6" s="231" t="s">
        <v>46</v>
      </c>
      <c r="G6" s="232">
        <v>0.1</v>
      </c>
      <c r="H6" s="233">
        <v>0</v>
      </c>
      <c r="J6" s="228">
        <v>0</v>
      </c>
      <c r="K6" s="229">
        <v>13150</v>
      </c>
      <c r="L6" s="230">
        <v>0</v>
      </c>
      <c r="M6" s="231" t="s">
        <v>46</v>
      </c>
      <c r="N6" s="232">
        <v>0.1</v>
      </c>
      <c r="O6" s="233">
        <v>0</v>
      </c>
      <c r="P6" s="218"/>
      <c r="Q6" s="218"/>
    </row>
    <row r="7" spans="2:17" s="214" customFormat="1" ht="20.45" customHeight="1" x14ac:dyDescent="0.25">
      <c r="B7" s="219"/>
      <c r="C7" s="234">
        <f t="shared" ref="C7:C12" si="0">+D6</f>
        <v>9225</v>
      </c>
      <c r="D7" s="235">
        <v>37450</v>
      </c>
      <c r="E7" s="236">
        <f>+G6*D6</f>
        <v>922.5</v>
      </c>
      <c r="F7" s="237" t="s">
        <v>46</v>
      </c>
      <c r="G7" s="238">
        <v>0.15</v>
      </c>
      <c r="H7" s="239">
        <f t="shared" ref="H7:H12" si="1">+C7</f>
        <v>9225</v>
      </c>
      <c r="J7" s="234">
        <f t="shared" ref="J7:J12" si="2">+K6</f>
        <v>13150</v>
      </c>
      <c r="K7" s="235">
        <v>50200</v>
      </c>
      <c r="L7" s="236">
        <f>+N6*K6</f>
        <v>1315</v>
      </c>
      <c r="M7" s="237" t="s">
        <v>46</v>
      </c>
      <c r="N7" s="238">
        <v>0.15</v>
      </c>
      <c r="O7" s="239">
        <f t="shared" ref="O7:O12" si="3">+J7</f>
        <v>13150</v>
      </c>
      <c r="P7" s="218"/>
      <c r="Q7" s="218"/>
    </row>
    <row r="8" spans="2:17" s="214" customFormat="1" ht="20.45" customHeight="1" x14ac:dyDescent="0.25">
      <c r="B8" s="219"/>
      <c r="C8" s="234">
        <f t="shared" si="0"/>
        <v>37450</v>
      </c>
      <c r="D8" s="240">
        <v>90750</v>
      </c>
      <c r="E8" s="236">
        <f>+E7+(G7*(D7-H7))</f>
        <v>5156.25</v>
      </c>
      <c r="F8" s="237" t="s">
        <v>46</v>
      </c>
      <c r="G8" s="238">
        <v>0.25</v>
      </c>
      <c r="H8" s="239">
        <f t="shared" si="1"/>
        <v>37450</v>
      </c>
      <c r="J8" s="234">
        <f t="shared" si="2"/>
        <v>50200</v>
      </c>
      <c r="K8" s="240">
        <v>129600</v>
      </c>
      <c r="L8" s="236">
        <f>+L7+(N7*(K7-O7))</f>
        <v>6872.5</v>
      </c>
      <c r="M8" s="237" t="s">
        <v>46</v>
      </c>
      <c r="N8" s="238">
        <v>0.25</v>
      </c>
      <c r="O8" s="239">
        <f t="shared" si="3"/>
        <v>50200</v>
      </c>
      <c r="P8" s="218"/>
      <c r="Q8" s="218"/>
    </row>
    <row r="9" spans="2:17" s="214" customFormat="1" ht="20.45" customHeight="1" x14ac:dyDescent="0.25">
      <c r="B9" s="219"/>
      <c r="C9" s="234">
        <f t="shared" si="0"/>
        <v>90750</v>
      </c>
      <c r="D9" s="240">
        <v>189300</v>
      </c>
      <c r="E9" s="236">
        <f>+E8+(G8*(D8-H8))</f>
        <v>18481.25</v>
      </c>
      <c r="F9" s="237" t="s">
        <v>46</v>
      </c>
      <c r="G9" s="238">
        <v>0.28000000000000003</v>
      </c>
      <c r="H9" s="239">
        <f t="shared" si="1"/>
        <v>90750</v>
      </c>
      <c r="J9" s="234">
        <f t="shared" si="2"/>
        <v>129600</v>
      </c>
      <c r="K9" s="240">
        <v>209850</v>
      </c>
      <c r="L9" s="236">
        <f>+L8+(N8*(K8-O8))</f>
        <v>26722.5</v>
      </c>
      <c r="M9" s="237" t="s">
        <v>46</v>
      </c>
      <c r="N9" s="238">
        <v>0.28000000000000003</v>
      </c>
      <c r="O9" s="239">
        <f t="shared" si="3"/>
        <v>129600</v>
      </c>
      <c r="P9" s="218"/>
      <c r="Q9" s="218"/>
    </row>
    <row r="10" spans="2:17" s="214" customFormat="1" ht="20.45" customHeight="1" x14ac:dyDescent="0.25">
      <c r="B10" s="219"/>
      <c r="C10" s="234">
        <f t="shared" si="0"/>
        <v>189300</v>
      </c>
      <c r="D10" s="240">
        <v>411500</v>
      </c>
      <c r="E10" s="236">
        <f>+E9+(G9*(D9-H9))</f>
        <v>46075.25</v>
      </c>
      <c r="F10" s="237" t="s">
        <v>46</v>
      </c>
      <c r="G10" s="238">
        <v>0.33</v>
      </c>
      <c r="H10" s="239">
        <f t="shared" si="1"/>
        <v>189300</v>
      </c>
      <c r="J10" s="234">
        <f t="shared" si="2"/>
        <v>209850</v>
      </c>
      <c r="K10" s="240">
        <v>411500</v>
      </c>
      <c r="L10" s="236">
        <f>+L9+(N9*(K9-O9))</f>
        <v>49192.5</v>
      </c>
      <c r="M10" s="237" t="s">
        <v>46</v>
      </c>
      <c r="N10" s="238">
        <v>0.33</v>
      </c>
      <c r="O10" s="239">
        <f t="shared" si="3"/>
        <v>209850</v>
      </c>
      <c r="P10" s="218"/>
      <c r="Q10" s="218"/>
    </row>
    <row r="11" spans="2:17" s="214" customFormat="1" ht="20.45" customHeight="1" x14ac:dyDescent="0.25">
      <c r="B11" s="219"/>
      <c r="C11" s="234">
        <f t="shared" si="0"/>
        <v>411500</v>
      </c>
      <c r="D11" s="240">
        <v>413200</v>
      </c>
      <c r="E11" s="236">
        <f>+E10+(G10*(D10-H10))</f>
        <v>119401.25</v>
      </c>
      <c r="F11" s="237" t="s">
        <v>46</v>
      </c>
      <c r="G11" s="241">
        <v>0.35</v>
      </c>
      <c r="H11" s="239">
        <f t="shared" si="1"/>
        <v>411500</v>
      </c>
      <c r="J11" s="234">
        <f t="shared" si="2"/>
        <v>411500</v>
      </c>
      <c r="K11" s="240">
        <v>439000</v>
      </c>
      <c r="L11" s="236">
        <f>+L10+(N10*(K10-O10))</f>
        <v>115737</v>
      </c>
      <c r="M11" s="237" t="s">
        <v>46</v>
      </c>
      <c r="N11" s="241">
        <v>0.35</v>
      </c>
      <c r="O11" s="239">
        <f t="shared" si="3"/>
        <v>411500</v>
      </c>
      <c r="P11" s="218"/>
      <c r="Q11" s="218"/>
    </row>
    <row r="12" spans="2:17" s="214" customFormat="1" ht="20.45" customHeight="1" x14ac:dyDescent="0.25">
      <c r="B12" s="219"/>
      <c r="C12" s="242">
        <f t="shared" si="0"/>
        <v>413200</v>
      </c>
      <c r="D12" s="243"/>
      <c r="E12" s="244">
        <f>+E11+(G11*(D11-H11))</f>
        <v>119996.25</v>
      </c>
      <c r="F12" s="225" t="s">
        <v>46</v>
      </c>
      <c r="G12" s="245">
        <v>0.39600000000000002</v>
      </c>
      <c r="H12" s="246">
        <f t="shared" si="1"/>
        <v>413200</v>
      </c>
      <c r="J12" s="242">
        <f t="shared" si="2"/>
        <v>439000</v>
      </c>
      <c r="K12" s="243"/>
      <c r="L12" s="244">
        <f>+L11+(N11*(K11-O11))</f>
        <v>125362</v>
      </c>
      <c r="M12" s="225" t="s">
        <v>46</v>
      </c>
      <c r="N12" s="245">
        <v>0.39600000000000002</v>
      </c>
      <c r="O12" s="246">
        <f t="shared" si="3"/>
        <v>439000</v>
      </c>
      <c r="P12" s="218"/>
      <c r="Q12" s="218"/>
    </row>
    <row r="13" spans="2:17" s="214" customFormat="1" ht="16.899999999999999" customHeight="1" x14ac:dyDescent="0.25">
      <c r="B13" s="219"/>
      <c r="C13" s="247" t="s">
        <v>70</v>
      </c>
      <c r="D13" s="219"/>
      <c r="E13" s="219"/>
      <c r="P13" s="218"/>
      <c r="Q13" s="218"/>
    </row>
    <row r="14" spans="2:17" s="214" customFormat="1" ht="15" customHeight="1" x14ac:dyDescent="0.25">
      <c r="B14" s="219"/>
      <c r="C14" s="247" t="s">
        <v>71</v>
      </c>
      <c r="D14" s="219"/>
      <c r="E14" s="219"/>
      <c r="J14" s="745" t="s">
        <v>72</v>
      </c>
      <c r="K14" s="746"/>
      <c r="L14" s="746"/>
      <c r="M14" s="749" t="s">
        <v>73</v>
      </c>
      <c r="N14" s="750"/>
      <c r="O14" s="248" t="s">
        <v>74</v>
      </c>
      <c r="P14" s="218"/>
      <c r="Q14" s="218"/>
    </row>
    <row r="15" spans="2:17" s="214" customFormat="1" ht="15.6" customHeight="1" x14ac:dyDescent="0.25">
      <c r="B15" s="219"/>
      <c r="C15" s="247"/>
      <c r="D15" s="219"/>
      <c r="E15" s="219"/>
      <c r="J15" s="747"/>
      <c r="K15" s="748"/>
      <c r="L15" s="748"/>
      <c r="M15" s="751"/>
      <c r="N15" s="752"/>
      <c r="O15" s="249" t="s">
        <v>75</v>
      </c>
      <c r="P15" s="218"/>
      <c r="Q15" s="218"/>
    </row>
    <row r="16" spans="2:17" s="214" customFormat="1" ht="17.45" customHeight="1" x14ac:dyDescent="0.25">
      <c r="B16" s="219"/>
      <c r="C16" s="250"/>
      <c r="D16" s="219"/>
      <c r="E16" s="219"/>
      <c r="J16" s="251" t="s">
        <v>76</v>
      </c>
      <c r="K16" s="252"/>
      <c r="L16" s="253"/>
      <c r="M16" s="728">
        <v>6300</v>
      </c>
      <c r="N16" s="728"/>
      <c r="O16" s="254">
        <v>1550</v>
      </c>
      <c r="P16" s="218"/>
      <c r="Q16" s="218"/>
    </row>
    <row r="17" spans="2:17" s="214" customFormat="1" ht="21" customHeight="1" x14ac:dyDescent="0.25">
      <c r="B17" s="219"/>
      <c r="C17" s="220" t="s">
        <v>77</v>
      </c>
      <c r="J17" s="251" t="s">
        <v>78</v>
      </c>
      <c r="K17" s="255"/>
      <c r="L17" s="253"/>
      <c r="M17" s="728">
        <v>12600</v>
      </c>
      <c r="N17" s="728"/>
      <c r="O17" s="254">
        <v>1250</v>
      </c>
      <c r="P17" s="218"/>
      <c r="Q17" s="218"/>
    </row>
    <row r="18" spans="2:17" s="214" customFormat="1" ht="24" customHeight="1" x14ac:dyDescent="0.25">
      <c r="B18" s="219"/>
      <c r="C18" s="723" t="s">
        <v>65</v>
      </c>
      <c r="D18" s="724"/>
      <c r="E18" s="725" t="s">
        <v>66</v>
      </c>
      <c r="F18" s="726"/>
      <c r="G18" s="726"/>
      <c r="H18" s="727"/>
      <c r="J18" s="251" t="s">
        <v>79</v>
      </c>
      <c r="K18" s="256"/>
      <c r="L18" s="253"/>
      <c r="M18" s="728">
        <v>6300</v>
      </c>
      <c r="N18" s="728"/>
      <c r="O18" s="254">
        <v>1250</v>
      </c>
      <c r="P18" s="218"/>
      <c r="Q18" s="218"/>
    </row>
    <row r="19" spans="2:17" s="214" customFormat="1" ht="19.149999999999999" customHeight="1" x14ac:dyDescent="0.25">
      <c r="B19" s="219"/>
      <c r="C19" s="730" t="s">
        <v>39</v>
      </c>
      <c r="D19" s="221" t="s">
        <v>68</v>
      </c>
      <c r="E19" s="732" t="s">
        <v>41</v>
      </c>
      <c r="F19" s="733"/>
      <c r="G19" s="222"/>
      <c r="H19" s="223" t="s">
        <v>42</v>
      </c>
      <c r="J19" s="257" t="s">
        <v>80</v>
      </c>
      <c r="K19" s="258"/>
      <c r="L19" s="259"/>
      <c r="M19" s="753">
        <v>9250</v>
      </c>
      <c r="N19" s="753"/>
      <c r="O19" s="260">
        <v>1550</v>
      </c>
      <c r="P19" s="218"/>
      <c r="Q19" s="218"/>
    </row>
    <row r="20" spans="2:17" s="214" customFormat="1" ht="19.149999999999999" customHeight="1" x14ac:dyDescent="0.25">
      <c r="B20" s="219"/>
      <c r="C20" s="731"/>
      <c r="D20" s="224" t="s">
        <v>69</v>
      </c>
      <c r="E20" s="739" t="s">
        <v>43</v>
      </c>
      <c r="F20" s="740"/>
      <c r="G20" s="225" t="s">
        <v>44</v>
      </c>
      <c r="H20" s="227" t="s">
        <v>45</v>
      </c>
      <c r="J20" s="261" t="s">
        <v>81</v>
      </c>
      <c r="K20" s="262"/>
      <c r="L20" s="263"/>
      <c r="M20" s="754">
        <v>4000</v>
      </c>
      <c r="N20" s="754"/>
      <c r="O20" s="264"/>
      <c r="P20" s="218"/>
      <c r="Q20" s="218"/>
    </row>
    <row r="21" spans="2:17" s="214" customFormat="1" ht="15.6" customHeight="1" x14ac:dyDescent="0.25">
      <c r="B21" s="219"/>
      <c r="C21" s="228">
        <v>0</v>
      </c>
      <c r="D21" s="229">
        <v>18450</v>
      </c>
      <c r="E21" s="230">
        <v>0</v>
      </c>
      <c r="F21" s="231" t="s">
        <v>46</v>
      </c>
      <c r="G21" s="232">
        <v>0.1</v>
      </c>
      <c r="H21" s="233">
        <v>0</v>
      </c>
      <c r="P21" s="218"/>
      <c r="Q21" s="218"/>
    </row>
    <row r="22" spans="2:17" s="214" customFormat="1" ht="19.149999999999999" customHeight="1" x14ac:dyDescent="0.25">
      <c r="B22" s="219"/>
      <c r="C22" s="234">
        <f t="shared" ref="C22:C27" si="4">+D21</f>
        <v>18450</v>
      </c>
      <c r="D22" s="235">
        <v>74900</v>
      </c>
      <c r="E22" s="236">
        <v>1845</v>
      </c>
      <c r="F22" s="237" t="s">
        <v>46</v>
      </c>
      <c r="G22" s="238">
        <v>0.15</v>
      </c>
      <c r="H22" s="239">
        <f t="shared" ref="H22:H27" si="5">+C22</f>
        <v>18450</v>
      </c>
      <c r="J22" s="265" t="s">
        <v>82</v>
      </c>
      <c r="K22" s="266"/>
      <c r="L22" s="267" t="s">
        <v>2</v>
      </c>
      <c r="M22" s="741" t="s">
        <v>83</v>
      </c>
      <c r="N22" s="741"/>
      <c r="O22" s="742" t="s">
        <v>84</v>
      </c>
      <c r="P22" s="218"/>
      <c r="Q22" s="218"/>
    </row>
    <row r="23" spans="2:17" s="214" customFormat="1" ht="19.149999999999999" customHeight="1" x14ac:dyDescent="0.25">
      <c r="B23" s="219"/>
      <c r="C23" s="234">
        <f t="shared" si="4"/>
        <v>74900</v>
      </c>
      <c r="D23" s="240">
        <v>151200</v>
      </c>
      <c r="E23" s="236">
        <v>10312.5</v>
      </c>
      <c r="F23" s="237" t="s">
        <v>46</v>
      </c>
      <c r="G23" s="238">
        <v>0.25</v>
      </c>
      <c r="H23" s="239">
        <f t="shared" si="5"/>
        <v>74900</v>
      </c>
      <c r="J23" s="268" t="s">
        <v>85</v>
      </c>
      <c r="K23" s="269"/>
      <c r="L23" s="270">
        <v>83400</v>
      </c>
      <c r="M23" s="756">
        <v>158900</v>
      </c>
      <c r="N23" s="757"/>
      <c r="O23" s="254">
        <v>492500</v>
      </c>
      <c r="P23" s="218"/>
      <c r="Q23" s="218"/>
    </row>
    <row r="24" spans="2:17" s="214" customFormat="1" ht="19.149999999999999" customHeight="1" x14ac:dyDescent="0.25">
      <c r="B24" s="219"/>
      <c r="C24" s="234">
        <f t="shared" si="4"/>
        <v>151200</v>
      </c>
      <c r="D24" s="240">
        <v>230450</v>
      </c>
      <c r="E24" s="236">
        <v>29387.5</v>
      </c>
      <c r="F24" s="237" t="s">
        <v>46</v>
      </c>
      <c r="G24" s="238">
        <v>0.28000000000000003</v>
      </c>
      <c r="H24" s="239">
        <f t="shared" si="5"/>
        <v>151200</v>
      </c>
      <c r="J24" s="268" t="s">
        <v>86</v>
      </c>
      <c r="K24" s="271"/>
      <c r="L24" s="270">
        <v>41700</v>
      </c>
      <c r="M24" s="758">
        <v>79450</v>
      </c>
      <c r="N24" s="759"/>
      <c r="O24" s="254">
        <v>246250</v>
      </c>
      <c r="P24" s="218"/>
      <c r="Q24" s="218"/>
    </row>
    <row r="25" spans="2:17" s="214" customFormat="1" ht="19.149999999999999" customHeight="1" x14ac:dyDescent="0.25">
      <c r="B25" s="219"/>
      <c r="C25" s="234">
        <f t="shared" si="4"/>
        <v>230450</v>
      </c>
      <c r="D25" s="240">
        <v>411500</v>
      </c>
      <c r="E25" s="236">
        <v>51577.5</v>
      </c>
      <c r="F25" s="237" t="s">
        <v>46</v>
      </c>
      <c r="G25" s="238">
        <v>0.33</v>
      </c>
      <c r="H25" s="239">
        <f t="shared" si="5"/>
        <v>230450</v>
      </c>
      <c r="J25" s="272" t="s">
        <v>87</v>
      </c>
      <c r="K25" s="259"/>
      <c r="L25" s="273">
        <v>53600</v>
      </c>
      <c r="M25" s="760">
        <v>119200</v>
      </c>
      <c r="N25" s="761"/>
      <c r="O25" s="260">
        <v>333600</v>
      </c>
      <c r="P25" s="218"/>
      <c r="Q25" s="218"/>
    </row>
    <row r="26" spans="2:17" s="214" customFormat="1" ht="19.149999999999999" customHeight="1" x14ac:dyDescent="0.25">
      <c r="B26" s="219"/>
      <c r="C26" s="234">
        <f t="shared" si="4"/>
        <v>411500</v>
      </c>
      <c r="D26" s="240">
        <v>464850</v>
      </c>
      <c r="E26" s="236">
        <v>111324</v>
      </c>
      <c r="F26" s="237" t="s">
        <v>46</v>
      </c>
      <c r="G26" s="241">
        <v>0.35</v>
      </c>
      <c r="H26" s="239">
        <f t="shared" si="5"/>
        <v>411500</v>
      </c>
      <c r="J26" s="762" t="s">
        <v>88</v>
      </c>
      <c r="K26" s="763"/>
      <c r="L26" s="764"/>
      <c r="M26" s="765" t="s">
        <v>2</v>
      </c>
      <c r="N26" s="766"/>
      <c r="O26" s="274" t="s">
        <v>14</v>
      </c>
      <c r="P26" s="218"/>
      <c r="Q26" s="218"/>
    </row>
    <row r="27" spans="2:17" s="214" customFormat="1" ht="19.149999999999999" customHeight="1" x14ac:dyDescent="0.25">
      <c r="B27" s="219"/>
      <c r="C27" s="242">
        <f t="shared" si="4"/>
        <v>464850</v>
      </c>
      <c r="D27" s="243"/>
      <c r="E27" s="244">
        <v>129996.5</v>
      </c>
      <c r="F27" s="225" t="s">
        <v>46</v>
      </c>
      <c r="G27" s="245">
        <v>0.39600000000000002</v>
      </c>
      <c r="H27" s="246">
        <f t="shared" si="5"/>
        <v>464850</v>
      </c>
      <c r="J27" s="767" t="s">
        <v>89</v>
      </c>
      <c r="K27" s="768"/>
      <c r="L27" s="768"/>
      <c r="M27" s="769">
        <v>185400</v>
      </c>
      <c r="N27" s="769"/>
      <c r="O27" s="275">
        <v>0.26</v>
      </c>
      <c r="P27" s="276"/>
      <c r="Q27" s="218"/>
    </row>
    <row r="28" spans="2:17" s="214" customFormat="1" ht="16.899999999999999" customHeight="1" x14ac:dyDescent="0.25">
      <c r="B28" s="219"/>
      <c r="C28" s="219"/>
      <c r="D28" s="219"/>
      <c r="E28" s="219"/>
      <c r="J28" s="770" t="s">
        <v>90</v>
      </c>
      <c r="K28" s="771"/>
      <c r="L28" s="771"/>
      <c r="M28" s="772">
        <v>185400</v>
      </c>
      <c r="N28" s="772"/>
      <c r="O28" s="277">
        <v>0.28000000000000003</v>
      </c>
      <c r="P28" s="218"/>
      <c r="Q28" s="218"/>
    </row>
    <row r="29" spans="2:17" s="214" customFormat="1" ht="18" customHeight="1" x14ac:dyDescent="0.25">
      <c r="B29" s="219"/>
      <c r="C29" s="219"/>
      <c r="D29" s="219"/>
      <c r="E29" s="219"/>
      <c r="P29" s="218"/>
      <c r="Q29" s="218"/>
    </row>
    <row r="30" spans="2:17" s="214" customFormat="1" ht="22.9" customHeight="1" x14ac:dyDescent="0.25">
      <c r="B30" s="219"/>
      <c r="C30" s="219"/>
      <c r="D30" s="219"/>
      <c r="E30" s="219"/>
      <c r="J30" s="773" t="s">
        <v>91</v>
      </c>
      <c r="K30" s="774"/>
      <c r="L30" s="774"/>
      <c r="M30" s="775">
        <v>118500</v>
      </c>
      <c r="N30" s="776"/>
      <c r="O30" s="278">
        <v>7.6499999999999999E-2</v>
      </c>
      <c r="P30" s="218"/>
      <c r="Q30" s="218"/>
    </row>
    <row r="31" spans="2:17" s="214" customFormat="1" ht="15" customHeight="1" x14ac:dyDescent="0.25">
      <c r="B31" s="219"/>
      <c r="C31" s="219"/>
      <c r="D31" s="219"/>
      <c r="E31" s="219"/>
      <c r="J31" s="279" t="s">
        <v>92</v>
      </c>
      <c r="K31" s="280"/>
      <c r="L31" s="259"/>
      <c r="M31" s="777" t="s">
        <v>3</v>
      </c>
      <c r="N31" s="778"/>
      <c r="O31" s="281">
        <v>1.4500000000000001E-2</v>
      </c>
      <c r="P31" s="218"/>
      <c r="Q31" s="218"/>
    </row>
    <row r="32" spans="2:17" s="214" customFormat="1" ht="15" customHeight="1" x14ac:dyDescent="0.25">
      <c r="B32" s="219"/>
      <c r="C32" s="219"/>
      <c r="D32" s="219"/>
      <c r="E32" s="219"/>
      <c r="J32" s="282"/>
      <c r="K32" s="283"/>
      <c r="L32" s="284"/>
      <c r="M32" s="285"/>
      <c r="N32" s="284"/>
      <c r="O32" s="286"/>
      <c r="P32" s="218"/>
      <c r="Q32" s="218"/>
    </row>
    <row r="33" spans="2:17" s="214" customFormat="1" ht="22.9" customHeight="1" x14ac:dyDescent="0.25">
      <c r="B33" s="219"/>
      <c r="C33" s="220" t="s">
        <v>93</v>
      </c>
      <c r="J33" s="755" t="s">
        <v>94</v>
      </c>
      <c r="K33" s="755"/>
      <c r="L33" s="755"/>
      <c r="M33" s="755"/>
      <c r="N33" s="755"/>
      <c r="O33" s="755"/>
      <c r="P33" s="218"/>
      <c r="Q33" s="218"/>
    </row>
    <row r="34" spans="2:17" s="214" customFormat="1" ht="27.6" customHeight="1" x14ac:dyDescent="0.25">
      <c r="B34" s="219"/>
      <c r="C34" s="723" t="s">
        <v>65</v>
      </c>
      <c r="D34" s="724"/>
      <c r="E34" s="725" t="s">
        <v>66</v>
      </c>
      <c r="F34" s="726"/>
      <c r="G34" s="726"/>
      <c r="H34" s="727"/>
      <c r="J34" s="779" t="s">
        <v>4</v>
      </c>
      <c r="K34" s="780"/>
      <c r="L34" s="781"/>
      <c r="M34" s="781"/>
      <c r="N34" s="287"/>
      <c r="O34" s="288" t="s">
        <v>95</v>
      </c>
      <c r="P34" s="218"/>
      <c r="Q34" s="218"/>
    </row>
    <row r="35" spans="2:17" s="214" customFormat="1" ht="22.15" customHeight="1" x14ac:dyDescent="0.25">
      <c r="B35" s="219"/>
      <c r="C35" s="730" t="s">
        <v>39</v>
      </c>
      <c r="D35" s="221" t="s">
        <v>68</v>
      </c>
      <c r="E35" s="783" t="s">
        <v>41</v>
      </c>
      <c r="F35" s="784"/>
      <c r="G35" s="222"/>
      <c r="H35" s="223" t="s">
        <v>42</v>
      </c>
      <c r="J35" s="289" t="s">
        <v>96</v>
      </c>
      <c r="K35" s="290" t="s">
        <v>97</v>
      </c>
      <c r="L35" s="785" t="s">
        <v>98</v>
      </c>
      <c r="M35" s="785"/>
      <c r="N35" s="785"/>
      <c r="O35" s="291" t="s">
        <v>99</v>
      </c>
      <c r="P35" s="218"/>
      <c r="Q35" s="218"/>
    </row>
    <row r="36" spans="2:17" s="214" customFormat="1" ht="22.15" customHeight="1" x14ac:dyDescent="0.25">
      <c r="B36" s="219"/>
      <c r="C36" s="782"/>
      <c r="D36" s="224" t="s">
        <v>69</v>
      </c>
      <c r="E36" s="739" t="s">
        <v>43</v>
      </c>
      <c r="F36" s="786"/>
      <c r="G36" s="225" t="s">
        <v>44</v>
      </c>
      <c r="H36" s="226" t="s">
        <v>45</v>
      </c>
      <c r="J36" s="292">
        <v>0</v>
      </c>
      <c r="K36" s="293">
        <v>50000</v>
      </c>
      <c r="L36" s="294">
        <v>0</v>
      </c>
      <c r="M36" s="295" t="s">
        <v>46</v>
      </c>
      <c r="N36" s="296">
        <v>0.15</v>
      </c>
      <c r="O36" s="297">
        <f>+J36</f>
        <v>0</v>
      </c>
      <c r="P36" s="218"/>
      <c r="Q36" s="218"/>
    </row>
    <row r="37" spans="2:17" s="214" customFormat="1" ht="19.149999999999999" customHeight="1" x14ac:dyDescent="0.25">
      <c r="B37" s="219"/>
      <c r="C37" s="228">
        <v>0</v>
      </c>
      <c r="D37" s="229">
        <v>9225</v>
      </c>
      <c r="E37" s="230">
        <v>0</v>
      </c>
      <c r="F37" s="231" t="s">
        <v>46</v>
      </c>
      <c r="G37" s="232">
        <v>0.1</v>
      </c>
      <c r="H37" s="233">
        <v>0</v>
      </c>
      <c r="J37" s="298">
        <f t="shared" ref="J37:J43" si="6">+K36</f>
        <v>50000</v>
      </c>
      <c r="K37" s="299">
        <v>75000</v>
      </c>
      <c r="L37" s="300">
        <v>7500</v>
      </c>
      <c r="M37" s="301" t="s">
        <v>46</v>
      </c>
      <c r="N37" s="302">
        <v>0.25</v>
      </c>
      <c r="O37" s="303">
        <f>+J37</f>
        <v>50000</v>
      </c>
      <c r="P37" s="218"/>
      <c r="Q37" s="218"/>
    </row>
    <row r="38" spans="2:17" s="214" customFormat="1" ht="19.149999999999999" customHeight="1" x14ac:dyDescent="0.25">
      <c r="B38" s="219"/>
      <c r="C38" s="234">
        <f t="shared" ref="C38:C43" si="7">+D37</f>
        <v>9225</v>
      </c>
      <c r="D38" s="235">
        <v>37450</v>
      </c>
      <c r="E38" s="236">
        <f>+G37*D37</f>
        <v>922.5</v>
      </c>
      <c r="F38" s="237" t="s">
        <v>46</v>
      </c>
      <c r="G38" s="238">
        <v>0.15</v>
      </c>
      <c r="H38" s="233">
        <f t="shared" ref="H38:H43" si="8">+C38</f>
        <v>9225</v>
      </c>
      <c r="J38" s="298">
        <f t="shared" si="6"/>
        <v>75000</v>
      </c>
      <c r="K38" s="299">
        <v>100000</v>
      </c>
      <c r="L38" s="300">
        <v>13750</v>
      </c>
      <c r="M38" s="301" t="s">
        <v>46</v>
      </c>
      <c r="N38" s="302">
        <v>0.34</v>
      </c>
      <c r="O38" s="303">
        <f t="shared" ref="O38:O41" si="9">+J38</f>
        <v>75000</v>
      </c>
      <c r="P38" s="218"/>
      <c r="Q38" s="218"/>
    </row>
    <row r="39" spans="2:17" s="214" customFormat="1" ht="19.149999999999999" customHeight="1" x14ac:dyDescent="0.25">
      <c r="B39" s="219"/>
      <c r="C39" s="234">
        <f t="shared" si="7"/>
        <v>37450</v>
      </c>
      <c r="D39" s="240">
        <v>75600</v>
      </c>
      <c r="E39" s="236">
        <f>+E38+(G38*(D38-H38))</f>
        <v>5156.25</v>
      </c>
      <c r="F39" s="237" t="s">
        <v>46</v>
      </c>
      <c r="G39" s="238">
        <v>0.25</v>
      </c>
      <c r="H39" s="233">
        <f t="shared" si="8"/>
        <v>37450</v>
      </c>
      <c r="J39" s="298">
        <f t="shared" si="6"/>
        <v>100000</v>
      </c>
      <c r="K39" s="299">
        <v>335000</v>
      </c>
      <c r="L39" s="300">
        <v>22250</v>
      </c>
      <c r="M39" s="301" t="s">
        <v>46</v>
      </c>
      <c r="N39" s="302">
        <v>0.39</v>
      </c>
      <c r="O39" s="303">
        <f t="shared" si="9"/>
        <v>100000</v>
      </c>
      <c r="P39" s="218"/>
      <c r="Q39" s="218"/>
    </row>
    <row r="40" spans="2:17" s="214" customFormat="1" ht="19.149999999999999" customHeight="1" x14ac:dyDescent="0.25">
      <c r="B40" s="219"/>
      <c r="C40" s="234">
        <f t="shared" si="7"/>
        <v>75600</v>
      </c>
      <c r="D40" s="240">
        <v>115225</v>
      </c>
      <c r="E40" s="236">
        <f>+E39+(G39*(D39-H39))</f>
        <v>14693.75</v>
      </c>
      <c r="F40" s="237" t="s">
        <v>46</v>
      </c>
      <c r="G40" s="238">
        <v>0.28000000000000003</v>
      </c>
      <c r="H40" s="233">
        <f t="shared" si="8"/>
        <v>75600</v>
      </c>
      <c r="J40" s="298">
        <f t="shared" si="6"/>
        <v>335000</v>
      </c>
      <c r="K40" s="299">
        <v>10000000</v>
      </c>
      <c r="L40" s="300">
        <v>113900</v>
      </c>
      <c r="M40" s="301" t="s">
        <v>46</v>
      </c>
      <c r="N40" s="302">
        <v>0.34</v>
      </c>
      <c r="O40" s="303">
        <f t="shared" si="9"/>
        <v>335000</v>
      </c>
      <c r="P40" s="218"/>
      <c r="Q40" s="218"/>
    </row>
    <row r="41" spans="2:17" s="214" customFormat="1" ht="19.149999999999999" customHeight="1" x14ac:dyDescent="0.25">
      <c r="B41" s="219"/>
      <c r="C41" s="234">
        <f t="shared" si="7"/>
        <v>115225</v>
      </c>
      <c r="D41" s="240">
        <v>205750</v>
      </c>
      <c r="E41" s="236">
        <f>+E40+(G40*(D40-H40))</f>
        <v>25788.75</v>
      </c>
      <c r="F41" s="237" t="s">
        <v>46</v>
      </c>
      <c r="G41" s="238">
        <v>0.33</v>
      </c>
      <c r="H41" s="233">
        <f t="shared" si="8"/>
        <v>115225</v>
      </c>
      <c r="J41" s="298">
        <f t="shared" si="6"/>
        <v>10000000</v>
      </c>
      <c r="K41" s="299">
        <v>15000000</v>
      </c>
      <c r="L41" s="300">
        <v>3400000</v>
      </c>
      <c r="M41" s="301" t="s">
        <v>46</v>
      </c>
      <c r="N41" s="302">
        <v>0.35</v>
      </c>
      <c r="O41" s="303">
        <f t="shared" si="9"/>
        <v>10000000</v>
      </c>
      <c r="P41" s="218"/>
      <c r="Q41" s="218"/>
    </row>
    <row r="42" spans="2:17" s="214" customFormat="1" ht="19.149999999999999" customHeight="1" x14ac:dyDescent="0.25">
      <c r="B42" s="219"/>
      <c r="C42" s="234">
        <f t="shared" si="7"/>
        <v>205750</v>
      </c>
      <c r="D42" s="240">
        <v>232425</v>
      </c>
      <c r="E42" s="236">
        <f>+E41+(G41*(D41-H41))</f>
        <v>55662</v>
      </c>
      <c r="F42" s="237" t="s">
        <v>46</v>
      </c>
      <c r="G42" s="241">
        <v>0.35</v>
      </c>
      <c r="H42" s="233">
        <f t="shared" si="8"/>
        <v>205750</v>
      </c>
      <c r="J42" s="298">
        <f t="shared" si="6"/>
        <v>15000000</v>
      </c>
      <c r="K42" s="299">
        <v>18333333</v>
      </c>
      <c r="L42" s="300">
        <v>5150000</v>
      </c>
      <c r="M42" s="304" t="s">
        <v>46</v>
      </c>
      <c r="N42" s="302">
        <v>0.38</v>
      </c>
      <c r="O42" s="303">
        <f>+J42</f>
        <v>15000000</v>
      </c>
      <c r="P42" s="218"/>
      <c r="Q42" s="218"/>
    </row>
    <row r="43" spans="2:17" s="214" customFormat="1" ht="19.149999999999999" customHeight="1" x14ac:dyDescent="0.25">
      <c r="B43" s="219"/>
      <c r="C43" s="242">
        <f t="shared" si="7"/>
        <v>232425</v>
      </c>
      <c r="D43" s="243"/>
      <c r="E43" s="244">
        <f>+E42+(G42*(D42-H42))</f>
        <v>64998.25</v>
      </c>
      <c r="F43" s="225" t="s">
        <v>46</v>
      </c>
      <c r="G43" s="245">
        <v>0.39600000000000002</v>
      </c>
      <c r="H43" s="305">
        <f t="shared" si="8"/>
        <v>232425</v>
      </c>
      <c r="J43" s="306">
        <f t="shared" si="6"/>
        <v>18333333</v>
      </c>
      <c r="K43" s="307"/>
      <c r="L43" s="308"/>
      <c r="M43" s="309"/>
      <c r="N43" s="310">
        <v>0.35</v>
      </c>
      <c r="O43" s="311"/>
      <c r="P43" s="218"/>
      <c r="Q43" s="218"/>
    </row>
  </sheetData>
  <mergeCells count="45">
    <mergeCell ref="C34:D34"/>
    <mergeCell ref="E34:H34"/>
    <mergeCell ref="J34:K34"/>
    <mergeCell ref="L34:M34"/>
    <mergeCell ref="C35:C36"/>
    <mergeCell ref="E35:F35"/>
    <mergeCell ref="L35:N35"/>
    <mergeCell ref="E36:F36"/>
    <mergeCell ref="J33:O33"/>
    <mergeCell ref="M23:N23"/>
    <mergeCell ref="M24:N24"/>
    <mergeCell ref="M25:N25"/>
    <mergeCell ref="J26:L26"/>
    <mergeCell ref="M26:N26"/>
    <mergeCell ref="J27:L27"/>
    <mergeCell ref="M27:N27"/>
    <mergeCell ref="J28:L28"/>
    <mergeCell ref="M28:N28"/>
    <mergeCell ref="J30:L30"/>
    <mergeCell ref="M30:N30"/>
    <mergeCell ref="M31:N31"/>
    <mergeCell ref="C19:C20"/>
    <mergeCell ref="E19:F19"/>
    <mergeCell ref="M19:N19"/>
    <mergeCell ref="E20:F20"/>
    <mergeCell ref="M20:N20"/>
    <mergeCell ref="M22:O22"/>
    <mergeCell ref="L5:M5"/>
    <mergeCell ref="J14:L15"/>
    <mergeCell ref="M14:N15"/>
    <mergeCell ref="M16:N16"/>
    <mergeCell ref="M17:N17"/>
    <mergeCell ref="C18:D18"/>
    <mergeCell ref="E18:H18"/>
    <mergeCell ref="M18:N18"/>
    <mergeCell ref="C3:D3"/>
    <mergeCell ref="E3:H3"/>
    <mergeCell ref="J3:K3"/>
    <mergeCell ref="L3:O3"/>
    <mergeCell ref="C4:C5"/>
    <mergeCell ref="E4:F4"/>
    <mergeCell ref="J4:J5"/>
    <mergeCell ref="K4:K5"/>
    <mergeCell ref="L4:M4"/>
    <mergeCell ref="E5:F5"/>
  </mergeCells>
  <pageMargins left="0.8" right="0.7" top="0.5" bottom="0.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Part 1</vt:lpstr>
      <vt:lpstr>Sarah - Basic Case</vt:lpstr>
      <vt:lpstr>Sarah Dividend</vt:lpstr>
      <vt:lpstr>Sarah -Bonus</vt:lpstr>
      <vt:lpstr>Tax Rates for 2015</vt:lpstr>
      <vt:lpstr>'Part 1'!Print_Area</vt:lpstr>
      <vt:lpstr>'Sarah - Basic Case'!Print_Area</vt:lpstr>
      <vt:lpstr>'Sarah -Bonus'!Print_Area</vt:lpstr>
      <vt:lpstr>'Sarah Dividend'!Print_Area</vt:lpstr>
      <vt:lpstr>'Tax Rates for 2015'!Print_Area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hgodf</cp:lastModifiedBy>
  <cp:lastPrinted>2016-11-28T02:48:49Z</cp:lastPrinted>
  <dcterms:created xsi:type="dcterms:W3CDTF">2001-12-24T03:54:37Z</dcterms:created>
  <dcterms:modified xsi:type="dcterms:W3CDTF">2016-11-28T02:52:07Z</dcterms:modified>
</cp:coreProperties>
</file>