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df\Documents\0B. INTRODUCTION-TO-TAX ------July-28-2016\2 CLASS EXERCISES-2016\"/>
    </mc:Choice>
  </mc:AlternateContent>
  <bookViews>
    <workbookView xWindow="0" yWindow="0" windowWidth="27855" windowHeight="13515"/>
  </bookViews>
  <sheets>
    <sheet name="Problelm" sheetId="1" r:id="rId1"/>
  </sheets>
  <definedNames>
    <definedName name="_xlnm.Print_Area" localSheetId="0">Problelm!$B$1:$K$51</definedName>
  </definedNames>
  <calcPr calcId="171027"/>
</workbook>
</file>

<file path=xl/calcChain.xml><?xml version="1.0" encoding="utf-8"?>
<calcChain xmlns="http://schemas.openxmlformats.org/spreadsheetml/2006/main">
  <c r="J27" i="1" l="1"/>
  <c r="K42" i="1"/>
  <c r="J35" i="1"/>
  <c r="K34" i="1"/>
  <c r="J29" i="1"/>
  <c r="J28" i="1"/>
  <c r="K30" i="1" s="1"/>
  <c r="K31" i="1" s="1"/>
  <c r="J37" i="1" s="1"/>
  <c r="K39" i="1" s="1"/>
  <c r="K40" i="1" s="1"/>
  <c r="E51" i="1" s="1"/>
  <c r="E50" i="1" s="1"/>
  <c r="G50" i="1" s="1"/>
  <c r="G51" i="1" s="1"/>
  <c r="K41" i="1" s="1"/>
  <c r="K46" i="1" s="1"/>
  <c r="K25" i="1"/>
  <c r="K22" i="1"/>
  <c r="K19" i="1"/>
  <c r="K15" i="1"/>
  <c r="J14" i="1"/>
  <c r="J8" i="1"/>
  <c r="I58" i="1" l="1"/>
  <c r="I55" i="1"/>
  <c r="I59" i="1" s="1"/>
  <c r="I60" i="1" l="1"/>
  <c r="K60" i="1" s="1"/>
  <c r="K59" i="1"/>
  <c r="K61" i="1" l="1"/>
  <c r="I7" i="1"/>
  <c r="K9" i="1" s="1"/>
</calcChain>
</file>

<file path=xl/sharedStrings.xml><?xml version="1.0" encoding="utf-8"?>
<sst xmlns="http://schemas.openxmlformats.org/spreadsheetml/2006/main" count="83" uniqueCount="77">
  <si>
    <t>INFO</t>
  </si>
  <si>
    <t>A.G.I.</t>
  </si>
  <si>
    <t>Gross Income</t>
  </si>
  <si>
    <t>Deductions for AGI</t>
  </si>
  <si>
    <t>Adjusted Gross Income</t>
  </si>
  <si>
    <t>Medical Expense</t>
  </si>
  <si>
    <t>Total medical expenses before limit.</t>
  </si>
  <si>
    <t>213(a)</t>
  </si>
  <si>
    <t xml:space="preserve">Less: 10% of AGI </t>
  </si>
  <si>
    <t>State and Local Taxes Paid</t>
  </si>
  <si>
    <t>Interest Paid</t>
  </si>
  <si>
    <t>Charitable Contributions</t>
  </si>
  <si>
    <t>Miscellaneous Itemized Deductions</t>
  </si>
  <si>
    <t>Total</t>
  </si>
  <si>
    <t>Less: 2% of AGI</t>
  </si>
  <si>
    <t>Net deductible amount of Misc. Itemized Deductions</t>
  </si>
  <si>
    <t>Total Itemized Deductions: Med. Taxes. Interest, Charity, Misc., before phase-out</t>
  </si>
  <si>
    <t>151(b)</t>
  </si>
  <si>
    <t>151(d)(3)</t>
  </si>
  <si>
    <t>Less Phase-Out (if any)</t>
  </si>
  <si>
    <t>Less Phase-Out (if any- Sec. 68)</t>
  </si>
  <si>
    <t>1( c)</t>
  </si>
  <si>
    <t>Net Income Tax Due or (Refund)</t>
  </si>
  <si>
    <t>Base</t>
  </si>
  <si>
    <t>Rate</t>
  </si>
  <si>
    <t>Federal income taxes withheld and other tax payments</t>
  </si>
  <si>
    <t>Credits</t>
  </si>
  <si>
    <t>State income tax withheld, estimated payments, etc</t>
  </si>
  <si>
    <t>For A.G.I.</t>
  </si>
  <si>
    <t xml:space="preserve"> Itemized Deductions (Schedule A)</t>
  </si>
  <si>
    <t xml:space="preserve">Top layer </t>
  </si>
  <si>
    <t>Capital Gain</t>
  </si>
  <si>
    <t>Federal income tax on ordinary income (compute below)</t>
  </si>
  <si>
    <t>1(h)</t>
  </si>
  <si>
    <t>Federal income tax on capital gains (compute below)</t>
  </si>
  <si>
    <t>Regular Tax</t>
  </si>
  <si>
    <t>Amount</t>
  </si>
  <si>
    <t>Ordinary Income</t>
  </si>
  <si>
    <t>First layer(s)</t>
  </si>
  <si>
    <t>Cap.Gain Tax</t>
  </si>
  <si>
    <t>Cap. Gain Rate</t>
  </si>
  <si>
    <t>212, 162</t>
  </si>
  <si>
    <t>Self-employment tax</t>
  </si>
  <si>
    <t>Fraction that gives deduction equivalent for half of SE tax</t>
  </si>
  <si>
    <t>Net Self-Employment Income below FICA limit</t>
  </si>
  <si>
    <t>Net Self-Employment Income above FICA limit</t>
  </si>
  <si>
    <t>Total self-employment tax</t>
  </si>
  <si>
    <t>Maximum earnings subject to FICA and Medicare Tax</t>
  </si>
  <si>
    <t>Salary, etc. subject to FICA withholding</t>
  </si>
  <si>
    <t>Remaining amount to FICA and Medicare Tax</t>
  </si>
  <si>
    <t>Net income from Self-Employment activities</t>
  </si>
  <si>
    <t>Net Self-employment income - Total</t>
  </si>
  <si>
    <t xml:space="preserve">Total Deduction for Charitable Contributions </t>
  </si>
  <si>
    <t xml:space="preserve">Total Deduction for Interest </t>
  </si>
  <si>
    <t>Total Deduction for Taxes</t>
  </si>
  <si>
    <t>Total Deduction for Medical Expenses</t>
  </si>
  <si>
    <t>Details</t>
  </si>
  <si>
    <t>Deduction</t>
  </si>
  <si>
    <t>Exemption(s)</t>
  </si>
  <si>
    <t>Number:</t>
  </si>
  <si>
    <t>Taxable income (AGI, less Exemptions &amp; Std. or Itemized Deduct.)</t>
  </si>
  <si>
    <t>Form 1040. Page 1</t>
  </si>
  <si>
    <t>Form 1040. Schedule A. Itemized Deductions</t>
  </si>
  <si>
    <t>Form 1040.  Page 2</t>
  </si>
  <si>
    <t>Compute Tax</t>
  </si>
  <si>
    <t xml:space="preserve">  Standard Deduction (or Itemized deductions: total amount from above)</t>
  </si>
  <si>
    <r>
      <t xml:space="preserve">AGI (Adjusted Gross Income) </t>
    </r>
    <r>
      <rPr>
        <b/>
        <sz val="11"/>
        <color theme="0"/>
        <rFont val="Arial"/>
        <family val="2"/>
      </rPr>
      <t>from above</t>
    </r>
  </si>
  <si>
    <t>Salary</t>
  </si>
  <si>
    <t>Municipal bond interest income</t>
  </si>
  <si>
    <t>Alimony paid $5,000,   IRA Contribution $4,000</t>
  </si>
  <si>
    <t xml:space="preserve"> Property tax on home</t>
  </si>
  <si>
    <t xml:space="preserve"> Interest paid on home mortgage</t>
  </si>
  <si>
    <t xml:space="preserve"> Gift to UNC Charlotte School of Accountancy</t>
  </si>
  <si>
    <t>Joint Return</t>
  </si>
  <si>
    <t>Union dues</t>
  </si>
  <si>
    <t>Employee Expenses</t>
  </si>
  <si>
    <r>
      <t xml:space="preserve">Exemption(s) &amp; Stand. Deduct. or Itemized deductions </t>
    </r>
    <r>
      <rPr>
        <b/>
        <sz val="8"/>
        <rFont val="Arial"/>
        <family val="2"/>
      </rPr>
      <t>(after phase-out)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</si>
</sst>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?_);_(@_)"/>
    <numFmt numFmtId="167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theme="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Arial"/>
      <family val="2"/>
    </font>
    <font>
      <b/>
      <sz val="11"/>
      <color indexed="8"/>
      <name val="Arial"/>
      <family val="2"/>
    </font>
    <font>
      <b/>
      <sz val="12"/>
      <color theme="1"/>
      <name val="Arial"/>
      <family val="2"/>
    </font>
    <font>
      <b/>
      <sz val="14"/>
      <color theme="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0"/>
      <name val="Arial"/>
      <family val="2"/>
    </font>
    <font>
      <sz val="15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7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 style="hair">
        <color indexed="64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15">
    <xf numFmtId="0" fontId="0" fillId="0" borderId="0" xfId="0"/>
    <xf numFmtId="0" fontId="1" fillId="0" borderId="0" xfId="1" applyFont="1"/>
    <xf numFmtId="0" fontId="1" fillId="0" borderId="4" xfId="1" applyFont="1" applyBorder="1"/>
    <xf numFmtId="0" fontId="7" fillId="0" borderId="5" xfId="1" applyFont="1" applyBorder="1" applyAlignment="1">
      <alignment horizontal="center"/>
    </xf>
    <xf numFmtId="0" fontId="1" fillId="0" borderId="6" xfId="1" applyFont="1" applyBorder="1"/>
    <xf numFmtId="0" fontId="7" fillId="0" borderId="7" xfId="1" applyFont="1" applyBorder="1" applyAlignment="1">
      <alignment horizontal="center"/>
    </xf>
    <xf numFmtId="164" fontId="6" fillId="0" borderId="0" xfId="2" applyNumberFormat="1" applyFont="1" applyBorder="1"/>
    <xf numFmtId="0" fontId="2" fillId="0" borderId="0" xfId="1" applyFont="1" applyBorder="1" applyAlignment="1">
      <alignment horizontal="left" indent="1"/>
    </xf>
    <xf numFmtId="0" fontId="6" fillId="0" borderId="0" xfId="1" applyFont="1" applyBorder="1" applyAlignment="1">
      <alignment horizontal="left" indent="1"/>
    </xf>
    <xf numFmtId="0" fontId="1" fillId="0" borderId="0" xfId="1" applyFont="1" applyBorder="1"/>
    <xf numFmtId="0" fontId="6" fillId="0" borderId="0" xfId="1" applyFont="1" applyBorder="1"/>
    <xf numFmtId="0" fontId="6" fillId="0" borderId="0" xfId="1" applyFont="1" applyBorder="1" applyAlignment="1">
      <alignment horizontal="left" indent="5"/>
    </xf>
    <xf numFmtId="0" fontId="7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left" indent="1"/>
    </xf>
    <xf numFmtId="0" fontId="1" fillId="0" borderId="16" xfId="1" applyFont="1" applyBorder="1"/>
    <xf numFmtId="0" fontId="7" fillId="0" borderId="17" xfId="1" applyFont="1" applyBorder="1" applyAlignment="1">
      <alignment horizontal="center"/>
    </xf>
    <xf numFmtId="0" fontId="6" fillId="0" borderId="9" xfId="1" applyFont="1" applyBorder="1" applyAlignment="1">
      <alignment horizontal="left" indent="5"/>
    </xf>
    <xf numFmtId="0" fontId="1" fillId="0" borderId="9" xfId="1" applyFont="1" applyBorder="1"/>
    <xf numFmtId="0" fontId="6" fillId="0" borderId="3" xfId="1" applyFont="1" applyBorder="1"/>
    <xf numFmtId="0" fontId="7" fillId="0" borderId="18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1" fillId="0" borderId="3" xfId="1" applyFont="1" applyBorder="1" applyAlignment="1">
      <alignment horizontal="left" indent="1"/>
    </xf>
    <xf numFmtId="0" fontId="7" fillId="0" borderId="0" xfId="1" applyFont="1" applyAlignment="1">
      <alignment horizontal="center"/>
    </xf>
    <xf numFmtId="0" fontId="1" fillId="0" borderId="0" xfId="1" applyFont="1" applyAlignment="1">
      <alignment horizontal="left" indent="1"/>
    </xf>
    <xf numFmtId="0" fontId="7" fillId="0" borderId="20" xfId="1" applyFont="1" applyBorder="1" applyAlignment="1">
      <alignment horizontal="center"/>
    </xf>
    <xf numFmtId="0" fontId="1" fillId="0" borderId="8" xfId="1" applyFont="1" applyBorder="1" applyAlignment="1">
      <alignment horizontal="left" indent="1"/>
    </xf>
    <xf numFmtId="0" fontId="1" fillId="0" borderId="8" xfId="1" applyFont="1" applyBorder="1" applyAlignment="1">
      <alignment horizontal="left" indent="2"/>
    </xf>
    <xf numFmtId="0" fontId="6" fillId="0" borderId="8" xfId="1" applyFont="1" applyBorder="1" applyAlignment="1">
      <alignment horizontal="left" indent="1"/>
    </xf>
    <xf numFmtId="0" fontId="2" fillId="0" borderId="8" xfId="1" applyFont="1" applyBorder="1" applyAlignment="1">
      <alignment horizontal="left" indent="1"/>
    </xf>
    <xf numFmtId="0" fontId="8" fillId="0" borderId="8" xfId="1" applyFont="1" applyBorder="1" applyAlignment="1">
      <alignment horizontal="left" indent="1"/>
    </xf>
    <xf numFmtId="0" fontId="1" fillId="0" borderId="8" xfId="1" applyFont="1" applyBorder="1"/>
    <xf numFmtId="0" fontId="6" fillId="0" borderId="8" xfId="1" applyFont="1" applyBorder="1"/>
    <xf numFmtId="0" fontId="1" fillId="0" borderId="8" xfId="1" applyFont="1" applyBorder="1" applyAlignment="1">
      <alignment horizontal="left" indent="6"/>
    </xf>
    <xf numFmtId="0" fontId="1" fillId="0" borderId="8" xfId="1" applyFont="1" applyBorder="1" applyAlignment="1">
      <alignment horizontal="left" indent="7"/>
    </xf>
    <xf numFmtId="0" fontId="1" fillId="0" borderId="8" xfId="1" applyFont="1" applyBorder="1" applyAlignment="1">
      <alignment horizontal="left" indent="3"/>
    </xf>
    <xf numFmtId="0" fontId="6" fillId="0" borderId="8" xfId="1" applyFont="1" applyBorder="1" applyAlignment="1">
      <alignment horizontal="left" indent="7"/>
    </xf>
    <xf numFmtId="0" fontId="6" fillId="0" borderId="8" xfId="1" applyFont="1" applyBorder="1" applyAlignment="1">
      <alignment horizontal="left" indent="5"/>
    </xf>
    <xf numFmtId="6" fontId="6" fillId="0" borderId="8" xfId="1" applyNumberFormat="1" applyFont="1" applyBorder="1"/>
    <xf numFmtId="167" fontId="6" fillId="0" borderId="23" xfId="5" applyNumberFormat="1" applyFont="1" applyBorder="1" applyAlignment="1">
      <alignment vertical="center"/>
    </xf>
    <xf numFmtId="9" fontId="6" fillId="4" borderId="13" xfId="3" applyFont="1" applyFill="1" applyBorder="1" applyAlignment="1">
      <alignment horizontal="center" vertical="center"/>
    </xf>
    <xf numFmtId="0" fontId="1" fillId="0" borderId="21" xfId="1" applyFont="1" applyBorder="1" applyAlignment="1">
      <alignment horizontal="left" indent="2"/>
    </xf>
    <xf numFmtId="0" fontId="1" fillId="0" borderId="24" xfId="1" applyFont="1" applyBorder="1"/>
    <xf numFmtId="0" fontId="6" fillId="0" borderId="26" xfId="1" applyFont="1" applyBorder="1" applyAlignment="1">
      <alignment horizontal="left" indent="1"/>
    </xf>
    <xf numFmtId="0" fontId="1" fillId="0" borderId="27" xfId="1" applyFont="1" applyBorder="1"/>
    <xf numFmtId="0" fontId="1" fillId="0" borderId="8" xfId="1" applyFont="1" applyBorder="1" applyAlignment="1">
      <alignment horizontal="left" indent="8"/>
    </xf>
    <xf numFmtId="5" fontId="6" fillId="0" borderId="13" xfId="2" applyNumberFormat="1" applyFont="1" applyFill="1" applyBorder="1"/>
    <xf numFmtId="0" fontId="6" fillId="0" borderId="8" xfId="1" applyFont="1" applyBorder="1" applyAlignment="1">
      <alignment horizontal="left" indent="3"/>
    </xf>
    <xf numFmtId="164" fontId="6" fillId="0" borderId="8" xfId="2" applyNumberFormat="1" applyFont="1" applyBorder="1"/>
    <xf numFmtId="0" fontId="9" fillId="2" borderId="10" xfId="1" applyFont="1" applyFill="1" applyBorder="1" applyAlignment="1">
      <alignment horizontal="center" vertical="center"/>
    </xf>
    <xf numFmtId="164" fontId="6" fillId="0" borderId="12" xfId="2" applyNumberFormat="1" applyFont="1" applyBorder="1"/>
    <xf numFmtId="5" fontId="6" fillId="3" borderId="23" xfId="2" applyNumberFormat="1" applyFont="1" applyFill="1" applyBorder="1"/>
    <xf numFmtId="5" fontId="6" fillId="3" borderId="13" xfId="2" applyNumberFormat="1" applyFont="1" applyFill="1" applyBorder="1"/>
    <xf numFmtId="5" fontId="6" fillId="0" borderId="12" xfId="2" applyNumberFormat="1" applyFont="1" applyBorder="1"/>
    <xf numFmtId="5" fontId="6" fillId="3" borderId="13" xfId="1" applyNumberFormat="1" applyFont="1" applyFill="1" applyBorder="1"/>
    <xf numFmtId="5" fontId="6" fillId="0" borderId="12" xfId="1" applyNumberFormat="1" applyFont="1" applyBorder="1"/>
    <xf numFmtId="6" fontId="6" fillId="0" borderId="30" xfId="1" applyNumberFormat="1" applyFont="1" applyFill="1" applyBorder="1"/>
    <xf numFmtId="165" fontId="6" fillId="0" borderId="30" xfId="3" applyNumberFormat="1" applyFont="1" applyFill="1" applyBorder="1"/>
    <xf numFmtId="0" fontId="6" fillId="0" borderId="33" xfId="1" applyFont="1" applyFill="1" applyBorder="1"/>
    <xf numFmtId="0" fontId="6" fillId="0" borderId="34" xfId="1" applyFont="1" applyFill="1" applyBorder="1"/>
    <xf numFmtId="6" fontId="6" fillId="0" borderId="34" xfId="1" applyNumberFormat="1" applyFont="1" applyFill="1" applyBorder="1"/>
    <xf numFmtId="0" fontId="6" fillId="0" borderId="35" xfId="1" applyFont="1" applyFill="1" applyBorder="1"/>
    <xf numFmtId="6" fontId="6" fillId="0" borderId="33" xfId="1" applyNumberFormat="1" applyFont="1" applyFill="1" applyBorder="1"/>
    <xf numFmtId="0" fontId="6" fillId="0" borderId="36" xfId="1" applyFont="1" applyFill="1" applyBorder="1" applyAlignment="1">
      <alignment horizontal="left" indent="1"/>
    </xf>
    <xf numFmtId="6" fontId="6" fillId="3" borderId="28" xfId="1" applyNumberFormat="1" applyFont="1" applyFill="1" applyBorder="1"/>
    <xf numFmtId="6" fontId="6" fillId="3" borderId="12" xfId="1" applyNumberFormat="1" applyFont="1" applyFill="1" applyBorder="1"/>
    <xf numFmtId="6" fontId="6" fillId="3" borderId="13" xfId="1" applyNumberFormat="1" applyFont="1" applyFill="1" applyBorder="1"/>
    <xf numFmtId="0" fontId="6" fillId="0" borderId="14" xfId="1" applyFont="1" applyBorder="1"/>
    <xf numFmtId="0" fontId="6" fillId="0" borderId="12" xfId="1" applyFont="1" applyBorder="1"/>
    <xf numFmtId="0" fontId="6" fillId="0" borderId="29" xfId="1" applyFont="1" applyBorder="1"/>
    <xf numFmtId="0" fontId="6" fillId="0" borderId="13" xfId="1" applyFont="1" applyBorder="1"/>
    <xf numFmtId="0" fontId="6" fillId="0" borderId="23" xfId="1" applyFont="1" applyBorder="1"/>
    <xf numFmtId="0" fontId="6" fillId="0" borderId="22" xfId="1" applyFont="1" applyBorder="1"/>
    <xf numFmtId="0" fontId="6" fillId="0" borderId="22" xfId="1" applyFont="1" applyBorder="1" applyAlignment="1">
      <alignment horizontal="left" indent="1"/>
    </xf>
    <xf numFmtId="5" fontId="6" fillId="0" borderId="37" xfId="1" applyNumberFormat="1" applyFont="1" applyFill="1" applyBorder="1"/>
    <xf numFmtId="5" fontId="6" fillId="0" borderId="12" xfId="1" applyNumberFormat="1" applyFont="1" applyFill="1" applyBorder="1"/>
    <xf numFmtId="167" fontId="6" fillId="4" borderId="23" xfId="5" applyNumberFormat="1" applyFont="1" applyFill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1" fillId="0" borderId="1" xfId="1" applyFont="1" applyBorder="1" applyAlignment="1">
      <alignment vertical="center"/>
    </xf>
    <xf numFmtId="0" fontId="6" fillId="0" borderId="39" xfId="4" applyFont="1" applyBorder="1" applyAlignment="1">
      <alignment horizontal="center" vertical="center"/>
    </xf>
    <xf numFmtId="43" fontId="6" fillId="4" borderId="41" xfId="5" applyNumberFormat="1" applyFont="1" applyFill="1" applyBorder="1" applyAlignment="1">
      <alignment vertical="center"/>
    </xf>
    <xf numFmtId="0" fontId="6" fillId="0" borderId="43" xfId="4" applyFont="1" applyBorder="1" applyAlignment="1">
      <alignment horizontal="center" vertical="center"/>
    </xf>
    <xf numFmtId="0" fontId="6" fillId="0" borderId="45" xfId="4" applyFont="1" applyBorder="1" applyAlignment="1">
      <alignment horizontal="left" vertical="center"/>
    </xf>
    <xf numFmtId="0" fontId="6" fillId="0" borderId="38" xfId="4" applyFont="1" applyBorder="1" applyAlignment="1">
      <alignment horizontal="left" vertical="center"/>
    </xf>
    <xf numFmtId="0" fontId="6" fillId="0" borderId="24" xfId="4" applyFont="1" applyBorder="1" applyAlignment="1">
      <alignment horizontal="left" vertical="center"/>
    </xf>
    <xf numFmtId="0" fontId="6" fillId="0" borderId="46" xfId="4" applyFont="1" applyBorder="1" applyAlignment="1">
      <alignment horizontal="left" vertical="center"/>
    </xf>
    <xf numFmtId="0" fontId="7" fillId="0" borderId="47" xfId="4" applyFont="1" applyBorder="1" applyAlignment="1">
      <alignment horizontal="center" vertical="center"/>
    </xf>
    <xf numFmtId="0" fontId="7" fillId="0" borderId="39" xfId="4" applyFont="1" applyBorder="1" applyAlignment="1">
      <alignment horizontal="center" vertical="center"/>
    </xf>
    <xf numFmtId="0" fontId="7" fillId="0" borderId="40" xfId="4" applyFont="1" applyBorder="1" applyAlignment="1">
      <alignment horizontal="center" vertical="center"/>
    </xf>
    <xf numFmtId="0" fontId="6" fillId="0" borderId="47" xfId="4" applyFont="1" applyBorder="1" applyAlignment="1">
      <alignment horizontal="left" vertical="center" indent="1"/>
    </xf>
    <xf numFmtId="0" fontId="6" fillId="0" borderId="48" xfId="4" applyFont="1" applyBorder="1" applyAlignment="1">
      <alignment horizontal="left" vertical="center" indent="1"/>
    </xf>
    <xf numFmtId="0" fontId="6" fillId="0" borderId="49" xfId="4" applyFont="1" applyBorder="1" applyAlignment="1">
      <alignment horizontal="left" vertical="center" indent="1"/>
    </xf>
    <xf numFmtId="0" fontId="6" fillId="0" borderId="50" xfId="4" applyFont="1" applyBorder="1" applyAlignment="1">
      <alignment horizontal="left" vertical="center" indent="1"/>
    </xf>
    <xf numFmtId="6" fontId="6" fillId="3" borderId="22" xfId="1" applyNumberFormat="1" applyFont="1" applyFill="1" applyBorder="1"/>
    <xf numFmtId="0" fontId="6" fillId="0" borderId="6" xfId="1" applyFont="1" applyBorder="1"/>
    <xf numFmtId="166" fontId="6" fillId="3" borderId="52" xfId="1" applyNumberFormat="1" applyFont="1" applyFill="1" applyBorder="1"/>
    <xf numFmtId="6" fontId="6" fillId="3" borderId="6" xfId="1" applyNumberFormat="1" applyFont="1" applyFill="1" applyBorder="1"/>
    <xf numFmtId="0" fontId="6" fillId="0" borderId="53" xfId="1" applyFont="1" applyBorder="1"/>
    <xf numFmtId="6" fontId="6" fillId="3" borderId="52" xfId="1" applyNumberFormat="1" applyFont="1" applyFill="1" applyBorder="1"/>
    <xf numFmtId="0" fontId="6" fillId="0" borderId="53" xfId="1" applyFont="1" applyBorder="1" applyAlignment="1">
      <alignment horizontal="left" indent="1"/>
    </xf>
    <xf numFmtId="5" fontId="6" fillId="0" borderId="6" xfId="1" applyNumberFormat="1" applyFont="1" applyBorder="1"/>
    <xf numFmtId="5" fontId="6" fillId="3" borderId="42" xfId="1" applyNumberFormat="1" applyFont="1" applyFill="1" applyBorder="1"/>
    <xf numFmtId="167" fontId="6" fillId="3" borderId="51" xfId="1" applyNumberFormat="1" applyFont="1" applyFill="1" applyBorder="1"/>
    <xf numFmtId="164" fontId="6" fillId="0" borderId="38" xfId="2" applyNumberFormat="1" applyFont="1" applyBorder="1"/>
    <xf numFmtId="5" fontId="6" fillId="3" borderId="56" xfId="2" applyNumberFormat="1" applyFont="1" applyFill="1" applyBorder="1"/>
    <xf numFmtId="0" fontId="14" fillId="0" borderId="34" xfId="0" applyFont="1" applyBorder="1" applyAlignment="1">
      <alignment horizontal="left" vertical="center" indent="1"/>
    </xf>
    <xf numFmtId="0" fontId="12" fillId="0" borderId="0" xfId="0" applyFont="1" applyBorder="1" applyAlignment="1">
      <alignment horizontal="left" vertical="center" indent="1"/>
    </xf>
    <xf numFmtId="10" fontId="12" fillId="5" borderId="9" xfId="7" applyNumberFormat="1" applyFont="1" applyFill="1" applyBorder="1" applyAlignment="1">
      <alignment horizontal="right" vertical="center" indent="1"/>
    </xf>
    <xf numFmtId="6" fontId="15" fillId="5" borderId="57" xfId="0" applyNumberFormat="1" applyFont="1" applyFill="1" applyBorder="1" applyAlignment="1">
      <alignment horizontal="right" vertical="center" indent="1"/>
    </xf>
    <xf numFmtId="6" fontId="12" fillId="5" borderId="26" xfId="0" applyNumberFormat="1" applyFont="1" applyFill="1" applyBorder="1" applyAlignment="1">
      <alignment vertical="center"/>
    </xf>
    <xf numFmtId="6" fontId="12" fillId="5" borderId="8" xfId="0" applyNumberFormat="1" applyFont="1" applyFill="1" applyBorder="1" applyAlignment="1">
      <alignment vertical="center"/>
    </xf>
    <xf numFmtId="10" fontId="12" fillId="5" borderId="0" xfId="7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5" fontId="6" fillId="0" borderId="58" xfId="2" applyNumberFormat="1" applyFont="1" applyFill="1" applyBorder="1"/>
    <xf numFmtId="0" fontId="6" fillId="0" borderId="21" xfId="1" applyFont="1" applyBorder="1" applyAlignment="1">
      <alignment horizontal="left" indent="1"/>
    </xf>
    <xf numFmtId="0" fontId="6" fillId="0" borderId="9" xfId="1" applyFont="1" applyBorder="1" applyAlignment="1">
      <alignment horizontal="left" indent="4"/>
    </xf>
    <xf numFmtId="0" fontId="6" fillId="0" borderId="8" xfId="1" applyFont="1" applyBorder="1" applyAlignment="1">
      <alignment horizontal="left"/>
    </xf>
    <xf numFmtId="0" fontId="6" fillId="0" borderId="25" xfId="1" applyFont="1" applyBorder="1" applyAlignment="1">
      <alignment horizontal="center" vertical="center"/>
    </xf>
    <xf numFmtId="0" fontId="10" fillId="2" borderId="32" xfId="1" applyFont="1" applyFill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1" fillId="0" borderId="59" xfId="1" applyFont="1" applyBorder="1" applyAlignment="1">
      <alignment horizontal="right"/>
    </xf>
    <xf numFmtId="0" fontId="1" fillId="0" borderId="60" xfId="1" applyFont="1" applyBorder="1" applyAlignment="1">
      <alignment horizontal="right"/>
    </xf>
    <xf numFmtId="5" fontId="1" fillId="0" borderId="56" xfId="6" applyNumberFormat="1" applyFont="1" applyBorder="1"/>
    <xf numFmtId="5" fontId="6" fillId="3" borderId="61" xfId="1" applyNumberFormat="1" applyFont="1" applyFill="1" applyBorder="1"/>
    <xf numFmtId="167" fontId="6" fillId="0" borderId="62" xfId="5" applyNumberFormat="1" applyFont="1" applyBorder="1" applyAlignment="1">
      <alignment vertical="center"/>
    </xf>
    <xf numFmtId="167" fontId="6" fillId="4" borderId="58" xfId="5" applyNumberFormat="1" applyFont="1" applyFill="1" applyBorder="1" applyAlignment="1">
      <alignment vertical="center"/>
    </xf>
    <xf numFmtId="9" fontId="6" fillId="4" borderId="58" xfId="3" applyFont="1" applyFill="1" applyBorder="1" applyAlignment="1">
      <alignment horizontal="center" vertical="center"/>
    </xf>
    <xf numFmtId="43" fontId="6" fillId="4" borderId="55" xfId="5" applyNumberFormat="1" applyFont="1" applyFill="1" applyBorder="1" applyAlignment="1">
      <alignment vertical="center"/>
    </xf>
    <xf numFmtId="5" fontId="6" fillId="3" borderId="62" xfId="1" applyNumberFormat="1" applyFont="1" applyFill="1" applyBorder="1"/>
    <xf numFmtId="167" fontId="6" fillId="0" borderId="48" xfId="5" applyNumberFormat="1" applyFont="1" applyFill="1" applyBorder="1" applyAlignment="1">
      <alignment horizontal="left" vertical="center"/>
    </xf>
    <xf numFmtId="167" fontId="6" fillId="0" borderId="49" xfId="5" applyNumberFormat="1" applyFont="1" applyFill="1" applyBorder="1" applyAlignment="1">
      <alignment vertical="center"/>
    </xf>
    <xf numFmtId="5" fontId="6" fillId="0" borderId="50" xfId="1" applyNumberFormat="1" applyFont="1" applyFill="1" applyBorder="1"/>
    <xf numFmtId="5" fontId="6" fillId="6" borderId="8" xfId="2" applyNumberFormat="1" applyFont="1" applyFill="1" applyBorder="1"/>
    <xf numFmtId="5" fontId="6" fillId="6" borderId="56" xfId="2" applyNumberFormat="1" applyFont="1" applyFill="1" applyBorder="1"/>
    <xf numFmtId="5" fontId="6" fillId="0" borderId="0" xfId="2" applyNumberFormat="1" applyFont="1" applyFill="1" applyBorder="1"/>
    <xf numFmtId="164" fontId="6" fillId="6" borderId="6" xfId="2" applyNumberFormat="1" applyFont="1" applyFill="1" applyBorder="1"/>
    <xf numFmtId="5" fontId="6" fillId="6" borderId="6" xfId="2" applyNumberFormat="1" applyFont="1" applyFill="1" applyBorder="1"/>
    <xf numFmtId="5" fontId="6" fillId="6" borderId="54" xfId="2" applyNumberFormat="1" applyFont="1" applyFill="1" applyBorder="1"/>
    <xf numFmtId="0" fontId="1" fillId="0" borderId="0" xfId="1" applyFont="1" applyFill="1"/>
    <xf numFmtId="0" fontId="7" fillId="0" borderId="3" xfId="1" applyFont="1" applyFill="1" applyBorder="1" applyAlignment="1">
      <alignment horizontal="center"/>
    </xf>
    <xf numFmtId="0" fontId="5" fillId="0" borderId="3" xfId="1" applyFont="1" applyFill="1" applyBorder="1" applyAlignment="1">
      <alignment horizontal="left" indent="1"/>
    </xf>
    <xf numFmtId="0" fontId="1" fillId="0" borderId="3" xfId="1" applyFont="1" applyFill="1" applyBorder="1" applyAlignment="1">
      <alignment horizontal="left" indent="1"/>
    </xf>
    <xf numFmtId="0" fontId="6" fillId="0" borderId="3" xfId="1" applyFont="1" applyFill="1" applyBorder="1"/>
    <xf numFmtId="0" fontId="1" fillId="0" borderId="3" xfId="1" applyFont="1" applyFill="1" applyBorder="1"/>
    <xf numFmtId="0" fontId="3" fillId="0" borderId="3" xfId="1" applyFont="1" applyBorder="1" applyAlignment="1">
      <alignment horizontal="left" indent="1"/>
    </xf>
    <xf numFmtId="164" fontId="6" fillId="0" borderId="3" xfId="2" applyNumberFormat="1" applyFont="1" applyBorder="1"/>
    <xf numFmtId="5" fontId="6" fillId="0" borderId="65" xfId="2" applyNumberFormat="1" applyFont="1" applyBorder="1"/>
    <xf numFmtId="0" fontId="2" fillId="0" borderId="66" xfId="1" applyFont="1" applyBorder="1" applyAlignment="1">
      <alignment horizontal="left" indent="4"/>
    </xf>
    <xf numFmtId="0" fontId="6" fillId="0" borderId="66" xfId="1" applyFont="1" applyBorder="1" applyAlignment="1">
      <alignment horizontal="left" indent="7"/>
    </xf>
    <xf numFmtId="0" fontId="6" fillId="0" borderId="66" xfId="1" applyFont="1" applyBorder="1" applyAlignment="1">
      <alignment horizontal="left" indent="5"/>
    </xf>
    <xf numFmtId="0" fontId="6" fillId="0" borderId="66" xfId="1" applyFont="1" applyBorder="1"/>
    <xf numFmtId="0" fontId="1" fillId="0" borderId="66" xfId="1" applyFont="1" applyBorder="1"/>
    <xf numFmtId="0" fontId="7" fillId="0" borderId="11" xfId="1" applyFont="1" applyBorder="1" applyAlignment="1">
      <alignment horizontal="center"/>
    </xf>
    <xf numFmtId="0" fontId="6" fillId="0" borderId="11" xfId="1" applyFont="1" applyBorder="1" applyAlignment="1">
      <alignment horizontal="left" indent="5"/>
    </xf>
    <xf numFmtId="0" fontId="6" fillId="0" borderId="11" xfId="1" applyFont="1" applyBorder="1"/>
    <xf numFmtId="0" fontId="1" fillId="0" borderId="11" xfId="1" applyFont="1" applyBorder="1"/>
    <xf numFmtId="5" fontId="6" fillId="0" borderId="11" xfId="1" applyNumberFormat="1" applyFont="1" applyBorder="1"/>
    <xf numFmtId="5" fontId="6" fillId="0" borderId="11" xfId="1" applyNumberFormat="1" applyFont="1" applyFill="1" applyBorder="1"/>
    <xf numFmtId="0" fontId="6" fillId="0" borderId="10" xfId="1" applyFont="1" applyBorder="1" applyAlignment="1">
      <alignment horizontal="center" vertical="center"/>
    </xf>
    <xf numFmtId="0" fontId="8" fillId="6" borderId="25" xfId="1" applyFont="1" applyFill="1" applyBorder="1" applyAlignment="1">
      <alignment horizontal="center" vertical="center"/>
    </xf>
    <xf numFmtId="0" fontId="13" fillId="6" borderId="11" xfId="1" applyFont="1" applyFill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6" fontId="6" fillId="3" borderId="58" xfId="1" applyNumberFormat="1" applyFont="1" applyFill="1" applyBorder="1"/>
    <xf numFmtId="166" fontId="6" fillId="3" borderId="13" xfId="1" applyNumberFormat="1" applyFont="1" applyFill="1" applyBorder="1"/>
    <xf numFmtId="0" fontId="1" fillId="5" borderId="8" xfId="1" applyFont="1" applyFill="1" applyBorder="1" applyAlignment="1">
      <alignment horizontal="center" vertical="center"/>
    </xf>
    <xf numFmtId="37" fontId="6" fillId="3" borderId="51" xfId="1" applyNumberFormat="1" applyFont="1" applyFill="1" applyBorder="1"/>
    <xf numFmtId="7" fontId="6" fillId="4" borderId="44" xfId="5" applyNumberFormat="1" applyFont="1" applyFill="1" applyBorder="1" applyAlignment="1">
      <alignment vertical="center"/>
    </xf>
    <xf numFmtId="7" fontId="6" fillId="4" borderId="61" xfId="5" applyNumberFormat="1" applyFont="1" applyFill="1" applyBorder="1" applyAlignment="1">
      <alignment vertical="center"/>
    </xf>
    <xf numFmtId="5" fontId="6" fillId="4" borderId="63" xfId="5" applyNumberFormat="1" applyFont="1" applyFill="1" applyBorder="1" applyAlignment="1">
      <alignment vertical="center"/>
    </xf>
    <xf numFmtId="0" fontId="6" fillId="0" borderId="8" xfId="1" applyFont="1" applyBorder="1" applyAlignment="1">
      <alignment horizontal="left" indent="2"/>
    </xf>
    <xf numFmtId="0" fontId="13" fillId="0" borderId="0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6" fontId="6" fillId="0" borderId="12" xfId="1" applyNumberFormat="1" applyFont="1" applyFill="1" applyBorder="1"/>
    <xf numFmtId="6" fontId="6" fillId="0" borderId="13" xfId="1" applyNumberFormat="1" applyFont="1" applyFill="1" applyBorder="1"/>
    <xf numFmtId="6" fontId="6" fillId="0" borderId="44" xfId="1" applyNumberFormat="1" applyFont="1" applyFill="1" applyBorder="1"/>
    <xf numFmtId="6" fontId="6" fillId="0" borderId="22" xfId="1" applyNumberFormat="1" applyFont="1" applyFill="1" applyBorder="1"/>
    <xf numFmtId="6" fontId="6" fillId="0" borderId="58" xfId="1" applyNumberFormat="1" applyFont="1" applyFill="1" applyBorder="1"/>
    <xf numFmtId="0" fontId="8" fillId="0" borderId="67" xfId="1" applyFont="1" applyBorder="1" applyAlignment="1">
      <alignment horizontal="center" vertical="center" textRotation="90"/>
    </xf>
    <xf numFmtId="0" fontId="23" fillId="0" borderId="68" xfId="0" applyFont="1" applyBorder="1" applyAlignment="1">
      <alignment horizontal="center" vertical="center" textRotation="90"/>
    </xf>
    <xf numFmtId="0" fontId="23" fillId="0" borderId="64" xfId="0" applyFont="1" applyBorder="1" applyAlignment="1">
      <alignment horizontal="center" vertical="center" textRotation="90"/>
    </xf>
    <xf numFmtId="0" fontId="3" fillId="0" borderId="67" xfId="1" applyFont="1" applyBorder="1" applyAlignment="1">
      <alignment horizontal="center" vertical="center" textRotation="90"/>
    </xf>
    <xf numFmtId="0" fontId="24" fillId="0" borderId="68" xfId="0" applyFont="1" applyBorder="1" applyAlignment="1">
      <alignment horizontal="center" vertical="center" textRotation="90"/>
    </xf>
    <xf numFmtId="0" fontId="24" fillId="0" borderId="64" xfId="0" applyFont="1" applyBorder="1" applyAlignment="1">
      <alignment horizontal="center" vertical="center" textRotation="90"/>
    </xf>
    <xf numFmtId="0" fontId="17" fillId="0" borderId="67" xfId="1" applyFont="1" applyBorder="1" applyAlignment="1">
      <alignment horizontal="center" vertical="center" textRotation="90"/>
    </xf>
    <xf numFmtId="0" fontId="18" fillId="0" borderId="68" xfId="0" applyFont="1" applyBorder="1" applyAlignment="1">
      <alignment horizontal="center" vertical="center" textRotation="90"/>
    </xf>
    <xf numFmtId="0" fontId="18" fillId="0" borderId="64" xfId="0" applyFont="1" applyBorder="1" applyAlignment="1">
      <alignment horizontal="center" vertical="center" textRotation="90"/>
    </xf>
    <xf numFmtId="0" fontId="9" fillId="2" borderId="50" xfId="1" applyFont="1" applyFill="1" applyBorder="1" applyAlignment="1">
      <alignment horizontal="left" vertical="center" indent="2"/>
    </xf>
    <xf numFmtId="0" fontId="0" fillId="0" borderId="46" xfId="0" applyBorder="1" applyAlignment="1">
      <alignment horizontal="left" indent="2"/>
    </xf>
    <xf numFmtId="0" fontId="19" fillId="2" borderId="69" xfId="1" applyFont="1" applyFill="1" applyBorder="1" applyAlignment="1">
      <alignment horizontal="left" vertical="center"/>
    </xf>
    <xf numFmtId="0" fontId="20" fillId="0" borderId="31" xfId="0" applyFont="1" applyBorder="1" applyAlignment="1">
      <alignment horizontal="left"/>
    </xf>
    <xf numFmtId="0" fontId="16" fillId="2" borderId="70" xfId="1" applyFont="1" applyFill="1" applyBorder="1" applyAlignment="1">
      <alignment horizontal="left" vertical="center" indent="1"/>
    </xf>
    <xf numFmtId="0" fontId="21" fillId="0" borderId="1" xfId="0" applyFont="1" applyBorder="1" applyAlignment="1">
      <alignment horizontal="left" indent="1"/>
    </xf>
    <xf numFmtId="0" fontId="22" fillId="0" borderId="67" xfId="1" applyFont="1" applyBorder="1" applyAlignment="1">
      <alignment vertical="center" textRotation="90"/>
    </xf>
    <xf numFmtId="0" fontId="11" fillId="0" borderId="68" xfId="0" applyFont="1" applyBorder="1" applyAlignment="1">
      <alignment textRotation="90"/>
    </xf>
    <xf numFmtId="0" fontId="11" fillId="0" borderId="64" xfId="0" applyFont="1" applyBorder="1" applyAlignment="1">
      <alignment textRotation="90"/>
    </xf>
    <xf numFmtId="0" fontId="1" fillId="0" borderId="71" xfId="1" applyFont="1" applyBorder="1" applyAlignment="1">
      <alignment horizontal="left" indent="1"/>
    </xf>
    <xf numFmtId="0" fontId="1" fillId="0" borderId="72" xfId="1" applyFont="1" applyBorder="1" applyAlignment="1">
      <alignment horizontal="left" indent="1"/>
    </xf>
    <xf numFmtId="5" fontId="6" fillId="0" borderId="23" xfId="2" applyNumberFormat="1" applyFont="1" applyFill="1" applyBorder="1"/>
    <xf numFmtId="5" fontId="6" fillId="6" borderId="72" xfId="2" applyNumberFormat="1" applyFont="1" applyFill="1" applyBorder="1"/>
    <xf numFmtId="0" fontId="16" fillId="2" borderId="73" xfId="1" applyFont="1" applyFill="1" applyBorder="1" applyAlignment="1">
      <alignment horizontal="left" indent="2"/>
    </xf>
    <xf numFmtId="0" fontId="0" fillId="0" borderId="11" xfId="0" applyBorder="1" applyAlignment="1">
      <alignment horizontal="left" indent="2"/>
    </xf>
    <xf numFmtId="0" fontId="0" fillId="0" borderId="74" xfId="0" applyBorder="1" applyAlignment="1">
      <alignment horizontal="left" indent="2"/>
    </xf>
    <xf numFmtId="37" fontId="6" fillId="3" borderId="42" xfId="1" applyNumberFormat="1" applyFont="1" applyFill="1" applyBorder="1"/>
    <xf numFmtId="5" fontId="8" fillId="3" borderId="76" xfId="1" applyNumberFormat="1" applyFont="1" applyFill="1" applyBorder="1"/>
    <xf numFmtId="7" fontId="8" fillId="3" borderId="75" xfId="1" applyNumberFormat="1" applyFont="1" applyFill="1" applyBorder="1"/>
    <xf numFmtId="5" fontId="2" fillId="6" borderId="63" xfId="2" applyNumberFormat="1" applyFont="1" applyFill="1" applyBorder="1"/>
    <xf numFmtId="6" fontId="2" fillId="3" borderId="23" xfId="1" applyNumberFormat="1" applyFont="1" applyFill="1" applyBorder="1"/>
    <xf numFmtId="0" fontId="25" fillId="0" borderId="6" xfId="1" applyFont="1" applyBorder="1"/>
    <xf numFmtId="167" fontId="2" fillId="3" borderId="58" xfId="1" applyNumberFormat="1" applyFont="1" applyFill="1" applyBorder="1"/>
    <xf numFmtId="0" fontId="25" fillId="0" borderId="23" xfId="1" applyFont="1" applyBorder="1"/>
    <xf numFmtId="0" fontId="2" fillId="0" borderId="8" xfId="1" applyFont="1" applyBorder="1"/>
    <xf numFmtId="166" fontId="2" fillId="3" borderId="51" xfId="1" applyNumberFormat="1" applyFont="1" applyFill="1" applyBorder="1"/>
    <xf numFmtId="6" fontId="2" fillId="3" borderId="63" xfId="1" applyNumberFormat="1" applyFont="1" applyFill="1" applyBorder="1"/>
    <xf numFmtId="5" fontId="2" fillId="3" borderId="51" xfId="1" applyNumberFormat="1" applyFont="1" applyFill="1" applyBorder="1"/>
  </cellXfs>
  <cellStyles count="8">
    <cellStyle name="Comma" xfId="6" builtinId="3"/>
    <cellStyle name="Comma 2" xfId="5"/>
    <cellStyle name="Currency 2" xfId="2"/>
    <cellStyle name="Normal" xfId="0" builtinId="0"/>
    <cellStyle name="Normal 2" xfId="1"/>
    <cellStyle name="Normal 3" xfId="4"/>
    <cellStyle name="Percent" xfId="7" builtinId="5"/>
    <cellStyle name="Percent 2" xfId="3"/>
  </cellStyles>
  <dxfs count="0"/>
  <tableStyles count="0" defaultTableStyle="TableStyleMedium2" defaultPivotStyle="PivotStyleLight16"/>
  <colors>
    <mruColors>
      <color rgb="FF01BD71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461212</xdr:colOff>
      <xdr:row>6</xdr:row>
      <xdr:rowOff>104273</xdr:rowOff>
    </xdr:from>
    <xdr:to>
      <xdr:col>7</xdr:col>
      <xdr:colOff>513081</xdr:colOff>
      <xdr:row>6</xdr:row>
      <xdr:rowOff>121920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696454" y="1588168"/>
          <a:ext cx="2313806" cy="17647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4</xdr:col>
      <xdr:colOff>792480</xdr:colOff>
      <xdr:row>7</xdr:row>
      <xdr:rowOff>91440</xdr:rowOff>
    </xdr:from>
    <xdr:to>
      <xdr:col>8</xdr:col>
      <xdr:colOff>784860</xdr:colOff>
      <xdr:row>7</xdr:row>
      <xdr:rowOff>99060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2032000" y="1752600"/>
          <a:ext cx="2954020" cy="762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6</xdr:col>
      <xdr:colOff>10160</xdr:colOff>
      <xdr:row>8</xdr:row>
      <xdr:rowOff>83820</xdr:rowOff>
    </xdr:from>
    <xdr:to>
      <xdr:col>10</xdr:col>
      <xdr:colOff>10160</xdr:colOff>
      <xdr:row>8</xdr:row>
      <xdr:rowOff>99060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2778760" y="1922780"/>
          <a:ext cx="3063240" cy="15240"/>
        </a:xfrm>
        <a:prstGeom prst="line">
          <a:avLst/>
        </a:prstGeom>
        <a:ln>
          <a:headEnd/>
          <a:tailEnd type="triangl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7</xdr:col>
      <xdr:colOff>50800</xdr:colOff>
      <xdr:row>33</xdr:row>
      <xdr:rowOff>106680</xdr:rowOff>
    </xdr:from>
    <xdr:to>
      <xdr:col>10</xdr:col>
      <xdr:colOff>0</xdr:colOff>
      <xdr:row>33</xdr:row>
      <xdr:rowOff>111760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 flipV="1">
          <a:off x="3810000" y="6624320"/>
          <a:ext cx="2021840" cy="5080"/>
        </a:xfrm>
        <a:prstGeom prst="line">
          <a:avLst/>
        </a:prstGeom>
        <a:noFill/>
        <a:ln w="38100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61"/>
  <sheetViews>
    <sheetView showGridLines="0" tabSelected="1" zoomScale="190" zoomScaleNormal="190" workbookViewId="0">
      <selection activeCell="M19" sqref="M19"/>
    </sheetView>
  </sheetViews>
  <sheetFormatPr defaultColWidth="9.140625" defaultRowHeight="12.75" x14ac:dyDescent="0.2"/>
  <cols>
    <col min="1" max="1" width="1" style="1" customWidth="1"/>
    <col min="2" max="2" width="3.28515625" style="1" customWidth="1"/>
    <col min="3" max="3" width="7" style="23" customWidth="1"/>
    <col min="4" max="4" width="10" style="24" customWidth="1"/>
    <col min="5" max="5" width="11.7109375" style="24" customWidth="1"/>
    <col min="6" max="6" width="11.5703125" style="24" customWidth="1"/>
    <col min="7" max="7" width="11" style="24" customWidth="1"/>
    <col min="8" max="8" width="10.140625" style="1" customWidth="1"/>
    <col min="9" max="9" width="11.42578125" style="1" customWidth="1"/>
    <col min="10" max="11" width="11.28515625" style="1" customWidth="1"/>
    <col min="12" max="16384" width="9.140625" style="1"/>
  </cols>
  <sheetData>
    <row r="1" spans="2:11" s="77" customFormat="1" ht="2.25" customHeight="1" thickBot="1" x14ac:dyDescent="0.3">
      <c r="B1" s="161"/>
      <c r="C1" s="170"/>
      <c r="D1" s="171"/>
      <c r="E1" s="171"/>
      <c r="F1" s="171"/>
      <c r="G1" s="172"/>
      <c r="H1" s="161"/>
      <c r="I1" s="161"/>
      <c r="J1" s="161"/>
      <c r="K1" s="161"/>
    </row>
    <row r="2" spans="2:11" ht="18.75" thickBot="1" x14ac:dyDescent="0.3">
      <c r="B2" s="193" t="s">
        <v>61</v>
      </c>
      <c r="C2" s="200" t="s">
        <v>2</v>
      </c>
      <c r="D2" s="201"/>
      <c r="E2" s="201"/>
      <c r="F2" s="201"/>
      <c r="G2" s="202"/>
      <c r="H2" s="49" t="s">
        <v>0</v>
      </c>
      <c r="I2" s="160" t="s">
        <v>2</v>
      </c>
      <c r="J2" s="158" t="s">
        <v>28</v>
      </c>
      <c r="K2" s="159" t="s">
        <v>1</v>
      </c>
    </row>
    <row r="3" spans="2:11" ht="15.95" customHeight="1" x14ac:dyDescent="0.2">
      <c r="B3" s="194"/>
      <c r="C3" s="3">
        <v>61</v>
      </c>
      <c r="D3" s="196" t="s">
        <v>67</v>
      </c>
      <c r="E3" s="197"/>
      <c r="F3" s="197"/>
      <c r="G3" s="197"/>
      <c r="H3" s="198">
        <v>70000</v>
      </c>
      <c r="I3" s="199">
        <v>70000</v>
      </c>
      <c r="J3" s="50"/>
      <c r="K3" s="135"/>
    </row>
    <row r="4" spans="2:11" ht="15.95" customHeight="1" x14ac:dyDescent="0.2">
      <c r="B4" s="194"/>
      <c r="C4" s="5"/>
      <c r="D4" s="26" t="s">
        <v>68</v>
      </c>
      <c r="E4" s="26"/>
      <c r="F4" s="26"/>
      <c r="G4" s="26"/>
      <c r="H4" s="46">
        <v>10000</v>
      </c>
      <c r="I4" s="132">
        <v>0</v>
      </c>
      <c r="J4" s="50"/>
      <c r="K4" s="135"/>
    </row>
    <row r="5" spans="2:11" ht="15.95" customHeight="1" x14ac:dyDescent="0.25">
      <c r="B5" s="194"/>
      <c r="C5" s="5">
        <v>62</v>
      </c>
      <c r="D5" s="30" t="s">
        <v>3</v>
      </c>
      <c r="E5" s="30"/>
      <c r="F5" s="30"/>
      <c r="G5" s="26"/>
      <c r="H5" s="46"/>
      <c r="I5" s="134"/>
      <c r="J5" s="51"/>
      <c r="K5" s="135"/>
    </row>
    <row r="6" spans="2:11" ht="15.95" customHeight="1" x14ac:dyDescent="0.2">
      <c r="B6" s="194"/>
      <c r="C6" s="5"/>
      <c r="D6" s="27" t="s">
        <v>69</v>
      </c>
      <c r="E6" s="27"/>
      <c r="F6" s="27"/>
      <c r="G6" s="26"/>
      <c r="H6" s="113"/>
      <c r="I6" s="134"/>
      <c r="J6" s="52">
        <v>9000</v>
      </c>
      <c r="K6" s="136"/>
    </row>
    <row r="7" spans="2:11" ht="15.95" customHeight="1" x14ac:dyDescent="0.25">
      <c r="B7" s="194"/>
      <c r="C7" s="3"/>
      <c r="D7" s="7" t="s">
        <v>2</v>
      </c>
      <c r="E7" s="7"/>
      <c r="F7" s="7"/>
      <c r="G7" s="7"/>
      <c r="H7" s="6"/>
      <c r="I7" s="133">
        <f>SUM(I3:I4)</f>
        <v>70000</v>
      </c>
      <c r="J7" s="53"/>
      <c r="K7" s="136"/>
    </row>
    <row r="8" spans="2:11" ht="15.95" customHeight="1" x14ac:dyDescent="0.25">
      <c r="B8" s="194"/>
      <c r="C8" s="5"/>
      <c r="D8" s="29" t="s">
        <v>3</v>
      </c>
      <c r="E8" s="29"/>
      <c r="F8" s="29"/>
      <c r="G8" s="29"/>
      <c r="H8" s="48"/>
      <c r="I8" s="103"/>
      <c r="J8" s="104">
        <f>SUM(J6:J7)</f>
        <v>9000</v>
      </c>
      <c r="K8" s="137"/>
    </row>
    <row r="9" spans="2:11" ht="15.75" customHeight="1" thickBot="1" x14ac:dyDescent="0.3">
      <c r="B9" s="195"/>
      <c r="C9" s="187" t="s">
        <v>4</v>
      </c>
      <c r="D9" s="188"/>
      <c r="E9" s="188"/>
      <c r="F9" s="188"/>
      <c r="G9" s="144"/>
      <c r="H9" s="145"/>
      <c r="I9" s="145"/>
      <c r="J9" s="146"/>
      <c r="K9" s="206">
        <f>+I7-J8</f>
        <v>61000</v>
      </c>
    </row>
    <row r="10" spans="2:11" s="138" customFormat="1" ht="9" customHeight="1" thickBot="1" x14ac:dyDescent="0.25">
      <c r="C10" s="139"/>
      <c r="D10" s="140"/>
      <c r="E10" s="140"/>
      <c r="F10" s="140"/>
      <c r="G10" s="140"/>
      <c r="H10" s="140"/>
      <c r="I10" s="140"/>
      <c r="J10" s="140"/>
      <c r="K10" s="140"/>
    </row>
    <row r="11" spans="2:11" ht="18" customHeight="1" thickBot="1" x14ac:dyDescent="0.35">
      <c r="B11" s="178" t="s">
        <v>62</v>
      </c>
      <c r="C11" s="189" t="s">
        <v>29</v>
      </c>
      <c r="D11" s="190"/>
      <c r="E11" s="190"/>
      <c r="F11" s="190"/>
      <c r="G11" s="190"/>
      <c r="H11" s="78"/>
      <c r="I11" s="118" t="s">
        <v>0</v>
      </c>
      <c r="J11" s="119" t="s">
        <v>56</v>
      </c>
      <c r="K11" s="117" t="s">
        <v>57</v>
      </c>
    </row>
    <row r="12" spans="2:11" ht="15" customHeight="1" x14ac:dyDescent="0.2">
      <c r="B12" s="179"/>
      <c r="C12" s="5">
        <v>213</v>
      </c>
      <c r="D12" s="28" t="s">
        <v>5</v>
      </c>
      <c r="E12" s="28"/>
      <c r="F12" s="28"/>
      <c r="G12" s="27"/>
      <c r="H12" s="31"/>
      <c r="I12" s="56"/>
      <c r="J12" s="64"/>
      <c r="K12" s="94"/>
    </row>
    <row r="13" spans="2:11" ht="15" customHeight="1" x14ac:dyDescent="0.2">
      <c r="B13" s="179"/>
      <c r="C13" s="5"/>
      <c r="D13" s="28" t="s">
        <v>6</v>
      </c>
      <c r="E13" s="28"/>
      <c r="F13" s="28"/>
      <c r="G13" s="28"/>
      <c r="H13" s="31"/>
      <c r="I13" s="173">
        <v>8000</v>
      </c>
      <c r="J13" s="65">
        <v>8000</v>
      </c>
      <c r="K13" s="4"/>
    </row>
    <row r="14" spans="2:11" ht="15" customHeight="1" x14ac:dyDescent="0.2">
      <c r="B14" s="179"/>
      <c r="C14" s="5" t="s">
        <v>7</v>
      </c>
      <c r="D14" s="27" t="s">
        <v>8</v>
      </c>
      <c r="E14" s="27"/>
      <c r="F14" s="27"/>
      <c r="G14" s="27"/>
      <c r="H14" s="31"/>
      <c r="I14" s="57"/>
      <c r="J14" s="162">
        <f>-0.1*K9</f>
        <v>-6100</v>
      </c>
      <c r="K14" s="4"/>
    </row>
    <row r="15" spans="2:11" ht="15" customHeight="1" x14ac:dyDescent="0.2">
      <c r="B15" s="179"/>
      <c r="C15" s="3"/>
      <c r="D15" s="115" t="s">
        <v>55</v>
      </c>
      <c r="E15" s="11"/>
      <c r="F15" s="11"/>
      <c r="G15" s="11"/>
      <c r="H15" s="9"/>
      <c r="I15" s="58"/>
      <c r="J15" s="67"/>
      <c r="K15" s="95">
        <f>SUM(J13:J14)</f>
        <v>1900</v>
      </c>
    </row>
    <row r="16" spans="2:11" ht="15" customHeight="1" x14ac:dyDescent="0.2">
      <c r="B16" s="179"/>
      <c r="C16" s="12">
        <v>164</v>
      </c>
      <c r="D16" s="13" t="s">
        <v>9</v>
      </c>
      <c r="E16" s="13"/>
      <c r="F16" s="13"/>
      <c r="G16" s="13"/>
      <c r="H16" s="14"/>
      <c r="I16" s="59"/>
      <c r="J16" s="72"/>
      <c r="K16" s="94"/>
    </row>
    <row r="17" spans="2:11" ht="15" customHeight="1" x14ac:dyDescent="0.2">
      <c r="B17" s="179"/>
      <c r="C17" s="5"/>
      <c r="D17" s="27" t="s">
        <v>27</v>
      </c>
      <c r="E17" s="27"/>
      <c r="F17" s="27"/>
      <c r="G17" s="27"/>
      <c r="H17" s="31"/>
      <c r="I17" s="173">
        <v>5000</v>
      </c>
      <c r="J17" s="65">
        <v>5000</v>
      </c>
      <c r="K17" s="94"/>
    </row>
    <row r="18" spans="2:11" ht="15" customHeight="1" x14ac:dyDescent="0.2">
      <c r="B18" s="179"/>
      <c r="C18" s="5"/>
      <c r="D18" s="27" t="s">
        <v>70</v>
      </c>
      <c r="E18" s="27"/>
      <c r="F18" s="27"/>
      <c r="G18" s="27"/>
      <c r="H18" s="31"/>
      <c r="I18" s="174">
        <v>7000</v>
      </c>
      <c r="J18" s="162">
        <v>7000</v>
      </c>
      <c r="K18" s="94"/>
    </row>
    <row r="19" spans="2:11" ht="15" customHeight="1" x14ac:dyDescent="0.2">
      <c r="B19" s="179"/>
      <c r="C19" s="15"/>
      <c r="D19" s="115" t="s">
        <v>54</v>
      </c>
      <c r="E19" s="16"/>
      <c r="F19" s="16"/>
      <c r="G19" s="16"/>
      <c r="H19" s="17"/>
      <c r="I19" s="60"/>
      <c r="J19" s="68"/>
      <c r="K19" s="96">
        <f>SUM(J17:J18)</f>
        <v>12000</v>
      </c>
    </row>
    <row r="20" spans="2:11" ht="15" customHeight="1" x14ac:dyDescent="0.2">
      <c r="B20" s="179"/>
      <c r="C20" s="3">
        <v>163</v>
      </c>
      <c r="D20" s="8" t="s">
        <v>10</v>
      </c>
      <c r="E20" s="8"/>
      <c r="F20" s="8"/>
      <c r="G20" s="8"/>
      <c r="H20" s="9"/>
      <c r="I20" s="61"/>
      <c r="J20" s="69"/>
      <c r="K20" s="97"/>
    </row>
    <row r="21" spans="2:11" ht="15" customHeight="1" x14ac:dyDescent="0.2">
      <c r="B21" s="179"/>
      <c r="C21" s="5"/>
      <c r="D21" s="27" t="s">
        <v>71</v>
      </c>
      <c r="E21" s="27"/>
      <c r="F21" s="27"/>
      <c r="G21" s="27"/>
      <c r="H21" s="31"/>
      <c r="I21" s="66">
        <v>14000</v>
      </c>
      <c r="J21" s="66">
        <v>14000</v>
      </c>
      <c r="K21" s="94"/>
    </row>
    <row r="22" spans="2:11" ht="15" customHeight="1" x14ac:dyDescent="0.2">
      <c r="B22" s="179"/>
      <c r="C22" s="3"/>
      <c r="D22" s="115" t="s">
        <v>53</v>
      </c>
      <c r="E22" s="11"/>
      <c r="F22" s="11"/>
      <c r="G22" s="11"/>
      <c r="H22" s="9"/>
      <c r="I22" s="62"/>
      <c r="J22" s="67"/>
      <c r="K22" s="98">
        <f>SUM(J20:J21)</f>
        <v>14000</v>
      </c>
    </row>
    <row r="23" spans="2:11" ht="15" customHeight="1" x14ac:dyDescent="0.2">
      <c r="B23" s="179"/>
      <c r="C23" s="20">
        <v>170</v>
      </c>
      <c r="D23" s="43" t="s">
        <v>11</v>
      </c>
      <c r="E23" s="43"/>
      <c r="F23" s="43"/>
      <c r="G23" s="43"/>
      <c r="H23" s="44"/>
      <c r="I23" s="63"/>
      <c r="J23" s="73"/>
      <c r="K23" s="99"/>
    </row>
    <row r="24" spans="2:11" ht="15" customHeight="1" x14ac:dyDescent="0.2">
      <c r="B24" s="179"/>
      <c r="C24" s="5"/>
      <c r="D24" s="41" t="s">
        <v>72</v>
      </c>
      <c r="E24" s="27"/>
      <c r="F24" s="27"/>
      <c r="G24" s="27"/>
      <c r="H24" s="42"/>
      <c r="I24" s="56"/>
      <c r="J24" s="66">
        <v>4000</v>
      </c>
      <c r="K24" s="94"/>
    </row>
    <row r="25" spans="2:11" ht="15" customHeight="1" x14ac:dyDescent="0.2">
      <c r="B25" s="179"/>
      <c r="C25" s="15"/>
      <c r="D25" s="115" t="s">
        <v>52</v>
      </c>
      <c r="E25" s="16"/>
      <c r="F25" s="16"/>
      <c r="G25" s="16"/>
      <c r="H25" s="17"/>
      <c r="I25" s="62"/>
      <c r="J25" s="67"/>
      <c r="K25" s="98">
        <f>SUM(J24)</f>
        <v>4000</v>
      </c>
    </row>
    <row r="26" spans="2:11" ht="15" customHeight="1" x14ac:dyDescent="0.2">
      <c r="B26" s="179"/>
      <c r="C26" s="3" t="s">
        <v>41</v>
      </c>
      <c r="D26" s="8" t="s">
        <v>12</v>
      </c>
      <c r="E26" s="8"/>
      <c r="F26" s="8"/>
      <c r="G26" s="9" t="s">
        <v>75</v>
      </c>
      <c r="I26" s="176">
        <v>200</v>
      </c>
      <c r="J26" s="93"/>
      <c r="K26" s="94"/>
    </row>
    <row r="27" spans="2:11" ht="15" customHeight="1" x14ac:dyDescent="0.2">
      <c r="B27" s="179"/>
      <c r="C27" s="5"/>
      <c r="D27" s="27"/>
      <c r="E27" s="27"/>
      <c r="F27" s="27"/>
      <c r="G27" s="31" t="s">
        <v>74</v>
      </c>
      <c r="I27" s="177">
        <v>3000</v>
      </c>
      <c r="J27" s="162">
        <f>SUM(I26:I27)</f>
        <v>3200</v>
      </c>
      <c r="K27" s="4"/>
    </row>
    <row r="28" spans="2:11" ht="15" customHeight="1" x14ac:dyDescent="0.25">
      <c r="B28" s="179"/>
      <c r="C28" s="5"/>
      <c r="D28" s="28" t="s">
        <v>13</v>
      </c>
      <c r="E28" s="47"/>
      <c r="F28" s="47"/>
      <c r="G28" s="28"/>
      <c r="H28" s="31"/>
      <c r="I28" s="175"/>
      <c r="J28" s="207">
        <f>SUM(J26:J27)</f>
        <v>3200</v>
      </c>
      <c r="K28" s="208"/>
    </row>
    <row r="29" spans="2:11" ht="15" customHeight="1" x14ac:dyDescent="0.25">
      <c r="B29" s="179"/>
      <c r="C29" s="5"/>
      <c r="D29" s="28" t="s">
        <v>14</v>
      </c>
      <c r="E29" s="47"/>
      <c r="F29" s="47"/>
      <c r="G29" s="28"/>
      <c r="H29" s="31"/>
      <c r="I29" s="70"/>
      <c r="J29" s="209">
        <f>-0.02*K9</f>
        <v>-1220</v>
      </c>
      <c r="K29" s="208"/>
    </row>
    <row r="30" spans="2:11" ht="15" customHeight="1" thickBot="1" x14ac:dyDescent="0.3">
      <c r="B30" s="179"/>
      <c r="C30" s="19"/>
      <c r="D30" s="8" t="s">
        <v>15</v>
      </c>
      <c r="E30" s="11"/>
      <c r="F30" s="11"/>
      <c r="G30" s="11"/>
      <c r="H30" s="9"/>
      <c r="I30" s="71"/>
      <c r="J30" s="210"/>
      <c r="K30" s="213">
        <f>SUM(J28:J29)</f>
        <v>1980</v>
      </c>
    </row>
    <row r="31" spans="2:11" ht="15" customHeight="1" x14ac:dyDescent="0.25">
      <c r="B31" s="179"/>
      <c r="C31" s="5"/>
      <c r="D31" s="114" t="s">
        <v>16</v>
      </c>
      <c r="E31" s="37"/>
      <c r="F31" s="37"/>
      <c r="G31" s="37"/>
      <c r="H31" s="31"/>
      <c r="I31" s="32"/>
      <c r="J31" s="211"/>
      <c r="K31" s="212">
        <f>SUM(K15:K30)</f>
        <v>33880</v>
      </c>
    </row>
    <row r="32" spans="2:11" ht="3.75" customHeight="1" thickBot="1" x14ac:dyDescent="0.25">
      <c r="B32" s="180"/>
      <c r="C32" s="21"/>
      <c r="D32" s="22"/>
      <c r="E32" s="22"/>
      <c r="F32" s="22"/>
      <c r="G32" s="22"/>
      <c r="H32" s="18"/>
      <c r="I32" s="18"/>
      <c r="J32" s="18"/>
      <c r="K32" s="2"/>
    </row>
    <row r="33" spans="2:11" s="138" customFormat="1" ht="10.5" customHeight="1" thickBot="1" x14ac:dyDescent="0.25">
      <c r="C33" s="139"/>
      <c r="D33" s="141"/>
      <c r="E33" s="141"/>
      <c r="F33" s="141"/>
      <c r="G33" s="141"/>
      <c r="H33" s="142"/>
      <c r="I33" s="142"/>
      <c r="J33" s="142"/>
      <c r="K33" s="143"/>
    </row>
    <row r="34" spans="2:11" ht="16.5" customHeight="1" x14ac:dyDescent="0.3">
      <c r="B34" s="181" t="s">
        <v>63</v>
      </c>
      <c r="C34" s="191" t="s">
        <v>66</v>
      </c>
      <c r="D34" s="192"/>
      <c r="E34" s="192"/>
      <c r="F34" s="192"/>
      <c r="G34" s="192"/>
      <c r="H34" s="10"/>
      <c r="I34" s="9"/>
      <c r="J34" s="71"/>
      <c r="K34" s="214">
        <f>+K9</f>
        <v>61000</v>
      </c>
    </row>
    <row r="35" spans="2:11" ht="15" customHeight="1" x14ac:dyDescent="0.2">
      <c r="B35" s="182"/>
      <c r="C35" s="5" t="s">
        <v>17</v>
      </c>
      <c r="D35" s="28" t="s">
        <v>58</v>
      </c>
      <c r="E35" s="33"/>
      <c r="F35" s="33"/>
      <c r="G35" s="120" t="s">
        <v>59</v>
      </c>
      <c r="H35" s="121">
        <v>2</v>
      </c>
      <c r="I35" s="122">
        <v>4050</v>
      </c>
      <c r="J35" s="52">
        <f>+I35*H35</f>
        <v>8100</v>
      </c>
      <c r="K35" s="100"/>
    </row>
    <row r="36" spans="2:11" ht="15" customHeight="1" x14ac:dyDescent="0.2">
      <c r="B36" s="182"/>
      <c r="C36" s="5" t="s">
        <v>18</v>
      </c>
      <c r="D36" s="27" t="s">
        <v>19</v>
      </c>
      <c r="E36" s="45"/>
      <c r="F36" s="45"/>
      <c r="G36" s="35"/>
      <c r="H36" s="32"/>
      <c r="I36" s="31"/>
      <c r="J36" s="52">
        <v>0</v>
      </c>
      <c r="K36" s="100"/>
    </row>
    <row r="37" spans="2:11" ht="20.100000000000001" customHeight="1" x14ac:dyDescent="0.2">
      <c r="B37" s="182"/>
      <c r="C37" s="5"/>
      <c r="D37" s="116" t="s">
        <v>65</v>
      </c>
      <c r="E37" s="33"/>
      <c r="F37" s="33"/>
      <c r="G37" s="27"/>
      <c r="H37" s="32"/>
      <c r="I37" s="31"/>
      <c r="J37" s="163">
        <f>+K31</f>
        <v>33880</v>
      </c>
      <c r="K37" s="100"/>
    </row>
    <row r="38" spans="2:11" ht="20.100000000000001" customHeight="1" x14ac:dyDescent="0.2">
      <c r="B38" s="182"/>
      <c r="C38" s="5">
        <v>68</v>
      </c>
      <c r="D38" s="27" t="s">
        <v>20</v>
      </c>
      <c r="E38" s="45"/>
      <c r="F38" s="45"/>
      <c r="G38" s="35"/>
      <c r="H38" s="32"/>
      <c r="I38" s="31"/>
      <c r="J38" s="54">
        <v>0</v>
      </c>
      <c r="K38" s="100"/>
    </row>
    <row r="39" spans="2:11" ht="20.100000000000001" customHeight="1" thickBot="1" x14ac:dyDescent="0.25">
      <c r="B39" s="182"/>
      <c r="C39" s="5"/>
      <c r="D39" s="169" t="s">
        <v>76</v>
      </c>
      <c r="E39" s="34"/>
      <c r="F39" s="34"/>
      <c r="G39" s="26"/>
      <c r="H39" s="32"/>
      <c r="I39" s="31"/>
      <c r="J39" s="74"/>
      <c r="K39" s="101">
        <f>-SUM(J35:J38)</f>
        <v>-41980</v>
      </c>
    </row>
    <row r="40" spans="2:11" ht="20.100000000000001" customHeight="1" thickBot="1" x14ac:dyDescent="0.3">
      <c r="B40" s="182"/>
      <c r="C40" s="5"/>
      <c r="D40" s="29" t="s">
        <v>60</v>
      </c>
      <c r="E40" s="36"/>
      <c r="F40" s="36"/>
      <c r="G40" s="37"/>
      <c r="H40" s="32"/>
      <c r="I40" s="31"/>
      <c r="J40" s="75"/>
      <c r="K40" s="204">
        <f>+K39+K34</f>
        <v>19020</v>
      </c>
    </row>
    <row r="41" spans="2:11" ht="20.100000000000001" customHeight="1" x14ac:dyDescent="0.2">
      <c r="B41" s="182"/>
      <c r="C41" s="5" t="s">
        <v>21</v>
      </c>
      <c r="D41" s="27" t="s">
        <v>32</v>
      </c>
      <c r="E41" s="33"/>
      <c r="F41" s="33"/>
      <c r="G41" s="27"/>
      <c r="H41" s="32"/>
      <c r="I41" s="164" t="s">
        <v>73</v>
      </c>
      <c r="J41" s="55"/>
      <c r="K41" s="102">
        <f>+G51</f>
        <v>1925.5</v>
      </c>
    </row>
    <row r="42" spans="2:11" ht="20.100000000000001" customHeight="1" x14ac:dyDescent="0.2">
      <c r="B42" s="182"/>
      <c r="C42" s="5" t="s">
        <v>33</v>
      </c>
      <c r="D42" s="27" t="s">
        <v>34</v>
      </c>
      <c r="E42" s="33"/>
      <c r="F42" s="33"/>
      <c r="G42" s="27"/>
      <c r="H42" s="32"/>
      <c r="I42" s="31"/>
      <c r="J42" s="55"/>
      <c r="K42" s="165">
        <f>+K51</f>
        <v>0</v>
      </c>
    </row>
    <row r="43" spans="2:11" ht="20.100000000000001" customHeight="1" x14ac:dyDescent="0.2">
      <c r="B43" s="182"/>
      <c r="C43" s="5">
        <v>1401</v>
      </c>
      <c r="D43" s="27" t="s">
        <v>42</v>
      </c>
      <c r="E43" s="33"/>
      <c r="F43" s="33"/>
      <c r="G43" s="27"/>
      <c r="H43" s="32"/>
      <c r="I43" s="31"/>
      <c r="J43" s="55"/>
      <c r="K43" s="165">
        <v>0</v>
      </c>
    </row>
    <row r="44" spans="2:11" ht="20.100000000000001" customHeight="1" x14ac:dyDescent="0.2">
      <c r="B44" s="182"/>
      <c r="C44" s="5">
        <v>31</v>
      </c>
      <c r="D44" s="35" t="s">
        <v>25</v>
      </c>
      <c r="E44" s="45"/>
      <c r="F44" s="45"/>
      <c r="G44" s="27"/>
      <c r="H44" s="38"/>
      <c r="I44" s="31"/>
      <c r="J44" s="55"/>
      <c r="K44" s="165">
        <v>-2000</v>
      </c>
    </row>
    <row r="45" spans="2:11" ht="20.100000000000001" customHeight="1" thickBot="1" x14ac:dyDescent="0.25">
      <c r="B45" s="182"/>
      <c r="C45" s="5"/>
      <c r="D45" s="35" t="s">
        <v>26</v>
      </c>
      <c r="E45" s="45"/>
      <c r="F45" s="45"/>
      <c r="G45" s="27"/>
      <c r="H45" s="38"/>
      <c r="I45" s="31"/>
      <c r="J45" s="55"/>
      <c r="K45" s="203">
        <v>0</v>
      </c>
    </row>
    <row r="46" spans="2:11" ht="20.100000000000001" customHeight="1" thickBot="1" x14ac:dyDescent="0.3">
      <c r="B46" s="183"/>
      <c r="C46" s="25"/>
      <c r="D46" s="147" t="s">
        <v>22</v>
      </c>
      <c r="E46" s="148"/>
      <c r="F46" s="148"/>
      <c r="G46" s="149"/>
      <c r="H46" s="150"/>
      <c r="I46" s="151"/>
      <c r="J46" s="55"/>
      <c r="K46" s="205">
        <f>SUM(K41:K45)</f>
        <v>-74.5</v>
      </c>
    </row>
    <row r="47" spans="2:11" ht="9.75" customHeight="1" thickBot="1" x14ac:dyDescent="0.25">
      <c r="C47" s="152"/>
      <c r="D47" s="153"/>
      <c r="E47" s="153"/>
      <c r="F47" s="153"/>
      <c r="G47" s="153"/>
      <c r="H47" s="154"/>
      <c r="I47" s="155"/>
      <c r="J47" s="156"/>
      <c r="K47" s="157"/>
    </row>
    <row r="48" spans="2:11" ht="15.6" customHeight="1" x14ac:dyDescent="0.2">
      <c r="B48" s="184" t="s">
        <v>64</v>
      </c>
      <c r="C48" s="89" t="s">
        <v>37</v>
      </c>
      <c r="D48" s="82"/>
      <c r="E48" s="79" t="s">
        <v>23</v>
      </c>
      <c r="F48" s="79" t="s">
        <v>24</v>
      </c>
      <c r="G48" s="81" t="s">
        <v>35</v>
      </c>
      <c r="H48" s="86"/>
      <c r="I48" s="87" t="s">
        <v>31</v>
      </c>
      <c r="J48" s="87" t="s">
        <v>40</v>
      </c>
      <c r="K48" s="88" t="s">
        <v>39</v>
      </c>
    </row>
    <row r="49" spans="2:11" ht="15.6" customHeight="1" x14ac:dyDescent="0.2">
      <c r="B49" s="185"/>
      <c r="C49" s="90" t="s">
        <v>38</v>
      </c>
      <c r="D49" s="83"/>
      <c r="E49" s="76">
        <v>18550</v>
      </c>
      <c r="F49" s="39"/>
      <c r="G49" s="166">
        <v>1855</v>
      </c>
      <c r="H49" s="129" t="s">
        <v>36</v>
      </c>
      <c r="I49" s="76"/>
      <c r="J49" s="40"/>
      <c r="K49" s="80"/>
    </row>
    <row r="50" spans="2:11" ht="15.6" customHeight="1" x14ac:dyDescent="0.2">
      <c r="B50" s="185"/>
      <c r="C50" s="91" t="s">
        <v>30</v>
      </c>
      <c r="D50" s="84"/>
      <c r="E50" s="125">
        <f>+E51-E49</f>
        <v>470</v>
      </c>
      <c r="F50" s="126">
        <v>0.15</v>
      </c>
      <c r="G50" s="127">
        <f>+F50*E50</f>
        <v>70.5</v>
      </c>
      <c r="H50" s="130" t="s">
        <v>36</v>
      </c>
      <c r="I50" s="125"/>
      <c r="J50" s="126"/>
      <c r="K50" s="127"/>
    </row>
    <row r="51" spans="2:11" ht="15.6" customHeight="1" thickBot="1" x14ac:dyDescent="0.25">
      <c r="B51" s="186"/>
      <c r="C51" s="92" t="s">
        <v>13</v>
      </c>
      <c r="D51" s="85"/>
      <c r="E51" s="123">
        <f>+K40</f>
        <v>19020</v>
      </c>
      <c r="F51" s="124"/>
      <c r="G51" s="167">
        <f>SUM(G49:G50)</f>
        <v>1925.5</v>
      </c>
      <c r="H51" s="131"/>
      <c r="I51" s="128"/>
      <c r="J51" s="124"/>
      <c r="K51" s="168">
        <v>0</v>
      </c>
    </row>
    <row r="53" spans="2:11" x14ac:dyDescent="0.2">
      <c r="D53" s="24" t="s">
        <v>47</v>
      </c>
      <c r="I53" s="109">
        <v>117000</v>
      </c>
    </row>
    <row r="54" spans="2:11" x14ac:dyDescent="0.2">
      <c r="D54" s="24" t="s">
        <v>48</v>
      </c>
      <c r="I54" s="109">
        <v>100000</v>
      </c>
    </row>
    <row r="55" spans="2:11" ht="15" x14ac:dyDescent="0.2">
      <c r="D55" s="105" t="s">
        <v>49</v>
      </c>
      <c r="E55" s="106"/>
      <c r="G55" s="112"/>
      <c r="H55" s="106"/>
      <c r="I55" s="110">
        <f>+I53-I54</f>
        <v>17000</v>
      </c>
    </row>
    <row r="56" spans="2:11" ht="15" x14ac:dyDescent="0.2">
      <c r="D56" s="105" t="s">
        <v>50</v>
      </c>
      <c r="E56" s="106"/>
      <c r="G56" s="112"/>
      <c r="H56" s="106"/>
      <c r="I56" s="110">
        <v>50000</v>
      </c>
    </row>
    <row r="57" spans="2:11" ht="15" x14ac:dyDescent="0.2">
      <c r="D57" s="105" t="s">
        <v>43</v>
      </c>
      <c r="E57" s="106"/>
      <c r="G57" s="106"/>
      <c r="H57" s="106"/>
      <c r="I57" s="111">
        <v>0.92349999999999999</v>
      </c>
    </row>
    <row r="58" spans="2:11" ht="15" x14ac:dyDescent="0.2">
      <c r="D58" s="105" t="s">
        <v>51</v>
      </c>
      <c r="E58" s="106"/>
      <c r="G58" s="106"/>
      <c r="H58" s="106"/>
      <c r="I58" s="110">
        <f>+I57*I56</f>
        <v>46175</v>
      </c>
    </row>
    <row r="59" spans="2:11" ht="15.75" x14ac:dyDescent="0.2">
      <c r="D59" s="105" t="s">
        <v>44</v>
      </c>
      <c r="E59" s="106"/>
      <c r="G59" s="106"/>
      <c r="H59" s="106"/>
      <c r="I59" s="109">
        <f>MIN(I55,I56)</f>
        <v>17000</v>
      </c>
      <c r="J59" s="107">
        <v>0.153</v>
      </c>
      <c r="K59" s="108">
        <f>+J59*I59</f>
        <v>2601</v>
      </c>
    </row>
    <row r="60" spans="2:11" ht="15.75" x14ac:dyDescent="0.2">
      <c r="D60" s="105" t="s">
        <v>45</v>
      </c>
      <c r="E60" s="106"/>
      <c r="G60" s="106"/>
      <c r="H60" s="106"/>
      <c r="I60" s="109">
        <f>+I58-I59</f>
        <v>29175</v>
      </c>
      <c r="J60" s="107">
        <v>2.9000000000000001E-2</v>
      </c>
      <c r="K60" s="108">
        <f>+J60*I60</f>
        <v>846.07500000000005</v>
      </c>
    </row>
    <row r="61" spans="2:11" ht="15.75" x14ac:dyDescent="0.2">
      <c r="D61" s="105" t="s">
        <v>46</v>
      </c>
      <c r="E61" s="106"/>
      <c r="G61" s="106"/>
      <c r="H61" s="106"/>
      <c r="K61" s="108">
        <f>SUM(K59:K60)</f>
        <v>3447.0749999999998</v>
      </c>
    </row>
  </sheetData>
  <mergeCells count="8">
    <mergeCell ref="B11:B32"/>
    <mergeCell ref="B34:B46"/>
    <mergeCell ref="B48:B51"/>
    <mergeCell ref="C2:G2"/>
    <mergeCell ref="C9:F9"/>
    <mergeCell ref="C11:G11"/>
    <mergeCell ref="C34:G34"/>
    <mergeCell ref="B2:B9"/>
  </mergeCells>
  <pageMargins left="0.7" right="0.5" top="0.5" bottom="0.5" header="0.4" footer="0.3"/>
  <pageSetup scale="93" orientation="portrait" r:id="rId1"/>
  <headerFooter alignWithMargins="0">
    <oddFooter>&amp;L&amp;"Calibri,Bold"&amp;8&amp;F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Problelm</vt:lpstr>
      <vt:lpstr>Problelm!Print_Area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HowardGodfrey</dc:creator>
  <cp:lastModifiedBy>hgodf</cp:lastModifiedBy>
  <cp:lastPrinted>2016-08-10T02:03:45Z</cp:lastPrinted>
  <dcterms:created xsi:type="dcterms:W3CDTF">2015-05-12T14:43:24Z</dcterms:created>
  <dcterms:modified xsi:type="dcterms:W3CDTF">2016-08-10T02:05:04Z</dcterms:modified>
</cp:coreProperties>
</file>