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odf\Documents\0B. INTRODUCTION-TO-TAX ------July-22-2016\2 CLASS EXERCISES-2014\"/>
    </mc:Choice>
  </mc:AlternateContent>
  <bookViews>
    <workbookView xWindow="0" yWindow="0" windowWidth="27855" windowHeight="12240"/>
  </bookViews>
  <sheets>
    <sheet name="Partial Problem" sheetId="4" r:id="rId1"/>
  </sheets>
  <definedNames>
    <definedName name="_xlnm.Print_Area" localSheetId="0">'Partial Problem'!$A$1:$O$56</definedName>
  </definedNames>
  <calcPr calcId="171027" iterate="1" iterateCount="1"/>
</workbook>
</file>

<file path=xl/calcChain.xml><?xml version="1.0" encoding="utf-8"?>
<calcChain xmlns="http://schemas.openxmlformats.org/spreadsheetml/2006/main">
  <c r="H28" i="4" l="1"/>
  <c r="N54" i="4"/>
  <c r="R49" i="4"/>
  <c r="H41" i="4"/>
  <c r="H37" i="4"/>
  <c r="D39" i="4" s="1"/>
  <c r="H39" i="4" s="1"/>
  <c r="H40" i="4" s="1"/>
  <c r="H42" i="4" s="1"/>
  <c r="H26" i="4"/>
  <c r="H27" i="4"/>
  <c r="N18" i="4"/>
  <c r="H7" i="4"/>
  <c r="O6" i="4"/>
  <c r="O7" i="4" s="1"/>
  <c r="H5" i="4"/>
  <c r="H8" i="4"/>
  <c r="O8" i="4" l="1"/>
  <c r="O9" i="4" s="1"/>
  <c r="O11" i="4" s="1"/>
  <c r="O13" i="4" s="1"/>
  <c r="F11" i="4" s="1"/>
  <c r="H12" i="4" s="1"/>
  <c r="H13" i="4" s="1"/>
</calcChain>
</file>

<file path=xl/sharedStrings.xml><?xml version="1.0" encoding="utf-8"?>
<sst xmlns="http://schemas.openxmlformats.org/spreadsheetml/2006/main" count="85" uniqueCount="80">
  <si>
    <t>Total Assets</t>
  </si>
  <si>
    <t>Balance Sheet</t>
  </si>
  <si>
    <t xml:space="preserve"> Revenue</t>
  </si>
  <si>
    <t>Accumulated Depreciation</t>
  </si>
  <si>
    <t xml:space="preserve"> Cash</t>
  </si>
  <si>
    <t xml:space="preserve"> Accounts Receivable</t>
  </si>
  <si>
    <t xml:space="preserve"> Common Stock ($10 Par)</t>
  </si>
  <si>
    <t xml:space="preserve"> Retained Earnings</t>
  </si>
  <si>
    <t xml:space="preserve"> Total Stockholders' Equity</t>
  </si>
  <si>
    <t xml:space="preserve"> Depreciation Expense</t>
  </si>
  <si>
    <t>Add:</t>
  </si>
  <si>
    <t xml:space="preserve"> Other Expense</t>
  </si>
  <si>
    <t xml:space="preserve">Income Tax </t>
  </si>
  <si>
    <t xml:space="preserve"> Debt &amp; Stockholders' Equity</t>
  </si>
  <si>
    <t xml:space="preserve"> Equipment (5-year life)</t>
  </si>
  <si>
    <t>What is the total amount of income to be reported on owner's Form 1040?</t>
  </si>
  <si>
    <t xml:space="preserve"> Ending Retained Earnings</t>
  </si>
  <si>
    <t>What is owner's basis in the common stock of the company at year-end?</t>
  </si>
  <si>
    <t>Deduct</t>
  </si>
  <si>
    <t>Ending Basis</t>
  </si>
  <si>
    <t>Beginning Basis</t>
  </si>
  <si>
    <t>a</t>
  </si>
  <si>
    <t>b</t>
  </si>
  <si>
    <t>c</t>
  </si>
  <si>
    <t>Current</t>
  </si>
  <si>
    <t>Salary Expense for owner</t>
  </si>
  <si>
    <t>FICA expense for corporation</t>
  </si>
  <si>
    <t>Corporate impact</t>
  </si>
  <si>
    <t>Owner impact</t>
  </si>
  <si>
    <t>Salary Income</t>
  </si>
  <si>
    <t>Base</t>
  </si>
  <si>
    <t>Next Layer</t>
  </si>
  <si>
    <t>Total income tax on owner</t>
  </si>
  <si>
    <t>Total tax on ordinary income</t>
  </si>
  <si>
    <t xml:space="preserve"> Salaries Expense - Owner</t>
  </si>
  <si>
    <t xml:space="preserve"> Yes</t>
  </si>
  <si>
    <t>Does owner of an S corporation have an incentive to take less salary and more dividends?</t>
  </si>
  <si>
    <t>§1012</t>
  </si>
  <si>
    <t>§1367(a)(1)(A)</t>
  </si>
  <si>
    <t>§1367(a)(2)(A)</t>
  </si>
  <si>
    <t>§61, §1366</t>
  </si>
  <si>
    <t>§61, §301</t>
  </si>
  <si>
    <t>Yes</t>
  </si>
  <si>
    <t>FICA Rate (Corporate Match)</t>
  </si>
  <si>
    <t>Total salary and Corporate FICA Expense</t>
  </si>
  <si>
    <t xml:space="preserve">Exemption </t>
  </si>
  <si>
    <t>Standard deduction</t>
  </si>
  <si>
    <t xml:space="preserve"> Assume this is an S corp., (no corporate income tax expense on the financial statements above, etc.).</t>
  </si>
  <si>
    <t>Less:  Dividends paid</t>
  </si>
  <si>
    <t>Net Income after tax</t>
  </si>
  <si>
    <t xml:space="preserve"> Total Expense</t>
  </si>
  <si>
    <t xml:space="preserve"> Total Liabilities</t>
  </si>
  <si>
    <t>Owner is single, has no dependent and claims the standard deduction. Assume this is a C corporation.</t>
  </si>
  <si>
    <t xml:space="preserve"> Net Income before Tax</t>
  </si>
  <si>
    <t>What is total amount of income on owner's Form 1040?</t>
  </si>
  <si>
    <t>How much social security tax is withheld from owner's pay?</t>
  </si>
  <si>
    <t>How much extra income tax does owner owe if he took dividend of $18,000 and no extra salary?</t>
  </si>
  <si>
    <t>Tax on dividend ($8,000) at 15%</t>
  </si>
  <si>
    <t xml:space="preserve"> Note, this is the corporate FICA tax match</t>
  </si>
  <si>
    <t>Corporate expense for salary and FICA</t>
  </si>
  <si>
    <t xml:space="preserve"> Building &amp; Land (50-year life)</t>
  </si>
  <si>
    <t>Taxable income before dividend income</t>
  </si>
  <si>
    <t>Does owner of a C corporation have an incentive to take less salary and more dividends?</t>
  </si>
  <si>
    <t>Balances: 12-31-2016</t>
  </si>
  <si>
    <t>Income &amp; Retained Earn.-2016</t>
  </si>
  <si>
    <t>Flow-though of corporate taxable income</t>
  </si>
  <si>
    <t>Dividend Received from the corporation</t>
  </si>
  <si>
    <t>Owner's basis in common stock at 1/1/2016?</t>
  </si>
  <si>
    <t>Owner's basis in common stock at 12/31/2016?</t>
  </si>
  <si>
    <t>All "ordinary" income from an S corp. is subject to tax at regular rates. There is no 15% on rate for dividends. (0%)</t>
  </si>
  <si>
    <t>Salary &amp; dividend:</t>
  </si>
  <si>
    <t>is</t>
  </si>
  <si>
    <t>FICA deposit with IRS for FICA tax</t>
  </si>
  <si>
    <t>This is the payroll tax rate for employee &amp; employer.</t>
  </si>
  <si>
    <r>
      <t xml:space="preserve"> What was the impact on </t>
    </r>
    <r>
      <rPr>
        <b/>
        <u/>
        <sz val="16"/>
        <rFont val="Calibri"/>
        <family val="2"/>
      </rPr>
      <t>CORPORATION</t>
    </r>
    <r>
      <rPr>
        <b/>
        <sz val="16"/>
        <rFont val="Calibri"/>
        <family val="2"/>
      </rPr>
      <t xml:space="preserve"> of owner's salary?</t>
    </r>
  </si>
  <si>
    <r>
      <t xml:space="preserve"> What was the impact on </t>
    </r>
    <r>
      <rPr>
        <b/>
        <u/>
        <sz val="16"/>
        <rFont val="Calibri"/>
        <family val="2"/>
      </rPr>
      <t>OWNER</t>
    </r>
    <r>
      <rPr>
        <b/>
        <sz val="16"/>
        <rFont val="Calibri"/>
        <family val="2"/>
      </rPr>
      <t>?</t>
    </r>
  </si>
  <si>
    <t>There is no state income tax. Future profits will be in range of $10,000 to $30,000.</t>
  </si>
  <si>
    <t>Owner started company with a cash investment of $225,000. Owner's only income is from the corporation.</t>
  </si>
  <si>
    <t>Add: After-tax net income</t>
  </si>
  <si>
    <t xml:space="preserve"> Begining Retained earnings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</si>
</sst>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8" formatCode="&quot;$&quot;#,##0.00_);[Red]\(&quot;$&quot;#,##0.00\)"/>
  </numFmts>
  <fonts count="17" x14ac:knownFonts="1">
    <font>
      <sz val="10"/>
      <name val="Arial"/>
    </font>
    <font>
      <sz val="10"/>
      <name val="Arial"/>
    </font>
    <font>
      <b/>
      <sz val="14"/>
      <name val="Calibri"/>
      <family val="2"/>
    </font>
    <font>
      <b/>
      <sz val="11"/>
      <color rgb="FFFF0000"/>
      <name val="Calibri"/>
      <family val="2"/>
    </font>
    <font>
      <b/>
      <sz val="16"/>
      <name val="Calibri"/>
      <family val="2"/>
    </font>
    <font>
      <sz val="14"/>
      <color theme="0"/>
      <name val="Calibri"/>
      <family val="2"/>
    </font>
    <font>
      <sz val="14"/>
      <name val="Calibri"/>
      <family val="2"/>
    </font>
    <font>
      <b/>
      <sz val="12"/>
      <color rgb="FFFF0000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8"/>
      <color indexed="9"/>
      <name val="Calibri"/>
      <family val="2"/>
    </font>
    <font>
      <sz val="18"/>
      <name val="Calibri"/>
      <family val="2"/>
    </font>
    <font>
      <b/>
      <sz val="18"/>
      <name val="Calibri"/>
      <family val="2"/>
    </font>
    <font>
      <sz val="11"/>
      <name val="Calibri"/>
      <family val="2"/>
    </font>
    <font>
      <b/>
      <sz val="16"/>
      <color theme="0"/>
      <name val="Calibri"/>
      <family val="2"/>
    </font>
    <font>
      <b/>
      <u/>
      <sz val="16"/>
      <name val="Calibri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2" fillId="0" borderId="20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6" fontId="2" fillId="0" borderId="13" xfId="0" applyNumberFormat="1" applyFont="1" applyBorder="1" applyAlignment="1">
      <alignment horizontal="right" vertical="center"/>
    </xf>
    <xf numFmtId="6" fontId="2" fillId="0" borderId="18" xfId="0" applyNumberFormat="1" applyFont="1" applyBorder="1" applyAlignment="1">
      <alignment horizontal="right" vertical="center"/>
    </xf>
    <xf numFmtId="6" fontId="2" fillId="0" borderId="18" xfId="0" applyNumberFormat="1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6" fontId="2" fillId="0" borderId="13" xfId="0" applyNumberFormat="1" applyFont="1" applyBorder="1" applyAlignment="1">
      <alignment vertical="center"/>
    </xf>
    <xf numFmtId="6" fontId="2" fillId="0" borderId="14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38" fontId="2" fillId="0" borderId="16" xfId="0" applyNumberFormat="1" applyFont="1" applyBorder="1" applyAlignment="1">
      <alignment horizontal="right" vertical="center"/>
    </xf>
    <xf numFmtId="38" fontId="2" fillId="0" borderId="19" xfId="0" applyNumberFormat="1" applyFont="1" applyBorder="1" applyAlignment="1">
      <alignment horizontal="right" vertical="center"/>
    </xf>
    <xf numFmtId="38" fontId="2" fillId="0" borderId="19" xfId="0" applyNumberFormat="1" applyFont="1" applyBorder="1" applyAlignment="1">
      <alignment vertical="center"/>
    </xf>
    <xf numFmtId="0" fontId="2" fillId="0" borderId="15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3"/>
    </xf>
    <xf numFmtId="6" fontId="2" fillId="0" borderId="16" xfId="0" applyNumberFormat="1" applyFont="1" applyBorder="1" applyAlignment="1">
      <alignment horizontal="right" vertical="center"/>
    </xf>
    <xf numFmtId="6" fontId="2" fillId="0" borderId="17" xfId="0" applyNumberFormat="1" applyFont="1" applyBorder="1" applyAlignment="1">
      <alignment horizontal="right" vertical="center"/>
    </xf>
    <xf numFmtId="6" fontId="2" fillId="0" borderId="16" xfId="0" applyNumberFormat="1" applyFont="1" applyBorder="1" applyAlignment="1">
      <alignment vertical="center"/>
    </xf>
    <xf numFmtId="6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 indent="2"/>
    </xf>
    <xf numFmtId="0" fontId="2" fillId="0" borderId="21" xfId="0" applyFont="1" applyBorder="1" applyAlignment="1">
      <alignment horizontal="left" vertical="center" indent="1"/>
    </xf>
    <xf numFmtId="0" fontId="2" fillId="0" borderId="25" xfId="0" applyFont="1" applyBorder="1" applyAlignment="1">
      <alignment horizontal="left" vertical="center" indent="1"/>
    </xf>
    <xf numFmtId="38" fontId="2" fillId="0" borderId="27" xfId="0" applyNumberFormat="1" applyFont="1" applyBorder="1" applyAlignment="1">
      <alignment vertical="center"/>
    </xf>
    <xf numFmtId="38" fontId="2" fillId="0" borderId="47" xfId="0" applyNumberFormat="1" applyFont="1" applyBorder="1" applyAlignment="1">
      <alignment vertical="center"/>
    </xf>
    <xf numFmtId="38" fontId="2" fillId="0" borderId="27" xfId="0" applyNumberFormat="1" applyFont="1" applyBorder="1" applyAlignment="1">
      <alignment horizontal="right" vertical="center"/>
    </xf>
    <xf numFmtId="38" fontId="2" fillId="0" borderId="17" xfId="0" applyNumberFormat="1" applyFont="1" applyBorder="1" applyAlignment="1">
      <alignment horizontal="right" vertical="center"/>
    </xf>
    <xf numFmtId="38" fontId="2" fillId="0" borderId="26" xfId="0" applyNumberFormat="1" applyFont="1" applyBorder="1" applyAlignment="1">
      <alignment horizontal="right" vertical="center"/>
    </xf>
    <xf numFmtId="38" fontId="2" fillId="0" borderId="40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 indent="1"/>
    </xf>
    <xf numFmtId="38" fontId="2" fillId="0" borderId="33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 indent="1"/>
    </xf>
    <xf numFmtId="38" fontId="2" fillId="0" borderId="35" xfId="0" applyNumberFormat="1" applyFont="1" applyBorder="1" applyAlignment="1">
      <alignment vertical="center"/>
    </xf>
    <xf numFmtId="0" fontId="2" fillId="0" borderId="30" xfId="0" applyFont="1" applyBorder="1" applyAlignment="1">
      <alignment horizontal="left" vertical="center" indent="2"/>
    </xf>
    <xf numFmtId="0" fontId="2" fillId="0" borderId="31" xfId="0" applyFont="1" applyBorder="1" applyAlignment="1">
      <alignment horizontal="left" vertical="center" indent="2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6" fontId="2" fillId="0" borderId="27" xfId="0" applyNumberFormat="1" applyFont="1" applyBorder="1" applyAlignment="1">
      <alignment vertical="center"/>
    </xf>
    <xf numFmtId="6" fontId="2" fillId="0" borderId="48" xfId="0" applyNumberFormat="1" applyFont="1" applyBorder="1" applyAlignment="1">
      <alignment vertical="center"/>
    </xf>
    <xf numFmtId="6" fontId="2" fillId="0" borderId="34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2"/>
    </xf>
    <xf numFmtId="38" fontId="2" fillId="0" borderId="36" xfId="0" applyNumberFormat="1" applyFont="1" applyBorder="1" applyAlignment="1">
      <alignment vertical="center"/>
    </xf>
    <xf numFmtId="38" fontId="2" fillId="0" borderId="26" xfId="0" applyNumberFormat="1" applyFont="1" applyBorder="1" applyAlignment="1">
      <alignment vertical="center"/>
    </xf>
    <xf numFmtId="38" fontId="2" fillId="0" borderId="40" xfId="0" applyNumberFormat="1" applyFont="1" applyBorder="1" applyAlignment="1">
      <alignment vertical="center"/>
    </xf>
    <xf numFmtId="6" fontId="2" fillId="0" borderId="19" xfId="0" applyNumberFormat="1" applyFont="1" applyBorder="1" applyAlignment="1">
      <alignment horizontal="right" vertical="center"/>
    </xf>
    <xf numFmtId="0" fontId="2" fillId="0" borderId="38" xfId="0" applyFont="1" applyBorder="1" applyAlignment="1">
      <alignment horizontal="left" vertical="center" indent="2"/>
    </xf>
    <xf numFmtId="0" fontId="2" fillId="0" borderId="37" xfId="0" applyFont="1" applyBorder="1" applyAlignment="1">
      <alignment horizontal="left" vertical="center" indent="2"/>
    </xf>
    <xf numFmtId="0" fontId="2" fillId="0" borderId="32" xfId="0" applyFont="1" applyBorder="1" applyAlignment="1">
      <alignment horizontal="left" vertical="center" indent="2"/>
    </xf>
    <xf numFmtId="6" fontId="2" fillId="0" borderId="27" xfId="0" applyNumberFormat="1" applyFont="1" applyBorder="1" applyAlignment="1">
      <alignment horizontal="right" vertical="center"/>
    </xf>
    <xf numFmtId="6" fontId="2" fillId="0" borderId="33" xfId="0" applyNumberFormat="1" applyFont="1" applyBorder="1" applyAlignment="1">
      <alignment vertical="center"/>
    </xf>
    <xf numFmtId="38" fontId="2" fillId="0" borderId="16" xfId="0" applyNumberFormat="1" applyFont="1" applyBorder="1" applyAlignment="1">
      <alignment vertical="center"/>
    </xf>
    <xf numFmtId="0" fontId="2" fillId="0" borderId="41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6" fontId="2" fillId="0" borderId="35" xfId="0" applyNumberFormat="1" applyFont="1" applyBorder="1" applyAlignment="1">
      <alignment horizontal="right" vertical="center"/>
    </xf>
    <xf numFmtId="6" fontId="2" fillId="0" borderId="33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left" vertical="center"/>
    </xf>
    <xf numFmtId="6" fontId="2" fillId="0" borderId="37" xfId="0" applyNumberFormat="1" applyFont="1" applyBorder="1" applyAlignment="1">
      <alignment vertical="center"/>
    </xf>
    <xf numFmtId="0" fontId="2" fillId="0" borderId="3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6" fontId="2" fillId="3" borderId="8" xfId="0" applyNumberFormat="1" applyFont="1" applyFill="1" applyBorder="1"/>
    <xf numFmtId="6" fontId="2" fillId="3" borderId="3" xfId="0" applyNumberFormat="1" applyFont="1" applyFill="1" applyBorder="1"/>
    <xf numFmtId="0" fontId="2" fillId="0" borderId="2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/>
    <xf numFmtId="6" fontId="2" fillId="3" borderId="0" xfId="0" applyNumberFormat="1" applyFont="1" applyFill="1" applyBorder="1"/>
    <xf numFmtId="6" fontId="2" fillId="0" borderId="0" xfId="0" applyNumberFormat="1" applyFont="1" applyFill="1" applyBorder="1"/>
    <xf numFmtId="0" fontId="6" fillId="0" borderId="0" xfId="0" applyFont="1" applyFill="1" applyBorder="1" applyAlignment="1">
      <alignment horizontal="left" vertical="center"/>
    </xf>
    <xf numFmtId="10" fontId="6" fillId="0" borderId="0" xfId="1" applyNumberFormat="1" applyFont="1" applyBorder="1"/>
    <xf numFmtId="0" fontId="6" fillId="0" borderId="0" xfId="0" applyFont="1" applyFill="1" applyBorder="1" applyAlignment="1">
      <alignment horizontal="left" indent="1"/>
    </xf>
    <xf numFmtId="0" fontId="6" fillId="0" borderId="5" xfId="0" applyFont="1" applyFill="1" applyBorder="1" applyAlignment="1">
      <alignment horizontal="left" indent="1"/>
    </xf>
    <xf numFmtId="6" fontId="2" fillId="3" borderId="39" xfId="0" applyNumberFormat="1" applyFont="1" applyFill="1" applyBorder="1" applyAlignment="1">
      <alignment horizontal="center"/>
    </xf>
    <xf numFmtId="6" fontId="2" fillId="3" borderId="49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6" fontId="2" fillId="3" borderId="3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1" xfId="0" applyFont="1" applyBorder="1"/>
    <xf numFmtId="0" fontId="6" fillId="0" borderId="7" xfId="0" applyFont="1" applyBorder="1"/>
    <xf numFmtId="0" fontId="2" fillId="0" borderId="9" xfId="0" applyFont="1" applyBorder="1" applyAlignment="1">
      <alignment horizontal="left" vertical="center"/>
    </xf>
    <xf numFmtId="0" fontId="6" fillId="0" borderId="9" xfId="0" applyFont="1" applyBorder="1"/>
    <xf numFmtId="0" fontId="8" fillId="0" borderId="5" xfId="0" applyFont="1" applyBorder="1" applyAlignment="1">
      <alignment horizontal="center"/>
    </xf>
    <xf numFmtId="10" fontId="2" fillId="3" borderId="8" xfId="1" applyNumberFormat="1" applyFont="1" applyFill="1" applyBorder="1"/>
    <xf numFmtId="0" fontId="6" fillId="0" borderId="2" xfId="0" applyFont="1" applyBorder="1"/>
    <xf numFmtId="6" fontId="2" fillId="0" borderId="2" xfId="0" applyNumberFormat="1" applyFont="1" applyFill="1" applyBorder="1"/>
    <xf numFmtId="0" fontId="8" fillId="0" borderId="2" xfId="0" applyFont="1" applyBorder="1" applyAlignment="1">
      <alignment horizontal="center"/>
    </xf>
    <xf numFmtId="0" fontId="6" fillId="4" borderId="0" xfId="0" applyFont="1" applyFill="1" applyBorder="1"/>
    <xf numFmtId="0" fontId="2" fillId="0" borderId="0" xfId="0" applyFont="1" applyBorder="1" applyAlignment="1">
      <alignment horizontal="left" indent="1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quotePrefix="1" applyFont="1" applyBorder="1" applyAlignment="1">
      <alignment horizontal="left" indent="1"/>
    </xf>
    <xf numFmtId="0" fontId="6" fillId="0" borderId="2" xfId="0" applyFont="1" applyFill="1" applyBorder="1" applyAlignment="1">
      <alignment horizontal="left" vertical="center"/>
    </xf>
    <xf numFmtId="0" fontId="6" fillId="0" borderId="11" xfId="0" applyFont="1" applyBorder="1"/>
    <xf numFmtId="0" fontId="6" fillId="0" borderId="0" xfId="0" applyFont="1"/>
    <xf numFmtId="0" fontId="6" fillId="0" borderId="0" xfId="0" applyFont="1" applyFill="1" applyBorder="1"/>
    <xf numFmtId="0" fontId="8" fillId="0" borderId="5" xfId="0" applyFont="1" applyFill="1" applyBorder="1" applyAlignment="1">
      <alignment horizontal="center"/>
    </xf>
    <xf numFmtId="0" fontId="6" fillId="0" borderId="5" xfId="0" applyFont="1" applyFill="1" applyBorder="1"/>
    <xf numFmtId="0" fontId="2" fillId="0" borderId="0" xfId="0" applyFont="1" applyFill="1" applyBorder="1" applyAlignment="1">
      <alignment horizontal="right" vertical="center"/>
    </xf>
    <xf numFmtId="40" fontId="2" fillId="0" borderId="0" xfId="0" applyNumberFormat="1" applyFont="1" applyFill="1" applyBorder="1"/>
    <xf numFmtId="9" fontId="2" fillId="0" borderId="0" xfId="1" applyFont="1" applyBorder="1" applyAlignment="1">
      <alignment horizontal="center"/>
    </xf>
    <xf numFmtId="9" fontId="2" fillId="0" borderId="0" xfId="1" applyFont="1" applyFill="1" applyBorder="1" applyAlignment="1">
      <alignment horizontal="center"/>
    </xf>
    <xf numFmtId="8" fontId="2" fillId="0" borderId="0" xfId="0" applyNumberFormat="1" applyFont="1" applyFill="1" applyBorder="1"/>
    <xf numFmtId="0" fontId="2" fillId="0" borderId="0" xfId="0" applyFont="1" applyFill="1" applyBorder="1"/>
    <xf numFmtId="10" fontId="2" fillId="0" borderId="0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1"/>
    </xf>
    <xf numFmtId="6" fontId="2" fillId="0" borderId="7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 vertical="center"/>
    </xf>
    <xf numFmtId="0" fontId="13" fillId="0" borderId="0" xfId="0" applyFont="1" applyBorder="1"/>
    <xf numFmtId="0" fontId="6" fillId="0" borderId="0" xfId="0" applyFont="1" applyFill="1" applyBorder="1" applyAlignment="1">
      <alignment horizontal="left" vertical="center" indent="3"/>
    </xf>
    <xf numFmtId="6" fontId="4" fillId="3" borderId="0" xfId="0" applyNumberFormat="1" applyFont="1" applyFill="1" applyBorder="1"/>
    <xf numFmtId="10" fontId="4" fillId="3" borderId="25" xfId="1" applyNumberFormat="1" applyFont="1" applyFill="1" applyBorder="1"/>
    <xf numFmtId="6" fontId="4" fillId="3" borderId="3" xfId="0" applyNumberFormat="1" applyFont="1" applyFill="1" applyBorder="1"/>
    <xf numFmtId="0" fontId="9" fillId="0" borderId="0" xfId="0" applyFont="1" applyBorder="1"/>
    <xf numFmtId="0" fontId="9" fillId="0" borderId="2" xfId="0" applyFont="1" applyBorder="1"/>
    <xf numFmtId="0" fontId="9" fillId="0" borderId="9" xfId="0" applyFont="1" applyBorder="1"/>
    <xf numFmtId="0" fontId="4" fillId="0" borderId="1" xfId="0" applyFont="1" applyFill="1" applyBorder="1" applyAlignment="1">
      <alignment horizontal="center" vertical="center"/>
    </xf>
    <xf numFmtId="6" fontId="4" fillId="3" borderId="25" xfId="0" applyNumberFormat="1" applyFont="1" applyFill="1" applyBorder="1"/>
    <xf numFmtId="6" fontId="4" fillId="3" borderId="8" xfId="0" applyNumberFormat="1" applyFont="1" applyFill="1" applyBorder="1"/>
    <xf numFmtId="8" fontId="4" fillId="3" borderId="3" xfId="0" applyNumberFormat="1" applyFont="1" applyFill="1" applyBorder="1"/>
    <xf numFmtId="6" fontId="4" fillId="3" borderId="53" xfId="0" applyNumberFormat="1" applyFont="1" applyFill="1" applyBorder="1"/>
    <xf numFmtId="0" fontId="11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indent="1"/>
    </xf>
    <xf numFmtId="0" fontId="9" fillId="0" borderId="1" xfId="0" applyFont="1" applyBorder="1"/>
    <xf numFmtId="6" fontId="2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8" fontId="2" fillId="0" borderId="0" xfId="0" applyNumberFormat="1" applyFont="1" applyFill="1" applyBorder="1" applyAlignment="1">
      <alignment vertical="center"/>
    </xf>
    <xf numFmtId="40" fontId="2" fillId="0" borderId="0" xfId="0" applyNumberFormat="1" applyFont="1" applyFill="1" applyBorder="1" applyAlignment="1">
      <alignment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6" fontId="2" fillId="0" borderId="0" xfId="0" applyNumberFormat="1" applyFont="1" applyFill="1" applyBorder="1" applyAlignment="1"/>
    <xf numFmtId="0" fontId="6" fillId="0" borderId="0" xfId="0" applyFont="1" applyFill="1" applyBorder="1" applyAlignment="1"/>
    <xf numFmtId="0" fontId="14" fillId="4" borderId="0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indent="3"/>
    </xf>
    <xf numFmtId="0" fontId="4" fillId="0" borderId="0" xfId="0" applyFont="1" applyFill="1" applyBorder="1" applyAlignment="1">
      <alignment horizontal="left" vertical="center" indent="1"/>
    </xf>
    <xf numFmtId="0" fontId="4" fillId="0" borderId="10" xfId="0" applyFont="1" applyFill="1" applyBorder="1" applyAlignment="1">
      <alignment horizontal="left" vertical="center"/>
    </xf>
    <xf numFmtId="0" fontId="9" fillId="0" borderId="11" xfId="0" applyFont="1" applyBorder="1"/>
    <xf numFmtId="0" fontId="16" fillId="0" borderId="0" xfId="0" applyFont="1"/>
    <xf numFmtId="0" fontId="9" fillId="0" borderId="0" xfId="0" applyFont="1" applyFill="1" applyBorder="1" applyAlignment="1">
      <alignment horizontal="left" vertical="center"/>
    </xf>
    <xf numFmtId="0" fontId="9" fillId="0" borderId="0" xfId="0" applyFont="1"/>
    <xf numFmtId="0" fontId="4" fillId="0" borderId="0" xfId="0" applyFont="1" applyFill="1" applyBorder="1" applyAlignment="1">
      <alignment horizontal="left" vertical="center" indent="6"/>
    </xf>
    <xf numFmtId="0" fontId="4" fillId="0" borderId="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0" fontId="2" fillId="3" borderId="3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showGridLines="0" tabSelected="1" zoomScaleNormal="100" workbookViewId="0">
      <selection activeCell="I11" sqref="I11"/>
    </sheetView>
  </sheetViews>
  <sheetFormatPr defaultRowHeight="18.75" x14ac:dyDescent="0.3"/>
  <cols>
    <col min="1" max="1" width="3.140625" style="107" customWidth="1"/>
    <col min="2" max="2" width="3.5703125" style="107" customWidth="1"/>
    <col min="3" max="3" width="13.140625" style="107" customWidth="1"/>
    <col min="4" max="4" width="11.85546875" style="107" customWidth="1"/>
    <col min="5" max="5" width="8.85546875" style="107" customWidth="1"/>
    <col min="6" max="6" width="13.85546875" style="107" customWidth="1"/>
    <col min="7" max="7" width="1.42578125" style="107" customWidth="1"/>
    <col min="8" max="8" width="16.140625" style="107" customWidth="1"/>
    <col min="9" max="9" width="1.28515625" style="107" customWidth="1"/>
    <col min="10" max="10" width="13.42578125" style="107" customWidth="1"/>
    <col min="11" max="11" width="8.28515625" style="107" customWidth="1"/>
    <col min="12" max="12" width="12.5703125" style="107" customWidth="1"/>
    <col min="13" max="13" width="1.140625" style="107" customWidth="1"/>
    <col min="14" max="14" width="14.85546875" style="107" customWidth="1"/>
    <col min="15" max="15" width="13.5703125" style="107" customWidth="1"/>
    <col min="18" max="18" width="14.5703125" customWidth="1"/>
  </cols>
  <sheetData>
    <row r="1" spans="1:15" s="1" customFormat="1" ht="27" customHeight="1" thickBot="1" x14ac:dyDescent="0.25">
      <c r="A1" s="144" t="s">
        <v>1</v>
      </c>
      <c r="B1" s="145"/>
      <c r="C1" s="146"/>
      <c r="D1" s="146"/>
      <c r="E1" s="147"/>
      <c r="F1" s="148" t="s">
        <v>63</v>
      </c>
      <c r="G1" s="149"/>
      <c r="H1" s="150"/>
      <c r="I1" s="151" t="s">
        <v>64</v>
      </c>
      <c r="J1" s="145"/>
      <c r="K1" s="145"/>
      <c r="L1" s="145"/>
      <c r="M1" s="145"/>
      <c r="N1" s="146"/>
      <c r="O1" s="152"/>
    </row>
    <row r="2" spans="1:15" s="1" customFormat="1" ht="19.5" customHeight="1" thickTop="1" x14ac:dyDescent="0.2">
      <c r="A2" s="3" t="s">
        <v>4</v>
      </c>
      <c r="B2" s="4"/>
      <c r="C2" s="4"/>
      <c r="D2" s="4"/>
      <c r="E2" s="5"/>
      <c r="F2" s="6"/>
      <c r="G2" s="7"/>
      <c r="H2" s="8">
        <v>126000</v>
      </c>
      <c r="I2" s="9" t="s">
        <v>2</v>
      </c>
      <c r="J2" s="10"/>
      <c r="K2" s="4"/>
      <c r="L2" s="4"/>
      <c r="M2" s="5"/>
      <c r="N2" s="11"/>
      <c r="O2" s="12">
        <v>100000</v>
      </c>
    </row>
    <row r="3" spans="1:15" s="1" customFormat="1" ht="16.899999999999999" customHeight="1" x14ac:dyDescent="0.2">
      <c r="A3" s="13" t="s">
        <v>5</v>
      </c>
      <c r="B3" s="14"/>
      <c r="C3" s="14"/>
      <c r="D3" s="14"/>
      <c r="E3" s="15"/>
      <c r="F3" s="16"/>
      <c r="G3" s="17"/>
      <c r="H3" s="18">
        <v>20000</v>
      </c>
      <c r="I3" s="19" t="s">
        <v>34</v>
      </c>
      <c r="J3" s="20"/>
      <c r="K3" s="14"/>
      <c r="L3" s="14"/>
      <c r="M3" s="15"/>
      <c r="N3" s="21">
        <v>50000</v>
      </c>
      <c r="O3" s="22"/>
    </row>
    <row r="4" spans="1:15" s="1" customFormat="1" ht="16.899999999999999" customHeight="1" x14ac:dyDescent="0.2">
      <c r="A4" s="13" t="s">
        <v>14</v>
      </c>
      <c r="B4" s="14"/>
      <c r="C4" s="14"/>
      <c r="D4" s="14"/>
      <c r="E4" s="15"/>
      <c r="F4" s="23">
        <v>10000</v>
      </c>
      <c r="G4" s="24"/>
      <c r="H4" s="18"/>
      <c r="I4" s="19" t="s">
        <v>9</v>
      </c>
      <c r="J4" s="25"/>
      <c r="K4" s="14"/>
      <c r="L4" s="14"/>
      <c r="M4" s="15"/>
      <c r="N4" s="16">
        <v>6000</v>
      </c>
      <c r="O4" s="22"/>
    </row>
    <row r="5" spans="1:15" s="1" customFormat="1" ht="16.899999999999999" customHeight="1" thickBot="1" x14ac:dyDescent="0.25">
      <c r="A5" s="26" t="s">
        <v>3</v>
      </c>
      <c r="B5" s="27"/>
      <c r="C5" s="14"/>
      <c r="D5" s="14"/>
      <c r="E5" s="15"/>
      <c r="F5" s="28">
        <v>-2000</v>
      </c>
      <c r="G5" s="29"/>
      <c r="H5" s="18">
        <f>SUM(F4:F5)</f>
        <v>8000</v>
      </c>
      <c r="I5" s="19" t="s">
        <v>11</v>
      </c>
      <c r="J5" s="25"/>
      <c r="K5" s="14"/>
      <c r="L5" s="14"/>
      <c r="M5" s="15"/>
      <c r="N5" s="30">
        <v>24000</v>
      </c>
      <c r="O5" s="31"/>
    </row>
    <row r="6" spans="1:15" s="1" customFormat="1" ht="16.899999999999999" customHeight="1" thickBot="1" x14ac:dyDescent="0.25">
      <c r="A6" s="13" t="s">
        <v>60</v>
      </c>
      <c r="B6" s="14"/>
      <c r="C6" s="14"/>
      <c r="D6" s="14"/>
      <c r="E6" s="15"/>
      <c r="F6" s="32">
        <v>200000</v>
      </c>
      <c r="G6" s="33"/>
      <c r="H6" s="18"/>
      <c r="I6" s="34" t="s">
        <v>50</v>
      </c>
      <c r="J6" s="35"/>
      <c r="K6" s="27"/>
      <c r="L6" s="27"/>
      <c r="M6" s="36"/>
      <c r="N6" s="32"/>
      <c r="O6" s="37">
        <f>SUM(N3:N5)</f>
        <v>80000</v>
      </c>
    </row>
    <row r="7" spans="1:15" s="1" customFormat="1" ht="15.75" customHeight="1" thickBot="1" x14ac:dyDescent="0.25">
      <c r="A7" s="26" t="s">
        <v>3</v>
      </c>
      <c r="B7" s="27"/>
      <c r="C7" s="14"/>
      <c r="D7" s="14"/>
      <c r="E7" s="15"/>
      <c r="F7" s="28">
        <v>-4000</v>
      </c>
      <c r="G7" s="29"/>
      <c r="H7" s="18">
        <f>SUM(F6:F7)</f>
        <v>196000</v>
      </c>
      <c r="I7" s="34" t="s">
        <v>53</v>
      </c>
      <c r="J7" s="38"/>
      <c r="K7" s="27"/>
      <c r="L7" s="27"/>
      <c r="M7" s="36"/>
      <c r="N7" s="21"/>
      <c r="O7" s="39">
        <f>+O2-O6</f>
        <v>20000</v>
      </c>
    </row>
    <row r="8" spans="1:15" s="1" customFormat="1" ht="16.899999999999999" customHeight="1" thickBot="1" x14ac:dyDescent="0.25">
      <c r="A8" s="40" t="s">
        <v>0</v>
      </c>
      <c r="B8" s="41"/>
      <c r="C8" s="42"/>
      <c r="D8" s="42"/>
      <c r="E8" s="43"/>
      <c r="F8" s="44"/>
      <c r="G8" s="45"/>
      <c r="H8" s="46">
        <f>SUM(H2:H7)</f>
        <v>350000</v>
      </c>
      <c r="I8" s="47" t="s">
        <v>12</v>
      </c>
      <c r="J8" s="38"/>
      <c r="K8" s="27"/>
      <c r="L8" s="27"/>
      <c r="M8" s="36"/>
      <c r="N8" s="16"/>
      <c r="O8" s="48">
        <f>-O7*0.15</f>
        <v>-3000</v>
      </c>
    </row>
    <row r="9" spans="1:15" s="1" customFormat="1" ht="16.899999999999999" customHeight="1" thickBot="1" x14ac:dyDescent="0.25">
      <c r="A9" s="13" t="s">
        <v>51</v>
      </c>
      <c r="B9" s="27"/>
      <c r="C9" s="14"/>
      <c r="D9" s="14"/>
      <c r="E9" s="15"/>
      <c r="F9" s="49"/>
      <c r="G9" s="50"/>
      <c r="H9" s="51">
        <v>116000</v>
      </c>
      <c r="I9" s="52" t="s">
        <v>49</v>
      </c>
      <c r="J9" s="53"/>
      <c r="K9" s="41"/>
      <c r="L9" s="41"/>
      <c r="M9" s="54"/>
      <c r="N9" s="55"/>
      <c r="O9" s="56">
        <f>SUM(O7:O8)</f>
        <v>17000</v>
      </c>
    </row>
    <row r="10" spans="1:15" s="1" customFormat="1" ht="16.899999999999999" customHeight="1" x14ac:dyDescent="0.2">
      <c r="A10" s="13" t="s">
        <v>6</v>
      </c>
      <c r="B10" s="14"/>
      <c r="C10" s="14"/>
      <c r="D10" s="14"/>
      <c r="E10" s="15"/>
      <c r="F10" s="57">
        <v>225000</v>
      </c>
      <c r="G10" s="18"/>
      <c r="H10" s="51"/>
      <c r="I10" s="58" t="s">
        <v>79</v>
      </c>
      <c r="J10" s="59"/>
      <c r="K10" s="60"/>
      <c r="L10" s="60"/>
      <c r="M10" s="61"/>
      <c r="N10" s="49"/>
      <c r="O10" s="62">
        <v>0</v>
      </c>
    </row>
    <row r="11" spans="1:15" s="1" customFormat="1" ht="16.899999999999999" customHeight="1" thickBot="1" x14ac:dyDescent="0.25">
      <c r="A11" s="13" t="s">
        <v>7</v>
      </c>
      <c r="B11" s="14"/>
      <c r="C11" s="14"/>
      <c r="D11" s="14"/>
      <c r="E11" s="15"/>
      <c r="F11" s="28">
        <f>+O13</f>
        <v>9000</v>
      </c>
      <c r="G11" s="29"/>
      <c r="H11" s="24"/>
      <c r="I11" s="19" t="s">
        <v>78</v>
      </c>
      <c r="J11" s="38"/>
      <c r="K11" s="27"/>
      <c r="L11" s="27"/>
      <c r="M11" s="36"/>
      <c r="N11" s="16"/>
      <c r="O11" s="22">
        <f>+O9</f>
        <v>17000</v>
      </c>
    </row>
    <row r="12" spans="1:15" s="1" customFormat="1" ht="16.899999999999999" customHeight="1" thickBot="1" x14ac:dyDescent="0.25">
      <c r="A12" s="13" t="s">
        <v>8</v>
      </c>
      <c r="B12" s="14"/>
      <c r="C12" s="14"/>
      <c r="D12" s="14"/>
      <c r="E12" s="15"/>
      <c r="F12" s="49"/>
      <c r="G12" s="50"/>
      <c r="H12" s="37">
        <f>SUM(F10:F11)</f>
        <v>234000</v>
      </c>
      <c r="I12" s="19" t="s">
        <v>48</v>
      </c>
      <c r="J12" s="38"/>
      <c r="K12" s="27"/>
      <c r="L12" s="27"/>
      <c r="M12" s="36"/>
      <c r="N12" s="16"/>
      <c r="O12" s="63">
        <v>-8000</v>
      </c>
    </row>
    <row r="13" spans="1:15" s="1" customFormat="1" ht="16.899999999999999" customHeight="1" thickBot="1" x14ac:dyDescent="0.25">
      <c r="A13" s="64" t="s">
        <v>13</v>
      </c>
      <c r="B13" s="42"/>
      <c r="C13" s="42"/>
      <c r="D13" s="42"/>
      <c r="E13" s="43"/>
      <c r="F13" s="44"/>
      <c r="G13" s="65"/>
      <c r="H13" s="45">
        <f>SUM(H9:H12)</f>
        <v>350000</v>
      </c>
      <c r="I13" s="66" t="s">
        <v>16</v>
      </c>
      <c r="J13" s="67"/>
      <c r="K13" s="42"/>
      <c r="L13" s="42"/>
      <c r="M13" s="43"/>
      <c r="N13" s="44"/>
      <c r="O13" s="46">
        <f>SUM(O10:O12)</f>
        <v>9000</v>
      </c>
    </row>
    <row r="14" spans="1:15" ht="20.25" customHeight="1" x14ac:dyDescent="0.3">
      <c r="A14" s="156"/>
      <c r="B14" s="137" t="s">
        <v>76</v>
      </c>
      <c r="C14" s="77"/>
      <c r="D14" s="80"/>
      <c r="E14" s="80"/>
      <c r="F14" s="77"/>
      <c r="G14" s="77"/>
      <c r="H14" s="77"/>
      <c r="I14" s="77"/>
      <c r="J14" s="77"/>
      <c r="K14" s="77"/>
      <c r="L14" s="77"/>
      <c r="M14" s="77"/>
      <c r="N14" s="77"/>
      <c r="O14" s="91"/>
    </row>
    <row r="15" spans="1:15" ht="20.25" customHeight="1" x14ac:dyDescent="0.3">
      <c r="A15" s="156"/>
      <c r="B15" s="137" t="s">
        <v>77</v>
      </c>
      <c r="C15" s="77"/>
      <c r="D15" s="80"/>
      <c r="E15" s="80"/>
      <c r="F15" s="77"/>
      <c r="G15" s="77"/>
      <c r="H15" s="77"/>
      <c r="I15" s="77"/>
      <c r="J15" s="77"/>
      <c r="K15" s="77"/>
      <c r="L15" s="77"/>
      <c r="M15" s="77"/>
      <c r="N15" s="77"/>
      <c r="O15" s="91"/>
    </row>
    <row r="16" spans="1:15" ht="20.25" customHeight="1" thickBot="1" x14ac:dyDescent="0.35">
      <c r="A16" s="165"/>
      <c r="B16" s="166" t="s">
        <v>52</v>
      </c>
      <c r="C16" s="92"/>
      <c r="D16" s="86"/>
      <c r="E16" s="86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23.25" customHeight="1" x14ac:dyDescent="0.35">
      <c r="A17" s="68">
        <v>1</v>
      </c>
      <c r="B17" s="137" t="s">
        <v>21</v>
      </c>
      <c r="C17" s="137" t="s">
        <v>54</v>
      </c>
      <c r="D17" s="70"/>
      <c r="E17" s="70"/>
      <c r="F17" s="77"/>
      <c r="G17" s="77"/>
      <c r="H17" s="77"/>
      <c r="I17" s="77"/>
      <c r="J17" s="77"/>
      <c r="K17" s="94" t="s">
        <v>70</v>
      </c>
      <c r="L17" s="95"/>
      <c r="M17" s="77"/>
      <c r="N17" s="133">
        <v>58000</v>
      </c>
      <c r="O17" s="96" t="s">
        <v>41</v>
      </c>
    </row>
    <row r="18" spans="1:15" ht="23.25" customHeight="1" x14ac:dyDescent="0.35">
      <c r="A18" s="68"/>
      <c r="B18" s="137" t="s">
        <v>22</v>
      </c>
      <c r="C18" s="137" t="s">
        <v>55</v>
      </c>
      <c r="D18" s="70"/>
      <c r="E18" s="70"/>
      <c r="F18" s="77"/>
      <c r="G18" s="77"/>
      <c r="H18" s="77"/>
      <c r="I18" s="77"/>
      <c r="J18" s="77"/>
      <c r="K18" s="97" t="s">
        <v>71</v>
      </c>
      <c r="L18" s="131">
        <v>50000</v>
      </c>
      <c r="M18" s="77"/>
      <c r="N18" s="131">
        <f>50000*0.0765</f>
        <v>3825</v>
      </c>
      <c r="O18" s="91"/>
    </row>
    <row r="19" spans="1:15" ht="23.25" customHeight="1" x14ac:dyDescent="0.35">
      <c r="A19" s="68"/>
      <c r="B19" s="137" t="s">
        <v>23</v>
      </c>
      <c r="C19" s="137" t="s">
        <v>17</v>
      </c>
      <c r="D19" s="70"/>
      <c r="E19" s="70"/>
      <c r="F19" s="77"/>
      <c r="G19" s="77"/>
      <c r="H19" s="77"/>
      <c r="I19" s="77"/>
      <c r="J19" s="77"/>
      <c r="K19" s="77"/>
      <c r="L19" s="77"/>
      <c r="M19" s="77"/>
      <c r="N19" s="125">
        <v>225000</v>
      </c>
      <c r="O19" s="96" t="s">
        <v>37</v>
      </c>
    </row>
    <row r="20" spans="1:15" ht="6.75" customHeight="1" thickBot="1" x14ac:dyDescent="0.35">
      <c r="A20" s="68"/>
      <c r="B20" s="70"/>
      <c r="C20" s="70"/>
      <c r="D20" s="70"/>
      <c r="E20" s="70"/>
      <c r="F20" s="77"/>
      <c r="G20" s="77"/>
      <c r="H20" s="77"/>
      <c r="I20" s="77"/>
      <c r="J20" s="77"/>
      <c r="K20" s="77"/>
      <c r="L20" s="77"/>
      <c r="M20" s="77"/>
      <c r="N20" s="79"/>
      <c r="O20" s="96"/>
    </row>
    <row r="21" spans="1:15" ht="9.75" customHeight="1" thickBot="1" x14ac:dyDescent="0.35">
      <c r="A21" s="74"/>
      <c r="B21" s="74"/>
      <c r="C21" s="74"/>
      <c r="D21" s="74"/>
      <c r="E21" s="74"/>
      <c r="F21" s="98"/>
      <c r="G21" s="98"/>
      <c r="H21" s="98"/>
      <c r="I21" s="98"/>
      <c r="J21" s="98"/>
      <c r="K21" s="98"/>
      <c r="L21" s="98"/>
      <c r="M21" s="98"/>
      <c r="N21" s="99"/>
      <c r="O21" s="100"/>
    </row>
    <row r="22" spans="1:15" ht="24.75" customHeight="1" x14ac:dyDescent="0.35">
      <c r="A22" s="156">
        <v>2</v>
      </c>
      <c r="B22" s="137" t="s">
        <v>74</v>
      </c>
      <c r="C22" s="126"/>
      <c r="D22" s="70"/>
      <c r="E22" s="70"/>
      <c r="F22" s="77"/>
      <c r="G22" s="77"/>
      <c r="H22" s="77"/>
      <c r="I22" s="77"/>
      <c r="J22" s="77"/>
      <c r="K22" s="77"/>
      <c r="L22" s="77"/>
      <c r="M22" s="77"/>
      <c r="N22" s="77"/>
      <c r="O22" s="91"/>
    </row>
    <row r="23" spans="1:15" ht="17.25" customHeight="1" x14ac:dyDescent="0.3">
      <c r="A23" s="68"/>
      <c r="B23" s="155" t="s">
        <v>27</v>
      </c>
      <c r="C23" s="101"/>
      <c r="D23" s="75"/>
      <c r="E23" s="80"/>
      <c r="F23" s="77"/>
      <c r="G23" s="77"/>
      <c r="H23" s="76" t="s">
        <v>24</v>
      </c>
      <c r="I23" s="77"/>
      <c r="J23" s="76"/>
      <c r="K23" s="77"/>
      <c r="L23" s="77"/>
      <c r="M23" s="77"/>
      <c r="N23" s="77"/>
      <c r="O23" s="91"/>
    </row>
    <row r="24" spans="1:15" ht="23.45" customHeight="1" x14ac:dyDescent="0.35">
      <c r="A24" s="156"/>
      <c r="B24" s="158" t="s">
        <v>25</v>
      </c>
      <c r="C24" s="126"/>
      <c r="D24" s="134"/>
      <c r="E24" s="77"/>
      <c r="F24" s="77"/>
      <c r="G24" s="77"/>
      <c r="H24" s="123">
        <v>50000</v>
      </c>
      <c r="I24" s="77"/>
      <c r="J24" s="79"/>
      <c r="K24" s="77"/>
      <c r="L24" s="77"/>
      <c r="M24" s="77"/>
      <c r="N24" s="77"/>
      <c r="O24" s="91"/>
    </row>
    <row r="25" spans="1:15" ht="23.45" customHeight="1" x14ac:dyDescent="0.35">
      <c r="A25" s="156"/>
      <c r="B25" s="138" t="s">
        <v>43</v>
      </c>
      <c r="C25" s="126"/>
      <c r="D25" s="134"/>
      <c r="E25" s="77"/>
      <c r="F25" s="77"/>
      <c r="G25" s="77"/>
      <c r="H25" s="124">
        <v>7.6499999999999999E-2</v>
      </c>
      <c r="I25" s="81"/>
      <c r="J25" s="135" t="s">
        <v>73</v>
      </c>
      <c r="L25" s="77"/>
      <c r="M25" s="77"/>
      <c r="N25" s="77"/>
      <c r="O25" s="91"/>
    </row>
    <row r="26" spans="1:15" ht="23.45" customHeight="1" x14ac:dyDescent="0.35">
      <c r="A26" s="156"/>
      <c r="B26" s="138" t="s">
        <v>26</v>
      </c>
      <c r="C26" s="126"/>
      <c r="D26" s="134"/>
      <c r="E26" s="77"/>
      <c r="F26" s="77"/>
      <c r="G26" s="77"/>
      <c r="H26" s="123">
        <f>+H25*H24</f>
        <v>3825</v>
      </c>
      <c r="I26" s="77"/>
      <c r="J26" s="135" t="s">
        <v>58</v>
      </c>
      <c r="L26" s="77"/>
      <c r="M26" s="77"/>
      <c r="N26" s="77"/>
      <c r="O26" s="91"/>
    </row>
    <row r="27" spans="1:15" ht="23.45" customHeight="1" x14ac:dyDescent="0.35">
      <c r="A27" s="156"/>
      <c r="B27" s="138" t="s">
        <v>44</v>
      </c>
      <c r="C27" s="126"/>
      <c r="D27" s="134"/>
      <c r="E27" s="77"/>
      <c r="F27" s="77"/>
      <c r="G27" s="77"/>
      <c r="H27" s="125">
        <f>SUM(H24:H26)</f>
        <v>53825.076500000003</v>
      </c>
      <c r="I27" s="77"/>
      <c r="J27" s="102" t="s">
        <v>59</v>
      </c>
      <c r="L27" s="77"/>
      <c r="M27" s="77"/>
      <c r="N27" s="77"/>
      <c r="O27" s="91"/>
    </row>
    <row r="28" spans="1:15" ht="23.45" customHeight="1" x14ac:dyDescent="0.35">
      <c r="A28" s="68"/>
      <c r="B28" s="122"/>
      <c r="C28" s="134" t="s">
        <v>72</v>
      </c>
      <c r="D28" s="134"/>
      <c r="E28" s="77"/>
      <c r="F28" s="77"/>
      <c r="G28" s="77"/>
      <c r="H28" s="125">
        <f>+H26*2</f>
        <v>7650</v>
      </c>
      <c r="I28" s="77"/>
      <c r="J28" s="79"/>
      <c r="K28" s="102"/>
      <c r="L28" s="77"/>
      <c r="M28" s="77"/>
      <c r="N28" s="77"/>
      <c r="O28" s="91"/>
    </row>
    <row r="29" spans="1:15" ht="10.15" customHeight="1" x14ac:dyDescent="0.35">
      <c r="A29" s="68"/>
      <c r="B29" s="103"/>
      <c r="C29" s="77"/>
      <c r="D29" s="77"/>
      <c r="E29" s="77"/>
      <c r="F29" s="77"/>
      <c r="G29" s="77"/>
      <c r="H29" s="126"/>
      <c r="I29" s="77"/>
      <c r="J29" s="79"/>
      <c r="K29" s="104"/>
      <c r="L29" s="77"/>
      <c r="M29" s="77"/>
      <c r="N29" s="77"/>
      <c r="O29" s="91"/>
    </row>
    <row r="30" spans="1:15" ht="6" customHeight="1" thickBot="1" x14ac:dyDescent="0.4">
      <c r="A30" s="68"/>
      <c r="B30" s="70"/>
      <c r="C30" s="80"/>
      <c r="D30" s="80"/>
      <c r="E30" s="80"/>
      <c r="F30" s="77"/>
      <c r="G30" s="77"/>
      <c r="H30" s="126"/>
      <c r="I30" s="77"/>
      <c r="J30" s="79"/>
      <c r="K30" s="77"/>
      <c r="L30" s="77"/>
      <c r="M30" s="77"/>
      <c r="N30" s="77"/>
      <c r="O30" s="91"/>
    </row>
    <row r="31" spans="1:15" ht="10.5" customHeight="1" thickBot="1" x14ac:dyDescent="0.4">
      <c r="A31" s="74"/>
      <c r="B31" s="74"/>
      <c r="C31" s="105"/>
      <c r="D31" s="105"/>
      <c r="E31" s="105"/>
      <c r="F31" s="98"/>
      <c r="G31" s="98"/>
      <c r="H31" s="127"/>
      <c r="I31" s="98"/>
      <c r="J31" s="99"/>
      <c r="K31" s="98"/>
      <c r="L31" s="98"/>
      <c r="M31" s="98"/>
      <c r="N31" s="98"/>
      <c r="O31" s="98"/>
    </row>
    <row r="32" spans="1:15" s="161" customFormat="1" ht="20.45" customHeight="1" x14ac:dyDescent="0.35">
      <c r="A32" s="159">
        <v>3</v>
      </c>
      <c r="B32" s="136" t="s">
        <v>75</v>
      </c>
      <c r="C32" s="128"/>
      <c r="D32" s="136"/>
      <c r="E32" s="136"/>
      <c r="F32" s="128"/>
      <c r="G32" s="128"/>
      <c r="H32" s="128"/>
      <c r="I32" s="128"/>
      <c r="J32" s="128"/>
      <c r="K32" s="128"/>
      <c r="L32" s="128"/>
      <c r="M32" s="128"/>
      <c r="N32" s="128"/>
      <c r="O32" s="160"/>
    </row>
    <row r="33" spans="1:19" ht="22.15" customHeight="1" thickBot="1" x14ac:dyDescent="0.35">
      <c r="A33" s="68"/>
      <c r="B33" s="77"/>
      <c r="C33" s="155" t="s">
        <v>28</v>
      </c>
      <c r="D33" s="75"/>
      <c r="E33" s="77"/>
      <c r="G33" s="76"/>
      <c r="H33" s="129" t="s">
        <v>24</v>
      </c>
      <c r="I33" s="82"/>
      <c r="J33" s="82"/>
      <c r="K33" s="82"/>
      <c r="L33" s="82"/>
      <c r="M33" s="82"/>
      <c r="N33" s="82"/>
      <c r="O33" s="83"/>
    </row>
    <row r="34" spans="1:19" ht="22.15" customHeight="1" x14ac:dyDescent="0.35">
      <c r="A34" s="68"/>
      <c r="B34" s="126"/>
      <c r="C34" s="157" t="s">
        <v>29</v>
      </c>
      <c r="D34" s="162"/>
      <c r="E34" s="126"/>
      <c r="F34" s="163"/>
      <c r="G34" s="79"/>
      <c r="H34" s="123">
        <v>50000</v>
      </c>
      <c r="I34" s="108"/>
      <c r="J34" s="108"/>
      <c r="K34" s="108"/>
      <c r="L34" s="153"/>
      <c r="M34" s="154"/>
      <c r="N34" s="108"/>
      <c r="O34" s="109"/>
    </row>
    <row r="35" spans="1:19" ht="22.15" customHeight="1" x14ac:dyDescent="0.35">
      <c r="A35" s="68"/>
      <c r="B35" s="126"/>
      <c r="C35" s="164" t="s">
        <v>45</v>
      </c>
      <c r="D35" s="162"/>
      <c r="E35" s="126"/>
      <c r="F35" s="163"/>
      <c r="G35" s="79"/>
      <c r="H35" s="130">
        <v>-4050</v>
      </c>
      <c r="I35" s="108"/>
      <c r="J35" s="108"/>
      <c r="K35" s="108"/>
      <c r="L35" s="140"/>
      <c r="M35" s="141"/>
      <c r="N35" s="108"/>
      <c r="O35" s="109"/>
    </row>
    <row r="36" spans="1:19" ht="22.15" customHeight="1" x14ac:dyDescent="0.35">
      <c r="A36" s="68"/>
      <c r="B36" s="126"/>
      <c r="C36" s="164" t="s">
        <v>46</v>
      </c>
      <c r="D36" s="163"/>
      <c r="E36" s="163"/>
      <c r="F36" s="163"/>
      <c r="G36" s="79"/>
      <c r="H36" s="131">
        <v>-6300</v>
      </c>
      <c r="I36" s="108"/>
      <c r="J36" s="108"/>
      <c r="K36" s="108"/>
      <c r="L36" s="140"/>
      <c r="M36" s="141"/>
      <c r="N36" s="108"/>
      <c r="O36" s="109"/>
    </row>
    <row r="37" spans="1:19" ht="22.15" customHeight="1" x14ac:dyDescent="0.35">
      <c r="A37" s="68"/>
      <c r="B37" s="137" t="s">
        <v>61</v>
      </c>
      <c r="D37" s="162"/>
      <c r="E37" s="126"/>
      <c r="F37" s="163"/>
      <c r="G37" s="79"/>
      <c r="H37" s="125">
        <f>SUM(H34:H36)</f>
        <v>39650</v>
      </c>
      <c r="I37" s="108"/>
      <c r="J37" s="108"/>
      <c r="K37" s="108"/>
      <c r="L37" s="140"/>
      <c r="M37" s="141"/>
      <c r="N37" s="108"/>
      <c r="O37" s="110"/>
    </row>
    <row r="38" spans="1:19" ht="22.15" customHeight="1" x14ac:dyDescent="0.3">
      <c r="A38" s="68"/>
      <c r="B38" s="111"/>
      <c r="C38" s="80" t="s">
        <v>30</v>
      </c>
      <c r="D38" s="78">
        <v>37650</v>
      </c>
      <c r="E38" s="77"/>
      <c r="G38" s="112"/>
      <c r="H38" s="167">
        <v>5183.75</v>
      </c>
      <c r="I38" s="108"/>
      <c r="J38" s="79"/>
      <c r="K38" s="108"/>
      <c r="L38" s="143"/>
      <c r="M38" s="141"/>
      <c r="N38" s="108"/>
      <c r="O38" s="110"/>
    </row>
    <row r="39" spans="1:19" ht="22.15" customHeight="1" x14ac:dyDescent="0.3">
      <c r="A39" s="68"/>
      <c r="B39" s="77"/>
      <c r="C39" s="80" t="s">
        <v>31</v>
      </c>
      <c r="D39" s="73">
        <f>+H37-D38</f>
        <v>2000</v>
      </c>
      <c r="E39" s="113">
        <v>0.25</v>
      </c>
      <c r="G39" s="112"/>
      <c r="H39" s="167">
        <f>+E39*D39</f>
        <v>500</v>
      </c>
      <c r="I39" s="108"/>
      <c r="J39" s="79"/>
      <c r="K39" s="114"/>
      <c r="L39" s="143"/>
      <c r="M39" s="141"/>
      <c r="N39" s="108"/>
      <c r="O39" s="110"/>
    </row>
    <row r="40" spans="1:19" ht="22.15" customHeight="1" x14ac:dyDescent="0.35">
      <c r="A40" s="68"/>
      <c r="B40" s="126"/>
      <c r="C40" s="137" t="s">
        <v>33</v>
      </c>
      <c r="D40" s="137"/>
      <c r="E40" s="77"/>
      <c r="G40" s="115"/>
      <c r="H40" s="132">
        <f>SUM(H38:H39)</f>
        <v>5683.75</v>
      </c>
      <c r="I40" s="108"/>
      <c r="J40" s="108"/>
      <c r="K40" s="108"/>
      <c r="L40" s="142"/>
      <c r="M40" s="141"/>
      <c r="N40" s="108"/>
      <c r="O40" s="109"/>
    </row>
    <row r="41" spans="1:19" ht="22.15" customHeight="1" x14ac:dyDescent="0.35">
      <c r="A41" s="68"/>
      <c r="B41" s="126"/>
      <c r="C41" s="137" t="s">
        <v>57</v>
      </c>
      <c r="D41" s="137"/>
      <c r="E41" s="77"/>
      <c r="G41" s="115"/>
      <c r="H41" s="132">
        <f>8000*0.15</f>
        <v>1200</v>
      </c>
      <c r="I41" s="108"/>
      <c r="J41" s="108"/>
      <c r="K41" s="108"/>
      <c r="L41" s="142"/>
      <c r="M41" s="141"/>
      <c r="N41" s="108"/>
      <c r="O41" s="109"/>
      <c r="S41" s="2"/>
    </row>
    <row r="42" spans="1:19" ht="22.15" customHeight="1" x14ac:dyDescent="0.35">
      <c r="A42" s="68"/>
      <c r="B42" s="126"/>
      <c r="C42" s="137" t="s">
        <v>32</v>
      </c>
      <c r="D42" s="137"/>
      <c r="E42" s="77"/>
      <c r="G42" s="115"/>
      <c r="H42" s="132">
        <f>+H41+H40</f>
        <v>6883.75</v>
      </c>
      <c r="I42" s="108"/>
      <c r="J42" s="108"/>
      <c r="K42" s="108"/>
      <c r="L42" s="142"/>
      <c r="M42" s="141"/>
      <c r="N42" s="116"/>
      <c r="O42" s="110"/>
    </row>
    <row r="43" spans="1:19" ht="22.15" customHeight="1" x14ac:dyDescent="0.3">
      <c r="A43" s="68"/>
      <c r="B43" s="77"/>
      <c r="H43" s="103"/>
      <c r="I43" s="108"/>
      <c r="J43" s="108"/>
      <c r="K43" s="117"/>
      <c r="L43" s="142"/>
      <c r="M43" s="141"/>
      <c r="N43" s="108"/>
      <c r="O43" s="110"/>
    </row>
    <row r="44" spans="1:19" ht="8.25" customHeight="1" x14ac:dyDescent="0.3">
      <c r="A44" s="68"/>
      <c r="B44" s="70"/>
      <c r="C44" s="80"/>
      <c r="D44" s="80"/>
      <c r="E44" s="80"/>
      <c r="F44" s="77"/>
      <c r="G44" s="77"/>
      <c r="H44" s="103"/>
      <c r="I44" s="108"/>
      <c r="J44" s="108"/>
      <c r="K44" s="108"/>
      <c r="L44" s="142"/>
      <c r="M44" s="141"/>
      <c r="N44" s="108"/>
      <c r="O44" s="110"/>
    </row>
    <row r="45" spans="1:19" ht="18" customHeight="1" x14ac:dyDescent="0.3">
      <c r="A45" s="68"/>
      <c r="B45" s="137" t="s">
        <v>62</v>
      </c>
      <c r="C45" s="77"/>
      <c r="D45" s="80"/>
      <c r="E45" s="80"/>
      <c r="F45" s="77"/>
      <c r="G45" s="77"/>
      <c r="H45" s="103"/>
      <c r="I45" s="77"/>
      <c r="J45" s="77"/>
      <c r="K45" s="77"/>
      <c r="L45" s="77"/>
      <c r="M45" s="77"/>
      <c r="N45" s="77"/>
      <c r="O45" s="84" t="s">
        <v>35</v>
      </c>
      <c r="R45">
        <v>10000</v>
      </c>
    </row>
    <row r="46" spans="1:19" ht="18" customHeight="1" x14ac:dyDescent="0.3">
      <c r="A46" s="68"/>
      <c r="B46" s="137" t="s">
        <v>56</v>
      </c>
      <c r="C46" s="77"/>
      <c r="D46" s="80"/>
      <c r="E46" s="80"/>
      <c r="F46" s="77"/>
      <c r="G46" s="77"/>
      <c r="H46" s="103"/>
      <c r="I46" s="77"/>
      <c r="J46" s="77"/>
      <c r="K46" s="77"/>
      <c r="L46" s="77"/>
      <c r="M46" s="77"/>
      <c r="N46" s="77"/>
      <c r="O46" s="85">
        <v>1500</v>
      </c>
      <c r="R46">
        <v>0.32500000000000001</v>
      </c>
    </row>
    <row r="47" spans="1:19" ht="6" customHeight="1" thickBot="1" x14ac:dyDescent="0.35">
      <c r="A47" s="69"/>
      <c r="B47" s="86"/>
      <c r="C47" s="92"/>
      <c r="D47" s="86"/>
      <c r="E47" s="86"/>
      <c r="F47" s="92"/>
      <c r="G47" s="92"/>
      <c r="H47" s="118"/>
      <c r="I47" s="92"/>
      <c r="J47" s="92"/>
      <c r="K47" s="92"/>
      <c r="L47" s="92"/>
      <c r="M47" s="92"/>
      <c r="N47" s="92"/>
      <c r="O47" s="119"/>
    </row>
    <row r="48" spans="1:19" ht="11.25" customHeight="1" thickBot="1" x14ac:dyDescent="0.35">
      <c r="A48" s="74"/>
      <c r="B48" s="74"/>
      <c r="C48" s="105"/>
      <c r="D48" s="105"/>
      <c r="E48" s="105"/>
      <c r="F48" s="98"/>
      <c r="G48" s="98"/>
      <c r="H48" s="98"/>
      <c r="I48" s="98"/>
      <c r="J48" s="98"/>
      <c r="K48" s="98"/>
      <c r="L48" s="98"/>
      <c r="M48" s="98"/>
      <c r="N48" s="98"/>
      <c r="O48" s="98"/>
    </row>
    <row r="49" spans="1:18" ht="18.75" customHeight="1" x14ac:dyDescent="0.35">
      <c r="A49" s="87">
        <v>4</v>
      </c>
      <c r="B49" s="136" t="s">
        <v>47</v>
      </c>
      <c r="C49" s="128"/>
      <c r="D49" s="120"/>
      <c r="E49" s="120"/>
      <c r="F49" s="95"/>
      <c r="G49" s="95"/>
      <c r="H49" s="95"/>
      <c r="I49" s="95"/>
      <c r="J49" s="95"/>
      <c r="K49" s="95"/>
      <c r="L49" s="95"/>
      <c r="M49" s="95"/>
      <c r="N49" s="95"/>
      <c r="O49" s="106"/>
      <c r="R49">
        <f>+R46*R45</f>
        <v>3250</v>
      </c>
    </row>
    <row r="50" spans="1:18" ht="18.75" customHeight="1" x14ac:dyDescent="0.3">
      <c r="A50" s="68"/>
      <c r="B50" s="137" t="s">
        <v>21</v>
      </c>
      <c r="C50" s="137" t="s">
        <v>15</v>
      </c>
      <c r="D50" s="80"/>
      <c r="E50" s="80"/>
      <c r="F50" s="77"/>
      <c r="G50" s="77"/>
      <c r="H50" s="77"/>
      <c r="I50" s="77"/>
      <c r="J50" s="77"/>
      <c r="K50" s="77"/>
      <c r="L50" s="77"/>
      <c r="M50" s="77"/>
      <c r="N50" s="72">
        <v>70000</v>
      </c>
      <c r="O50" s="90" t="s">
        <v>40</v>
      </c>
    </row>
    <row r="51" spans="1:18" ht="18.75" customHeight="1" x14ac:dyDescent="0.3">
      <c r="A51" s="68"/>
      <c r="B51" s="137" t="s">
        <v>22</v>
      </c>
      <c r="C51" s="137" t="s">
        <v>67</v>
      </c>
      <c r="D51" s="80"/>
      <c r="E51" s="80"/>
      <c r="F51" s="77"/>
      <c r="G51" s="77"/>
      <c r="H51" s="77"/>
      <c r="I51" s="70" t="s">
        <v>20</v>
      </c>
      <c r="J51" s="70"/>
      <c r="K51" s="80"/>
      <c r="L51" s="78">
        <v>225000</v>
      </c>
      <c r="M51" s="77"/>
      <c r="N51" s="77"/>
      <c r="O51" s="90" t="s">
        <v>37</v>
      </c>
    </row>
    <row r="52" spans="1:18" ht="18.75" customHeight="1" x14ac:dyDescent="0.3">
      <c r="A52" s="68"/>
      <c r="B52" s="137"/>
      <c r="C52" s="138" t="s">
        <v>65</v>
      </c>
      <c r="D52" s="80"/>
      <c r="E52" s="80"/>
      <c r="F52" s="77"/>
      <c r="G52" s="77"/>
      <c r="H52" s="77"/>
      <c r="I52" s="70" t="s">
        <v>10</v>
      </c>
      <c r="J52" s="70"/>
      <c r="K52" s="80"/>
      <c r="L52" s="73">
        <v>20000</v>
      </c>
      <c r="M52" s="77"/>
      <c r="N52" s="121"/>
      <c r="O52" s="71" t="s">
        <v>38</v>
      </c>
    </row>
    <row r="53" spans="1:18" ht="18.75" customHeight="1" x14ac:dyDescent="0.3">
      <c r="A53" s="68"/>
      <c r="B53" s="137"/>
      <c r="C53" s="138" t="s">
        <v>66</v>
      </c>
      <c r="D53" s="80"/>
      <c r="E53" s="80"/>
      <c r="F53" s="77"/>
      <c r="G53" s="77"/>
      <c r="H53" s="77"/>
      <c r="I53" s="70" t="s">
        <v>18</v>
      </c>
      <c r="J53" s="70"/>
      <c r="K53" s="80"/>
      <c r="L53" s="73">
        <v>-10000</v>
      </c>
      <c r="M53" s="77"/>
      <c r="N53" s="121"/>
      <c r="O53" s="71" t="s">
        <v>39</v>
      </c>
    </row>
    <row r="54" spans="1:18" ht="18.75" customHeight="1" x14ac:dyDescent="0.3">
      <c r="A54" s="68"/>
      <c r="B54" s="137"/>
      <c r="C54" s="137" t="s">
        <v>68</v>
      </c>
      <c r="D54" s="80"/>
      <c r="E54" s="80"/>
      <c r="F54" s="77"/>
      <c r="G54" s="77"/>
      <c r="H54" s="77"/>
      <c r="I54" s="70" t="s">
        <v>19</v>
      </c>
      <c r="J54" s="70"/>
      <c r="K54" s="80"/>
      <c r="L54" s="80"/>
      <c r="M54" s="77"/>
      <c r="N54" s="78">
        <f>SUM(L51:L53)</f>
        <v>235000</v>
      </c>
      <c r="O54" s="96"/>
    </row>
    <row r="55" spans="1:18" ht="18.75" customHeight="1" x14ac:dyDescent="0.35">
      <c r="A55" s="68"/>
      <c r="B55" s="137" t="s">
        <v>36</v>
      </c>
      <c r="C55" s="126"/>
      <c r="D55" s="80"/>
      <c r="E55" s="80"/>
      <c r="F55" s="77"/>
      <c r="G55" s="77"/>
      <c r="H55" s="77"/>
      <c r="I55" s="80"/>
      <c r="J55" s="80"/>
      <c r="K55" s="80"/>
      <c r="L55" s="80"/>
      <c r="M55" s="77"/>
      <c r="N55" s="88" t="s">
        <v>42</v>
      </c>
      <c r="O55" s="96"/>
    </row>
    <row r="56" spans="1:18" ht="18.75" customHeight="1" thickBot="1" x14ac:dyDescent="0.4">
      <c r="A56" s="69"/>
      <c r="B56" s="89" t="s">
        <v>69</v>
      </c>
      <c r="C56" s="139"/>
      <c r="D56" s="86"/>
      <c r="E56" s="86"/>
      <c r="F56" s="92"/>
      <c r="G56" s="92"/>
      <c r="H56" s="118"/>
      <c r="I56" s="92"/>
      <c r="J56" s="92"/>
      <c r="K56" s="92"/>
      <c r="L56" s="92"/>
      <c r="M56" s="92"/>
      <c r="N56" s="92"/>
      <c r="O56" s="93"/>
    </row>
  </sheetData>
  <mergeCells count="14">
    <mergeCell ref="A1:E1"/>
    <mergeCell ref="F1:H1"/>
    <mergeCell ref="I1:O1"/>
    <mergeCell ref="L34:M34"/>
    <mergeCell ref="L35:M35"/>
    <mergeCell ref="L36:M36"/>
    <mergeCell ref="L43:M43"/>
    <mergeCell ref="L44:M44"/>
    <mergeCell ref="L37:M37"/>
    <mergeCell ref="L38:M38"/>
    <mergeCell ref="L39:M39"/>
    <mergeCell ref="L40:M40"/>
    <mergeCell ref="L41:M41"/>
    <mergeCell ref="L42:M42"/>
  </mergeCells>
  <pageMargins left="0.7" right="0.5" top="0.6" bottom="0.5" header="0.4" footer="0.3"/>
  <pageSetup scale="69" orientation="portrait" r:id="rId1"/>
  <headerFooter alignWithMargins="0">
    <oddFooter>&amp;L&amp;"Calibri,Bold"&amp;11&amp;F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Partial Problem</vt:lpstr>
      <vt:lpstr>'Partial Problem'!Print_Area</vt:lpstr>
    </vt:vector>
  </TitlesOfParts>
  <Company>UNC Charlotte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or Willa Godfrey</dc:creator>
  <cp:lastModifiedBy>hgodf</cp:lastModifiedBy>
  <cp:lastPrinted>2016-07-25T16:07:25Z</cp:lastPrinted>
  <dcterms:created xsi:type="dcterms:W3CDTF">2008-03-29T17:12:09Z</dcterms:created>
  <dcterms:modified xsi:type="dcterms:W3CDTF">2016-07-25T16:09:03Z</dcterms:modified>
</cp:coreProperties>
</file>