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May-26-2016\2 HOMEWORK-NEW-SPILKER-2015\"/>
    </mc:Choice>
  </mc:AlternateContent>
  <bookViews>
    <workbookView xWindow="0" yWindow="0" windowWidth="27900" windowHeight="12225"/>
  </bookViews>
  <sheets>
    <sheet name="Chp-03" sheetId="1" r:id="rId1"/>
    <sheet name="Extra Example" sheetId="2" r:id="rId2"/>
  </sheets>
  <definedNames>
    <definedName name="new" localSheetId="1">#REF!</definedName>
    <definedName name="new">#REF!</definedName>
    <definedName name="_xlnm.Print_Area" localSheetId="0">'Chp-03'!$A$1:$I$154</definedName>
    <definedName name="_xlnm.Print_Area" localSheetId="1">'Extra Example'!$A$1:$G$18</definedName>
    <definedName name="_xlnm.Print_Area">#REF!</definedName>
  </definedNames>
  <calcPr calcId="171027"/>
</workbook>
</file>

<file path=xl/calcChain.xml><?xml version="1.0" encoding="utf-8"?>
<calcChain xmlns="http://schemas.openxmlformats.org/spreadsheetml/2006/main">
  <c r="E24" i="2" l="1"/>
  <c r="E25" i="2" s="1"/>
  <c r="E26" i="2" s="1"/>
  <c r="E27" i="2" s="1"/>
  <c r="C24" i="2"/>
  <c r="C25" i="2" s="1"/>
  <c r="C26" i="2" s="1"/>
  <c r="C27" i="2" s="1"/>
  <c r="E12" i="2"/>
  <c r="F12" i="2" s="1"/>
  <c r="D11" i="2"/>
  <c r="F9" i="2"/>
  <c r="F17" i="2" l="1"/>
  <c r="G110" i="1"/>
  <c r="G108" i="1"/>
  <c r="G111" i="1" l="1"/>
  <c r="F150" i="1"/>
  <c r="F151" i="1" s="1"/>
  <c r="F152" i="1" s="1"/>
  <c r="F141" i="1"/>
  <c r="F143" i="1" s="1"/>
  <c r="F145" i="1" s="1"/>
  <c r="G55" i="1"/>
  <c r="F55" i="1"/>
  <c r="G115" i="1"/>
  <c r="G114" i="1"/>
  <c r="H102" i="1"/>
  <c r="F101" i="1"/>
  <c r="F103" i="1" s="1"/>
  <c r="H103" i="1" s="1"/>
  <c r="I88" i="1"/>
  <c r="I89" i="1" s="1"/>
  <c r="I90" i="1" s="1"/>
  <c r="G88" i="1"/>
  <c r="G89" i="1" s="1"/>
  <c r="G90" i="1" s="1"/>
  <c r="F82" i="1"/>
  <c r="F79" i="1"/>
  <c r="F80" i="1" s="1"/>
  <c r="F73" i="1"/>
  <c r="F74" i="1" s="1"/>
  <c r="F68" i="1"/>
  <c r="F69" i="1" s="1"/>
  <c r="F43" i="1"/>
  <c r="F42" i="1"/>
  <c r="F36" i="1"/>
  <c r="F35" i="1"/>
  <c r="G22" i="1"/>
  <c r="G24" i="1" s="1"/>
  <c r="G27" i="1" s="1"/>
  <c r="G28" i="1" s="1"/>
  <c r="F22" i="1"/>
  <c r="F24" i="1" s="1"/>
  <c r="F27" i="1" s="1"/>
  <c r="F28" i="1" s="1"/>
  <c r="H13" i="1"/>
  <c r="G13" i="1"/>
  <c r="F13" i="1"/>
  <c r="H7" i="1"/>
  <c r="H9" i="1" s="1"/>
  <c r="H11" i="1" s="1"/>
  <c r="H14" i="1" s="1"/>
  <c r="G7" i="1"/>
  <c r="G9" i="1" s="1"/>
  <c r="G11" i="1" s="1"/>
  <c r="G14" i="1" s="1"/>
  <c r="F7" i="1"/>
  <c r="F9" i="1" s="1"/>
  <c r="F11" i="1" s="1"/>
  <c r="F14" i="1" s="1"/>
  <c r="G117" i="1" l="1"/>
  <c r="F83" i="1"/>
  <c r="F15" i="1"/>
  <c r="G15" i="1"/>
  <c r="H55" i="1"/>
  <c r="F44" i="1"/>
  <c r="F37" i="1"/>
  <c r="H104" i="1"/>
  <c r="H15" i="1"/>
</calcChain>
</file>

<file path=xl/sharedStrings.xml><?xml version="1.0" encoding="utf-8"?>
<sst xmlns="http://schemas.openxmlformats.org/spreadsheetml/2006/main" count="208" uniqueCount="154">
  <si>
    <t>B</t>
  </si>
  <si>
    <t>Marketing</t>
  </si>
  <si>
    <t>Tax Plan</t>
  </si>
  <si>
    <t>Benefit</t>
  </si>
  <si>
    <t>Additional revenue</t>
  </si>
  <si>
    <t>Tax Savings</t>
  </si>
  <si>
    <t>Tax on added income-39%</t>
  </si>
  <si>
    <t>No tax paid on tax savings</t>
  </si>
  <si>
    <t>After-tax benefit</t>
  </si>
  <si>
    <t>Cost of consultant</t>
  </si>
  <si>
    <t>Tax savings from deduction</t>
  </si>
  <si>
    <t>After-tax cost</t>
  </si>
  <si>
    <t>Net Benefit</t>
  </si>
  <si>
    <t>Both options have same cost and same gross benefit.</t>
  </si>
  <si>
    <t>However the taxability of the benefits is different.</t>
  </si>
  <si>
    <t xml:space="preserve">Earning additional income generates more income tax. </t>
  </si>
  <si>
    <t>You don't pay added income tax on tax savings. Choose the tax savings plan.</t>
  </si>
  <si>
    <t>C</t>
  </si>
  <si>
    <t>D</t>
  </si>
  <si>
    <t>The company saves 10% more, or 10% of $10,000, which is $1,000.</t>
  </si>
  <si>
    <t>A</t>
  </si>
  <si>
    <t xml:space="preserve">Option 1: </t>
  </si>
  <si>
    <t xml:space="preserve">Option 2: </t>
  </si>
  <si>
    <t xml:space="preserve">Option 2 Mod: </t>
  </si>
  <si>
    <t xml:space="preserve">Sell the stock </t>
  </si>
  <si>
    <t xml:space="preserve">Description </t>
  </si>
  <si>
    <t xml:space="preserve">in December </t>
  </si>
  <si>
    <t xml:space="preserve">in January </t>
  </si>
  <si>
    <t xml:space="preserve">Sales price </t>
  </si>
  <si>
    <t xml:space="preserve">Less: Cost of stock </t>
  </si>
  <si>
    <r>
      <t>Ga</t>
    </r>
    <r>
      <rPr>
        <sz val="11"/>
        <color indexed="63"/>
        <rFont val="Arial"/>
        <family val="2"/>
      </rPr>
      <t>i</t>
    </r>
    <r>
      <rPr>
        <sz val="11"/>
        <color indexed="8"/>
        <rFont val="Arial"/>
        <family val="2"/>
      </rPr>
      <t xml:space="preserve">n on sale </t>
    </r>
  </si>
  <si>
    <r>
      <t>M</t>
    </r>
    <r>
      <rPr>
        <sz val="11"/>
        <color indexed="8"/>
        <rFont val="Arial"/>
        <family val="2"/>
      </rPr>
      <t>argina</t>
    </r>
    <r>
      <rPr>
        <sz val="11"/>
        <color indexed="63"/>
        <rFont val="Arial"/>
        <family val="2"/>
      </rPr>
      <t xml:space="preserve">l </t>
    </r>
    <r>
      <rPr>
        <sz val="11"/>
        <color indexed="8"/>
        <rFont val="Arial"/>
        <family val="2"/>
      </rPr>
      <t xml:space="preserve">tax rate </t>
    </r>
  </si>
  <si>
    <r>
      <t>T</t>
    </r>
    <r>
      <rPr>
        <sz val="11"/>
        <color indexed="8"/>
        <rFont val="Arial"/>
        <family val="2"/>
      </rPr>
      <t xml:space="preserve">ax on gain </t>
    </r>
  </si>
  <si>
    <r>
      <t>D</t>
    </r>
    <r>
      <rPr>
        <sz val="11"/>
        <color indexed="8"/>
        <rFont val="Arial"/>
        <family val="2"/>
      </rPr>
      <t xml:space="preserve">iscount factor </t>
    </r>
  </si>
  <si>
    <t xml:space="preserve">Present value tax cost </t>
  </si>
  <si>
    <r>
      <t>After</t>
    </r>
    <r>
      <rPr>
        <sz val="11"/>
        <color indexed="8"/>
        <rFont val="Arial"/>
        <family val="2"/>
      </rPr>
      <t>-</t>
    </r>
    <r>
      <rPr>
        <sz val="11"/>
        <color indexed="63"/>
        <rFont val="Arial"/>
        <family val="2"/>
      </rPr>
      <t>t</t>
    </r>
    <r>
      <rPr>
        <sz val="11"/>
        <color indexed="8"/>
        <rFont val="Arial"/>
        <family val="2"/>
      </rPr>
      <t xml:space="preserve">ax </t>
    </r>
    <r>
      <rPr>
        <sz val="11"/>
        <color indexed="63"/>
        <rFont val="Arial"/>
        <family val="2"/>
      </rPr>
      <t>income from s</t>
    </r>
    <r>
      <rPr>
        <sz val="11"/>
        <color indexed="8"/>
        <rFont val="Arial"/>
        <family val="2"/>
      </rPr>
      <t>a</t>
    </r>
    <r>
      <rPr>
        <sz val="11"/>
        <color indexed="63"/>
        <rFont val="Arial"/>
        <family val="2"/>
      </rPr>
      <t>l</t>
    </r>
    <r>
      <rPr>
        <sz val="11"/>
        <color indexed="8"/>
        <rFont val="Arial"/>
        <family val="2"/>
      </rPr>
      <t xml:space="preserve">e: </t>
    </r>
  </si>
  <si>
    <t xml:space="preserve">Before-tax income </t>
  </si>
  <si>
    <r>
      <t>L</t>
    </r>
    <r>
      <rPr>
        <sz val="11"/>
        <color indexed="8"/>
        <rFont val="Arial"/>
        <family val="2"/>
      </rPr>
      <t xml:space="preserve">ess: </t>
    </r>
    <r>
      <rPr>
        <sz val="11"/>
        <color indexed="63"/>
        <rFont val="Arial"/>
        <family val="2"/>
      </rPr>
      <t>P</t>
    </r>
    <r>
      <rPr>
        <sz val="11"/>
        <color indexed="8"/>
        <rFont val="Arial"/>
        <family val="2"/>
      </rPr>
      <t xml:space="preserve">resent value tax cost </t>
    </r>
  </si>
  <si>
    <r>
      <t>PV of a</t>
    </r>
    <r>
      <rPr>
        <sz val="11"/>
        <color indexed="8"/>
        <rFont val="Arial"/>
        <family val="2"/>
      </rPr>
      <t xml:space="preserve">fter-tax cash flow from sale </t>
    </r>
  </si>
  <si>
    <t xml:space="preserve">Buy this year </t>
  </si>
  <si>
    <t xml:space="preserve">Buy next year </t>
  </si>
  <si>
    <t>Cost of Machine -Tax deduction</t>
  </si>
  <si>
    <t>Marginal tax rate</t>
  </si>
  <si>
    <t>Tax savings</t>
  </si>
  <si>
    <t xml:space="preserve">Discount factor </t>
  </si>
  <si>
    <r>
      <t xml:space="preserve">Present </t>
    </r>
    <r>
      <rPr>
        <sz val="12"/>
        <color indexed="8"/>
        <rFont val="Arial"/>
        <family val="2"/>
      </rPr>
      <t xml:space="preserve">value tax savings </t>
    </r>
  </si>
  <si>
    <t xml:space="preserve">After-tax cost of equipment: </t>
  </si>
  <si>
    <r>
      <t>Before</t>
    </r>
    <r>
      <rPr>
        <sz val="12"/>
        <color indexed="8"/>
        <rFont val="Arial"/>
        <family val="2"/>
      </rPr>
      <t>-</t>
    </r>
    <r>
      <rPr>
        <sz val="12"/>
        <color indexed="8"/>
        <rFont val="Arial"/>
        <family val="2"/>
      </rPr>
      <t xml:space="preserve">tax cost </t>
    </r>
  </si>
  <si>
    <r>
      <t xml:space="preserve">Less: Present </t>
    </r>
    <r>
      <rPr>
        <sz val="12"/>
        <color indexed="8"/>
        <rFont val="Arial"/>
        <family val="2"/>
      </rPr>
      <t>value ta</t>
    </r>
    <r>
      <rPr>
        <sz val="12"/>
        <color indexed="63"/>
        <rFont val="Arial"/>
        <family val="2"/>
      </rPr>
      <t xml:space="preserve">x </t>
    </r>
    <r>
      <rPr>
        <sz val="12"/>
        <color indexed="8"/>
        <rFont val="Arial"/>
        <family val="2"/>
      </rPr>
      <t>savings</t>
    </r>
  </si>
  <si>
    <t>Tax deduction</t>
  </si>
  <si>
    <r>
      <t xml:space="preserve">Present </t>
    </r>
    <r>
      <rPr>
        <b/>
        <sz val="12"/>
        <color indexed="8"/>
        <rFont val="Arial"/>
        <family val="2"/>
      </rPr>
      <t xml:space="preserve">value tax savings </t>
    </r>
  </si>
  <si>
    <t>Income tax rate</t>
  </si>
  <si>
    <t>1-Income tax rate</t>
  </si>
  <si>
    <t>After tax income</t>
  </si>
  <si>
    <t>Equivalent taxable rate</t>
  </si>
  <si>
    <t>Municipal Rate</t>
  </si>
  <si>
    <t>Equivalent Taxable Rate</t>
  </si>
  <si>
    <t>Dividend Yield</t>
  </si>
  <si>
    <t>Bond - 10% Interest</t>
  </si>
  <si>
    <t>Stock - 8% Dividend</t>
  </si>
  <si>
    <t>Rate</t>
  </si>
  <si>
    <t>Amount</t>
  </si>
  <si>
    <t>Investment</t>
  </si>
  <si>
    <t xml:space="preserve"> Rate - interest or dividend income</t>
  </si>
  <si>
    <t>Less - income tax at 32% rate</t>
  </si>
  <si>
    <t>The investments provide identical after tax return, at an income tax rate of 32%.</t>
  </si>
  <si>
    <t>Constructive Receipt</t>
  </si>
  <si>
    <t>The person who earns income is responsible for related taxes.</t>
  </si>
  <si>
    <t xml:space="preserve">Bum's </t>
  </si>
  <si>
    <t>C Corp.</t>
  </si>
  <si>
    <t>Gross revenue from business</t>
  </si>
  <si>
    <t>Cost of sales and operating expenses</t>
  </si>
  <si>
    <t>Dividends paid by Bum Corp. to Bum</t>
  </si>
  <si>
    <t>Taxable Income of Bum Corporation</t>
  </si>
  <si>
    <t>First layer</t>
  </si>
  <si>
    <t>Next layer</t>
  </si>
  <si>
    <t>Salary from Big Corporation</t>
  </si>
  <si>
    <t>Bum's Gross Income</t>
  </si>
  <si>
    <t>Form 1040</t>
  </si>
  <si>
    <t>Difference</t>
  </si>
  <si>
    <t>Expected taxable income</t>
  </si>
  <si>
    <t>Marginal rate</t>
  </si>
  <si>
    <t>Expenditure in question</t>
  </si>
  <si>
    <t>Savings</t>
  </si>
  <si>
    <t>Corporate dividends in excess of earnings &amp; profits - are a tax-free return of capital.</t>
  </si>
  <si>
    <t xml:space="preserve">Norman Harris </t>
  </si>
  <si>
    <t>Cost of common stock</t>
  </si>
  <si>
    <t>No. of shares owned after dividend</t>
  </si>
  <si>
    <t>Adjusted cost per share</t>
  </si>
  <si>
    <t>Number sold</t>
  </si>
  <si>
    <t>Cost of shares sold</t>
  </si>
  <si>
    <t>Proceeds</t>
  </si>
  <si>
    <t>Gain</t>
  </si>
  <si>
    <t>Stock split</t>
  </si>
  <si>
    <t>Cheryl bought stock for</t>
  </si>
  <si>
    <t>CYZ had 2 for 1 split of common stock</t>
  </si>
  <si>
    <t>Basis of 100 Shares</t>
  </si>
  <si>
    <t>Basis per share of 100 shares</t>
  </si>
  <si>
    <t>Basis per share of 300 shares</t>
  </si>
  <si>
    <t>E</t>
  </si>
  <si>
    <t>Dividends paid by Bum Corp. to Mr. Bum</t>
  </si>
  <si>
    <t>Bill</t>
  </si>
  <si>
    <t>Mercedes</t>
  </si>
  <si>
    <t>Accelerating deductions</t>
  </si>
  <si>
    <t>Example of timing strategy</t>
  </si>
  <si>
    <t>Judy</t>
  </si>
  <si>
    <t>Julius</t>
  </si>
  <si>
    <t>Jason</t>
  </si>
  <si>
    <t>Common shifting strategy</t>
  </si>
  <si>
    <t>Randy</t>
  </si>
  <si>
    <t>Jenna</t>
  </si>
  <si>
    <t xml:space="preserve">John's Municipal Bond Interest </t>
  </si>
  <si>
    <t>PEARL gives rental property to her elderly mother.  Income shifting strategy</t>
  </si>
  <si>
    <t>Larry's taxable bond</t>
  </si>
  <si>
    <t>Will's $100,000 investment</t>
  </si>
  <si>
    <t>Will's After tax return - dividends</t>
  </si>
  <si>
    <t xml:space="preserve">Comparing Operating Rules for C and S Corporations </t>
  </si>
  <si>
    <t>Results for current year</t>
  </si>
  <si>
    <t>C-Corp.</t>
  </si>
  <si>
    <t>S Corp.</t>
  </si>
  <si>
    <t>Sue-1040</t>
  </si>
  <si>
    <t>Revenue</t>
  </si>
  <si>
    <t>Compensation to Sue</t>
  </si>
  <si>
    <t>61, 1.61-2</t>
  </si>
  <si>
    <t>Other Expenses</t>
  </si>
  <si>
    <t>301, 317(a), 316</t>
  </si>
  <si>
    <t>1368(a), (b)</t>
  </si>
  <si>
    <t>Income tax paid by C Corportion</t>
  </si>
  <si>
    <t>Income tax paid by S Corporation</t>
  </si>
  <si>
    <t>1363(a)</t>
  </si>
  <si>
    <t>Gross income reported by Sue from these two entities?</t>
  </si>
  <si>
    <t>Net Income and taxable income - C Corp.</t>
  </si>
  <si>
    <t>Net Income and taxable income - S Corp.</t>
  </si>
  <si>
    <t>On 1-1-2015, Sue bought 100% of stock of C-Corporation for:</t>
  </si>
  <si>
    <t>On 1-1-2015, Sue bought a 50% interest in S-Corporation for:</t>
  </si>
  <si>
    <t>She works in both corps, which were all organized on 1-1-2015.</t>
  </si>
  <si>
    <t>Total cash distributions by C corp.</t>
  </si>
  <si>
    <t xml:space="preserve">Total cash distributions by S corp. </t>
  </si>
  <si>
    <t>There is no state income tax. FILL IN SHADED SPACES.</t>
  </si>
  <si>
    <t>Total Corporate IncomeTax</t>
  </si>
  <si>
    <t>Corporation</t>
  </si>
  <si>
    <t>Extra example</t>
  </si>
  <si>
    <t>Equivalent after-tax return - Bonds</t>
  </si>
  <si>
    <t>Capital gains tax is higher if she is a very high income taxpayer.</t>
  </si>
  <si>
    <t>He has constructive receipts. Assignment of income does not reduce his taxable income.</t>
  </si>
  <si>
    <t>Iron Corp. will have higher tax rates in future.</t>
  </si>
  <si>
    <t>Defer payment of expenses, accelerate reporting income.</t>
  </si>
  <si>
    <t>Bonnet Corporation</t>
  </si>
  <si>
    <t>Tax rate on capital asset sold at gain, after holding the asset less than one year.</t>
  </si>
  <si>
    <t>Option 2-Modified shows time value of money, assuming no change in amount of profit.</t>
  </si>
  <si>
    <t>After-Tax rate of return</t>
  </si>
  <si>
    <t>Discount factor - 6%, 4 years</t>
  </si>
  <si>
    <t>Bonnet Corp.,  Marginal tax rate is 25% in 2015 and 15% in 2016.</t>
  </si>
  <si>
    <t>PAM. Interest income will be taxed at 39.6% rate, long-term capital gains taxed at 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</si>
</sst>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55" x14ac:knownFonts="1">
    <font>
      <sz val="11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indexed="62"/>
      <name val="Arial"/>
      <family val="2"/>
    </font>
    <font>
      <b/>
      <sz val="9"/>
      <color rgb="FF214370"/>
      <name val="Arial"/>
      <family val="2"/>
    </font>
    <font>
      <b/>
      <sz val="10"/>
      <color rgb="FF214370"/>
      <name val="Arial"/>
      <family val="2"/>
    </font>
    <font>
      <sz val="11"/>
      <color rgb="FF0A0A0B"/>
      <name val="Arial"/>
      <family val="2"/>
    </font>
    <font>
      <sz val="10"/>
      <color rgb="FF0A0A0B"/>
      <name val="Arial"/>
      <family val="2"/>
    </font>
    <font>
      <b/>
      <sz val="10"/>
      <color rgb="FF0A0A0B"/>
      <name val="Arial"/>
      <family val="2"/>
    </font>
    <font>
      <sz val="10"/>
      <color rgb="FF000000"/>
      <name val="Arial"/>
      <family val="2"/>
    </font>
    <font>
      <sz val="11"/>
      <color indexed="63"/>
      <name val="Arial"/>
      <family val="2"/>
    </font>
    <font>
      <sz val="11"/>
      <color indexed="8"/>
      <name val="Arial"/>
      <family val="2"/>
    </font>
    <font>
      <sz val="11"/>
      <color rgb="FF272726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rgb="FF121112"/>
      <name val="Arial"/>
      <family val="2"/>
    </font>
    <font>
      <sz val="12"/>
      <color indexed="8"/>
      <name val="Arial"/>
      <family val="2"/>
    </font>
    <font>
      <sz val="12"/>
      <color indexed="63"/>
      <name val="Arial"/>
      <family val="2"/>
    </font>
    <font>
      <b/>
      <sz val="12"/>
      <color theme="1"/>
      <name val="Arial"/>
      <family val="2"/>
    </font>
    <font>
      <b/>
      <sz val="12"/>
      <color rgb="FF1211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4"/>
      <name val="Arial"/>
      <family val="2"/>
    </font>
    <font>
      <sz val="10"/>
      <name val="MS Sans Serif"/>
      <family val="2"/>
    </font>
    <font>
      <sz val="12"/>
      <name val="Century Schoolbook"/>
      <family val="1"/>
    </font>
    <font>
      <sz val="12"/>
      <name val="Helv"/>
    </font>
    <font>
      <b/>
      <sz val="11"/>
      <color rgb="FF121112"/>
      <name val="Arial"/>
      <family val="2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9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rgb="FF121112"/>
      <name val="Arial"/>
      <family val="2"/>
    </font>
    <font>
      <b/>
      <sz val="10"/>
      <color theme="1"/>
      <name val="Arial"/>
      <family val="2"/>
    </font>
    <font>
      <b/>
      <sz val="12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E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0">
    <xf numFmtId="0" fontId="0" fillId="0" borderId="0"/>
    <xf numFmtId="4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8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38" fontId="3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32" fillId="0" borderId="0" applyFont="0" applyFill="0" applyBorder="0" applyAlignment="0" applyProtection="0"/>
    <xf numFmtId="0" fontId="1" fillId="0" borderId="0"/>
    <xf numFmtId="0" fontId="3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6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6" fontId="5" fillId="0" borderId="5" xfId="5" applyNumberFormat="1" applyFont="1" applyBorder="1"/>
    <xf numFmtId="0" fontId="0" fillId="0" borderId="0" xfId="0" applyBorder="1" applyAlignment="1">
      <alignment vertical="center"/>
    </xf>
    <xf numFmtId="10" fontId="26" fillId="0" borderId="0" xfId="0" applyNumberFormat="1" applyFont="1" applyBorder="1"/>
    <xf numFmtId="0" fontId="29" fillId="0" borderId="0" xfId="8" applyFont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2" fillId="0" borderId="0" xfId="8" applyFont="1" applyBorder="1" applyAlignment="1">
      <alignment horizontal="left" indent="1"/>
    </xf>
    <xf numFmtId="0" fontId="2" fillId="0" borderId="0" xfId="8" applyFont="1" applyBorder="1"/>
    <xf numFmtId="0" fontId="2" fillId="0" borderId="0" xfId="9" applyFont="1" applyFill="1" applyBorder="1" applyAlignment="1">
      <alignment horizontal="left" vertical="center"/>
    </xf>
    <xf numFmtId="0" fontId="3" fillId="0" borderId="0" xfId="8" applyFont="1" applyBorder="1" applyAlignment="1">
      <alignment vertical="center"/>
    </xf>
    <xf numFmtId="166" fontId="2" fillId="0" borderId="0" xfId="10" applyNumberFormat="1" applyFont="1" applyBorder="1" applyAlignment="1">
      <alignment vertical="center"/>
    </xf>
    <xf numFmtId="0" fontId="3" fillId="0" borderId="0" xfId="8" applyFont="1" applyBorder="1" applyAlignment="1">
      <alignment horizontal="left" vertical="center" indent="1"/>
    </xf>
    <xf numFmtId="0" fontId="2" fillId="0" borderId="0" xfId="8" applyFont="1" applyBorder="1" applyAlignment="1">
      <alignment horizontal="left" vertical="center" indent="1"/>
    </xf>
    <xf numFmtId="0" fontId="0" fillId="0" borderId="0" xfId="0" applyBorder="1"/>
    <xf numFmtId="0" fontId="26" fillId="0" borderId="0" xfId="8" applyFont="1" applyFill="1" applyBorder="1" applyAlignment="1">
      <alignment horizontal="center"/>
    </xf>
    <xf numFmtId="0" fontId="26" fillId="0" borderId="0" xfId="8" applyFont="1" applyFill="1" applyBorder="1" applyAlignment="1">
      <alignment horizontal="left" indent="1"/>
    </xf>
    <xf numFmtId="6" fontId="26" fillId="0" borderId="0" xfId="8" applyNumberFormat="1" applyFont="1" applyFill="1" applyBorder="1" applyAlignment="1">
      <alignment horizontal="center"/>
    </xf>
    <xf numFmtId="9" fontId="26" fillId="0" borderId="5" xfId="12" applyFont="1" applyBorder="1"/>
    <xf numFmtId="0" fontId="30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 indent="1"/>
    </xf>
    <xf numFmtId="0" fontId="26" fillId="0" borderId="0" xfId="0" applyFont="1" applyBorder="1"/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29" fillId="0" borderId="0" xfId="0" applyFont="1" applyBorder="1" applyAlignment="1">
      <alignment horizontal="center"/>
    </xf>
    <xf numFmtId="0" fontId="3" fillId="0" borderId="14" xfId="0" applyFont="1" applyBorder="1" applyAlignment="1">
      <alignment horizontal="left" indent="1"/>
    </xf>
    <xf numFmtId="0" fontId="2" fillId="0" borderId="0" xfId="8" applyFont="1" applyBorder="1" applyAlignment="1">
      <alignment horizontal="center" vertical="center"/>
    </xf>
    <xf numFmtId="0" fontId="31" fillId="0" borderId="0" xfId="8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/>
    <xf numFmtId="0" fontId="28" fillId="0" borderId="0" xfId="0" applyFont="1" applyBorder="1" applyAlignment="1">
      <alignment horizontal="left" vertical="center" indent="1"/>
    </xf>
    <xf numFmtId="0" fontId="3" fillId="0" borderId="0" xfId="8" applyBorder="1"/>
    <xf numFmtId="0" fontId="3" fillId="0" borderId="0" xfId="8" applyFill="1" applyBorder="1" applyAlignment="1">
      <alignment horizontal="left" indent="1"/>
    </xf>
    <xf numFmtId="0" fontId="0" fillId="0" borderId="0" xfId="0" applyFill="1" applyBorder="1" applyAlignment="1">
      <alignment vertical="center"/>
    </xf>
    <xf numFmtId="0" fontId="3" fillId="0" borderId="0" xfId="8" applyBorder="1" applyAlignment="1">
      <alignment vertical="center"/>
    </xf>
    <xf numFmtId="0" fontId="23" fillId="0" borderId="17" xfId="6" applyFont="1" applyBorder="1" applyAlignment="1">
      <alignment horizontal="left" indent="1"/>
    </xf>
    <xf numFmtId="0" fontId="23" fillId="0" borderId="17" xfId="6" applyFont="1" applyBorder="1" applyAlignment="1">
      <alignment horizontal="left" indent="2"/>
    </xf>
    <xf numFmtId="0" fontId="23" fillId="0" borderId="23" xfId="6" applyFont="1" applyBorder="1" applyAlignment="1">
      <alignment horizontal="left" indent="2"/>
    </xf>
    <xf numFmtId="0" fontId="5" fillId="0" borderId="24" xfId="6" applyFont="1" applyBorder="1" applyAlignment="1">
      <alignment horizontal="left" indent="1"/>
    </xf>
    <xf numFmtId="0" fontId="5" fillId="0" borderId="17" xfId="6" applyFont="1" applyBorder="1" applyAlignment="1">
      <alignment horizontal="left" indent="1"/>
    </xf>
    <xf numFmtId="0" fontId="5" fillId="0" borderId="17" xfId="6" applyFont="1" applyBorder="1" applyAlignment="1">
      <alignment horizontal="left" indent="2"/>
    </xf>
    <xf numFmtId="0" fontId="3" fillId="0" borderId="5" xfId="8" applyFont="1" applyBorder="1" applyAlignment="1">
      <alignment vertical="center"/>
    </xf>
    <xf numFmtId="9" fontId="2" fillId="0" borderId="5" xfId="12" applyFont="1" applyBorder="1" applyAlignment="1">
      <alignment vertical="center"/>
    </xf>
    <xf numFmtId="0" fontId="2" fillId="0" borderId="14" xfId="9" applyFont="1" applyFill="1" applyBorder="1" applyAlignment="1">
      <alignment horizontal="left" vertical="center"/>
    </xf>
    <xf numFmtId="0" fontId="18" fillId="0" borderId="14" xfId="8" applyFont="1" applyFill="1" applyBorder="1" applyAlignment="1">
      <alignment horizontal="left" indent="1"/>
    </xf>
    <xf numFmtId="6" fontId="5" fillId="2" borderId="5" xfId="5" applyNumberFormat="1" applyFont="1" applyFill="1" applyBorder="1"/>
    <xf numFmtId="0" fontId="18" fillId="0" borderId="14" xfId="0" applyFont="1" applyBorder="1" applyAlignment="1">
      <alignment horizontal="left" indent="1"/>
    </xf>
    <xf numFmtId="0" fontId="5" fillId="0" borderId="14" xfId="5" applyFont="1" applyBorder="1" applyAlignment="1">
      <alignment horizontal="left" indent="1"/>
    </xf>
    <xf numFmtId="0" fontId="4" fillId="0" borderId="14" xfId="5" applyFont="1" applyBorder="1" applyAlignment="1">
      <alignment horizontal="left" indent="1"/>
    </xf>
    <xf numFmtId="0" fontId="5" fillId="2" borderId="14" xfId="5" applyFont="1" applyFill="1" applyBorder="1" applyAlignment="1">
      <alignment horizontal="left" indent="1"/>
    </xf>
    <xf numFmtId="6" fontId="27" fillId="6" borderId="10" xfId="0" applyNumberFormat="1" applyFont="1" applyFill="1" applyBorder="1" applyAlignment="1">
      <alignment horizontal="right" vertical="center"/>
    </xf>
    <xf numFmtId="0" fontId="38" fillId="0" borderId="27" xfId="0" applyFont="1" applyBorder="1" applyAlignment="1">
      <alignment horizontal="left"/>
    </xf>
    <xf numFmtId="6" fontId="27" fillId="6" borderId="9" xfId="0" applyNumberFormat="1" applyFont="1" applyFill="1" applyBorder="1" applyAlignment="1">
      <alignment horizontal="right" vertical="center"/>
    </xf>
    <xf numFmtId="0" fontId="40" fillId="0" borderId="0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1" fillId="5" borderId="30" xfId="0" applyFont="1" applyFill="1" applyBorder="1" applyAlignment="1">
      <alignment horizontal="center" vertical="center" wrapText="1"/>
    </xf>
    <xf numFmtId="0" fontId="41" fillId="5" borderId="31" xfId="0" applyFont="1" applyFill="1" applyBorder="1" applyAlignment="1">
      <alignment horizontal="center" vertical="center" wrapText="1"/>
    </xf>
    <xf numFmtId="0" fontId="42" fillId="5" borderId="32" xfId="0" applyFont="1" applyFill="1" applyBorder="1" applyAlignment="1">
      <alignment horizontal="center" vertical="center" wrapText="1"/>
    </xf>
    <xf numFmtId="6" fontId="27" fillId="0" borderId="5" xfId="0" applyNumberFormat="1" applyFont="1" applyBorder="1" applyAlignment="1">
      <alignment horizontal="right" vertical="center" wrapText="1"/>
    </xf>
    <xf numFmtId="6" fontId="27" fillId="0" borderId="14" xfId="0" applyNumberFormat="1" applyFont="1" applyBorder="1" applyAlignment="1">
      <alignment horizontal="right" vertical="center" wrapText="1"/>
    </xf>
    <xf numFmtId="0" fontId="40" fillId="0" borderId="22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3" fontId="27" fillId="0" borderId="5" xfId="0" applyNumberFormat="1" applyFont="1" applyBorder="1" applyAlignment="1">
      <alignment horizontal="right" vertical="center" wrapText="1"/>
    </xf>
    <xf numFmtId="6" fontId="27" fillId="6" borderId="22" xfId="0" applyNumberFormat="1" applyFont="1" applyFill="1" applyBorder="1" applyAlignment="1">
      <alignment horizontal="right" vertical="center"/>
    </xf>
    <xf numFmtId="0" fontId="43" fillId="0" borderId="27" xfId="0" applyFont="1" applyBorder="1" applyAlignment="1">
      <alignment horizontal="left" vertical="center"/>
    </xf>
    <xf numFmtId="3" fontId="27" fillId="0" borderId="8" xfId="0" applyNumberFormat="1" applyFont="1" applyBorder="1" applyAlignment="1">
      <alignment horizontal="right" vertical="center" wrapText="1"/>
    </xf>
    <xf numFmtId="3" fontId="27" fillId="0" borderId="33" xfId="0" applyNumberFormat="1" applyFont="1" applyBorder="1" applyAlignment="1">
      <alignment horizontal="right" vertical="center" wrapText="1"/>
    </xf>
    <xf numFmtId="0" fontId="27" fillId="0" borderId="22" xfId="0" applyFont="1" applyBorder="1" applyAlignment="1">
      <alignment horizontal="right" vertical="center"/>
    </xf>
    <xf numFmtId="3" fontId="27" fillId="0" borderId="3" xfId="0" applyNumberFormat="1" applyFont="1" applyBorder="1" applyAlignment="1">
      <alignment horizontal="right" vertical="center" wrapText="1"/>
    </xf>
    <xf numFmtId="3" fontId="27" fillId="0" borderId="12" xfId="0" applyNumberFormat="1" applyFont="1" applyBorder="1" applyAlignment="1">
      <alignment horizontal="right" vertical="center" wrapText="1"/>
    </xf>
    <xf numFmtId="0" fontId="44" fillId="6" borderId="22" xfId="0" applyFont="1" applyFill="1" applyBorder="1" applyAlignment="1">
      <alignment horizontal="right" vertical="center"/>
    </xf>
    <xf numFmtId="3" fontId="27" fillId="0" borderId="8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6" fontId="27" fillId="0" borderId="14" xfId="0" applyNumberFormat="1" applyFont="1" applyBorder="1" applyAlignment="1">
      <alignment horizontal="center" vertical="center" wrapText="1"/>
    </xf>
    <xf numFmtId="6" fontId="40" fillId="6" borderId="22" xfId="0" applyNumberFormat="1" applyFont="1" applyFill="1" applyBorder="1" applyAlignment="1">
      <alignment horizontal="right" vertical="center"/>
    </xf>
    <xf numFmtId="6" fontId="27" fillId="6" borderId="5" xfId="0" applyNumberFormat="1" applyFont="1" applyFill="1" applyBorder="1" applyAlignment="1">
      <alignment horizontal="right" vertical="center" wrapText="1"/>
    </xf>
    <xf numFmtId="6" fontId="40" fillId="0" borderId="22" xfId="0" applyNumberFormat="1" applyFont="1" applyFill="1" applyBorder="1" applyAlignment="1">
      <alignment horizontal="right" vertical="center"/>
    </xf>
    <xf numFmtId="6" fontId="27" fillId="0" borderId="5" xfId="0" applyNumberFormat="1" applyFont="1" applyBorder="1" applyAlignment="1">
      <alignment horizontal="center" vertical="center" wrapText="1"/>
    </xf>
    <xf numFmtId="6" fontId="27" fillId="6" borderId="14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indent="1"/>
    </xf>
    <xf numFmtId="0" fontId="40" fillId="0" borderId="0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6" fontId="23" fillId="6" borderId="7" xfId="0" applyNumberFormat="1" applyFont="1" applyFill="1" applyBorder="1" applyAlignment="1">
      <alignment horizontal="right" vertical="center"/>
    </xf>
    <xf numFmtId="0" fontId="46" fillId="0" borderId="27" xfId="0" applyFont="1" applyBorder="1" applyAlignment="1">
      <alignment horizontal="left" vertical="center"/>
    </xf>
    <xf numFmtId="0" fontId="39" fillId="0" borderId="37" xfId="0" applyFont="1" applyBorder="1" applyAlignment="1">
      <alignment horizontal="left" indent="1"/>
    </xf>
    <xf numFmtId="0" fontId="39" fillId="0" borderId="37" xfId="0" applyFont="1" applyBorder="1" applyAlignment="1">
      <alignment horizontal="left" vertical="center" indent="1"/>
    </xf>
    <xf numFmtId="0" fontId="45" fillId="0" borderId="42" xfId="0" applyFont="1" applyBorder="1" applyAlignment="1">
      <alignment horizontal="left" vertical="center"/>
    </xf>
    <xf numFmtId="0" fontId="45" fillId="0" borderId="15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3" fillId="0" borderId="44" xfId="0" applyFont="1" applyBorder="1" applyAlignment="1">
      <alignment horizontal="left" vertical="center"/>
    </xf>
    <xf numFmtId="44" fontId="3" fillId="0" borderId="0" xfId="2" applyFont="1" applyBorder="1"/>
    <xf numFmtId="9" fontId="47" fillId="0" borderId="21" xfId="7" applyFont="1" applyBorder="1" applyAlignment="1">
      <alignment horizontal="center" vertical="center"/>
    </xf>
    <xf numFmtId="6" fontId="47" fillId="3" borderId="22" xfId="6" applyNumberFormat="1" applyFont="1" applyFill="1" applyBorder="1" applyAlignment="1">
      <alignment vertical="center"/>
    </xf>
    <xf numFmtId="164" fontId="47" fillId="3" borderId="22" xfId="7" applyNumberFormat="1" applyFont="1" applyFill="1" applyBorder="1" applyAlignment="1">
      <alignment vertical="center"/>
    </xf>
    <xf numFmtId="164" fontId="47" fillId="3" borderId="22" xfId="7" applyNumberFormat="1" applyFont="1" applyFill="1" applyBorder="1" applyAlignment="1">
      <alignment horizontal="right" vertical="center"/>
    </xf>
    <xf numFmtId="0" fontId="5" fillId="0" borderId="46" xfId="6" applyFont="1" applyBorder="1" applyAlignment="1">
      <alignment horizontal="left" indent="1"/>
    </xf>
    <xf numFmtId="0" fontId="5" fillId="0" borderId="47" xfId="6" applyFont="1" applyBorder="1" applyAlignment="1">
      <alignment horizontal="center"/>
    </xf>
    <xf numFmtId="0" fontId="5" fillId="0" borderId="48" xfId="6" applyFont="1" applyBorder="1" applyAlignment="1">
      <alignment horizontal="left" indent="1"/>
    </xf>
    <xf numFmtId="5" fontId="5" fillId="0" borderId="49" xfId="6" applyNumberFormat="1" applyFont="1" applyBorder="1" applyAlignment="1">
      <alignment horizontal="right" indent="1"/>
    </xf>
    <xf numFmtId="0" fontId="5" fillId="0" borderId="51" xfId="6" applyFont="1" applyBorder="1" applyAlignment="1">
      <alignment horizontal="left" indent="1"/>
    </xf>
    <xf numFmtId="0" fontId="5" fillId="0" borderId="52" xfId="6" applyFont="1" applyBorder="1" applyAlignment="1">
      <alignment horizontal="left" indent="1"/>
    </xf>
    <xf numFmtId="9" fontId="35" fillId="0" borderId="54" xfId="7" applyFont="1" applyBorder="1" applyAlignment="1">
      <alignment vertical="center"/>
    </xf>
    <xf numFmtId="5" fontId="5" fillId="0" borderId="55" xfId="6" applyNumberFormat="1" applyFont="1" applyBorder="1" applyAlignment="1">
      <alignment horizontal="right" indent="1"/>
    </xf>
    <xf numFmtId="9" fontId="47" fillId="0" borderId="41" xfId="7" applyFont="1" applyBorder="1" applyAlignment="1">
      <alignment horizontal="center" vertical="center"/>
    </xf>
    <xf numFmtId="0" fontId="5" fillId="0" borderId="47" xfId="6" applyFont="1" applyBorder="1" applyAlignment="1">
      <alignment horizontal="right" indent="1"/>
    </xf>
    <xf numFmtId="6" fontId="47" fillId="3" borderId="39" xfId="6" applyNumberFormat="1" applyFont="1" applyFill="1" applyBorder="1" applyAlignment="1">
      <alignment horizontal="center" vertical="center"/>
    </xf>
    <xf numFmtId="164" fontId="47" fillId="3" borderId="39" xfId="7" applyNumberFormat="1" applyFont="1" applyFill="1" applyBorder="1" applyAlignment="1">
      <alignment horizontal="center" vertical="center"/>
    </xf>
    <xf numFmtId="9" fontId="47" fillId="0" borderId="40" xfId="7" applyFont="1" applyBorder="1" applyAlignment="1">
      <alignment horizontal="center" vertical="center"/>
    </xf>
    <xf numFmtId="5" fontId="5" fillId="0" borderId="44" xfId="6" applyNumberFormat="1" applyFont="1" applyBorder="1" applyAlignment="1">
      <alignment horizontal="right" indent="1"/>
    </xf>
    <xf numFmtId="0" fontId="5" fillId="0" borderId="56" xfId="6" applyFont="1" applyBorder="1" applyAlignment="1">
      <alignment horizontal="left" indent="1"/>
    </xf>
    <xf numFmtId="0" fontId="5" fillId="0" borderId="57" xfId="6" applyFont="1" applyBorder="1" applyAlignment="1">
      <alignment horizontal="left" indent="1"/>
    </xf>
    <xf numFmtId="0" fontId="48" fillId="0" borderId="48" xfId="6" applyFont="1" applyBorder="1" applyAlignment="1">
      <alignment horizontal="left" indent="2"/>
    </xf>
    <xf numFmtId="0" fontId="48" fillId="0" borderId="50" xfId="6" applyFont="1" applyBorder="1" applyAlignment="1">
      <alignment horizontal="left" indent="2"/>
    </xf>
    <xf numFmtId="0" fontId="2" fillId="0" borderId="42" xfId="8" applyFont="1" applyBorder="1" applyAlignment="1">
      <alignment horizontal="left" vertical="center" indent="1"/>
    </xf>
    <xf numFmtId="6" fontId="3" fillId="0" borderId="63" xfId="10" applyNumberFormat="1" applyFont="1" applyBorder="1" applyAlignment="1">
      <alignment vertical="center"/>
    </xf>
    <xf numFmtId="0" fontId="2" fillId="0" borderId="56" xfId="8" applyFont="1" applyBorder="1" applyAlignment="1">
      <alignment horizontal="left" vertical="center" indent="1"/>
    </xf>
    <xf numFmtId="0" fontId="2" fillId="0" borderId="64" xfId="8" applyFont="1" applyBorder="1" applyAlignment="1">
      <alignment horizontal="left" vertical="center"/>
    </xf>
    <xf numFmtId="6" fontId="2" fillId="0" borderId="65" xfId="10" applyNumberFormat="1" applyFont="1" applyBorder="1" applyAlignment="1">
      <alignment horizontal="center" vertical="center"/>
    </xf>
    <xf numFmtId="0" fontId="2" fillId="0" borderId="66" xfId="8" applyFont="1" applyBorder="1" applyAlignment="1">
      <alignment horizontal="center" vertical="center"/>
    </xf>
    <xf numFmtId="0" fontId="18" fillId="0" borderId="48" xfId="8" applyFont="1" applyFill="1" applyBorder="1" applyAlignment="1">
      <alignment horizontal="left" indent="1"/>
    </xf>
    <xf numFmtId="0" fontId="18" fillId="0" borderId="68" xfId="8" applyFont="1" applyFill="1" applyBorder="1" applyAlignment="1">
      <alignment horizontal="left" indent="1"/>
    </xf>
    <xf numFmtId="0" fontId="18" fillId="0" borderId="51" xfId="8" applyFont="1" applyFill="1" applyBorder="1" applyAlignment="1">
      <alignment horizontal="left" indent="1"/>
    </xf>
    <xf numFmtId="0" fontId="18" fillId="0" borderId="33" xfId="8" applyFont="1" applyFill="1" applyBorder="1" applyAlignment="1">
      <alignment horizontal="left" indent="1"/>
    </xf>
    <xf numFmtId="6" fontId="26" fillId="0" borderId="8" xfId="10" applyNumberFormat="1" applyFont="1" applyBorder="1"/>
    <xf numFmtId="6" fontId="26" fillId="2" borderId="63" xfId="10" applyNumberFormat="1" applyFont="1" applyFill="1" applyBorder="1"/>
    <xf numFmtId="0" fontId="18" fillId="0" borderId="46" xfId="8" applyFont="1" applyFill="1" applyBorder="1" applyAlignment="1">
      <alignment horizontal="left" indent="1"/>
    </xf>
    <xf numFmtId="0" fontId="18" fillId="0" borderId="12" xfId="8" applyFont="1" applyFill="1" applyBorder="1" applyAlignment="1">
      <alignment horizontal="left" indent="1"/>
    </xf>
    <xf numFmtId="6" fontId="26" fillId="0" borderId="3" xfId="10" applyNumberFormat="1" applyFont="1" applyBorder="1"/>
    <xf numFmtId="0" fontId="18" fillId="0" borderId="69" xfId="8" applyFont="1" applyFill="1" applyBorder="1" applyAlignment="1">
      <alignment horizontal="left" indent="1"/>
    </xf>
    <xf numFmtId="0" fontId="18" fillId="0" borderId="64" xfId="8" applyFont="1" applyFill="1" applyBorder="1" applyAlignment="1">
      <alignment horizontal="left" indent="1"/>
    </xf>
    <xf numFmtId="0" fontId="26" fillId="0" borderId="70" xfId="8" applyFont="1" applyFill="1" applyBorder="1" applyAlignment="1">
      <alignment horizontal="center"/>
    </xf>
    <xf numFmtId="0" fontId="26" fillId="2" borderId="71" xfId="8" applyFont="1" applyFill="1" applyBorder="1" applyAlignment="1">
      <alignment horizontal="center"/>
    </xf>
    <xf numFmtId="6" fontId="26" fillId="0" borderId="72" xfId="10" applyNumberFormat="1" applyFont="1" applyBorder="1"/>
    <xf numFmtId="0" fontId="3" fillId="0" borderId="76" xfId="8" applyFont="1" applyBorder="1" applyAlignment="1">
      <alignment horizontal="left" vertical="center"/>
    </xf>
    <xf numFmtId="6" fontId="3" fillId="0" borderId="77" xfId="10" applyNumberFormat="1" applyFont="1" applyBorder="1" applyAlignment="1">
      <alignment vertical="center"/>
    </xf>
    <xf numFmtId="0" fontId="5" fillId="0" borderId="48" xfId="5" applyFont="1" applyBorder="1" applyAlignment="1">
      <alignment horizontal="left" indent="1"/>
    </xf>
    <xf numFmtId="0" fontId="4" fillId="0" borderId="48" xfId="5" applyFont="1" applyBorder="1" applyAlignment="1">
      <alignment horizontal="left" indent="1"/>
    </xf>
    <xf numFmtId="6" fontId="5" fillId="0" borderId="68" xfId="5" applyNumberFormat="1" applyFont="1" applyBorder="1"/>
    <xf numFmtId="0" fontId="5" fillId="2" borderId="48" xfId="5" applyFont="1" applyFill="1" applyBorder="1" applyAlignment="1">
      <alignment horizontal="left" indent="1"/>
    </xf>
    <xf numFmtId="6" fontId="5" fillId="2" borderId="68" xfId="5" applyNumberFormat="1" applyFont="1" applyFill="1" applyBorder="1"/>
    <xf numFmtId="0" fontId="5" fillId="2" borderId="51" xfId="5" applyFont="1" applyFill="1" applyBorder="1" applyAlignment="1">
      <alignment horizontal="left" indent="1"/>
    </xf>
    <xf numFmtId="0" fontId="5" fillId="2" borderId="33" xfId="5" applyFont="1" applyFill="1" applyBorder="1" applyAlignment="1">
      <alignment horizontal="left" indent="1"/>
    </xf>
    <xf numFmtId="6" fontId="5" fillId="2" borderId="8" xfId="5" applyNumberFormat="1" applyFont="1" applyFill="1" applyBorder="1"/>
    <xf numFmtId="6" fontId="5" fillId="2" borderId="63" xfId="5" applyNumberFormat="1" applyFont="1" applyFill="1" applyBorder="1"/>
    <xf numFmtId="0" fontId="5" fillId="0" borderId="46" xfId="5" applyFont="1" applyBorder="1" applyAlignment="1">
      <alignment horizontal="left" indent="1"/>
    </xf>
    <xf numFmtId="0" fontId="5" fillId="0" borderId="12" xfId="5" applyFont="1" applyBorder="1" applyAlignment="1">
      <alignment horizontal="left" indent="1"/>
    </xf>
    <xf numFmtId="6" fontId="4" fillId="0" borderId="3" xfId="5" applyNumberFormat="1" applyFont="1" applyBorder="1"/>
    <xf numFmtId="6" fontId="4" fillId="0" borderId="69" xfId="5" applyNumberFormat="1" applyFont="1" applyBorder="1"/>
    <xf numFmtId="0" fontId="4" fillId="0" borderId="56" xfId="5" applyFont="1" applyBorder="1"/>
    <xf numFmtId="0" fontId="4" fillId="0" borderId="64" xfId="5" applyFont="1" applyBorder="1"/>
    <xf numFmtId="0" fontId="5" fillId="0" borderId="70" xfId="5" applyFont="1" applyBorder="1" applyAlignment="1">
      <alignment horizontal="center"/>
    </xf>
    <xf numFmtId="0" fontId="5" fillId="0" borderId="71" xfId="5" applyFont="1" applyBorder="1" applyAlignment="1">
      <alignment horizontal="center"/>
    </xf>
    <xf numFmtId="0" fontId="27" fillId="0" borderId="36" xfId="0" applyFont="1" applyBorder="1" applyAlignment="1">
      <alignment horizontal="left" indent="1"/>
    </xf>
    <xf numFmtId="0" fontId="7" fillId="0" borderId="37" xfId="6" applyFont="1" applyBorder="1" applyAlignment="1">
      <alignment horizontal="center" vertical="center" wrapText="1"/>
    </xf>
    <xf numFmtId="0" fontId="11" fillId="0" borderId="46" xfId="6" applyFont="1" applyBorder="1" applyAlignment="1">
      <alignment horizontal="left" vertical="center" indent="1"/>
    </xf>
    <xf numFmtId="0" fontId="11" fillId="0" borderId="48" xfId="6" applyFont="1" applyBorder="1" applyAlignment="1">
      <alignment horizontal="left" vertical="center" indent="1"/>
    </xf>
    <xf numFmtId="0" fontId="17" fillId="0" borderId="48" xfId="6" applyFont="1" applyBorder="1" applyAlignment="1">
      <alignment horizontal="left" vertical="center" indent="1"/>
    </xf>
    <xf numFmtId="0" fontId="17" fillId="0" borderId="51" xfId="6" applyFont="1" applyBorder="1" applyAlignment="1">
      <alignment horizontal="left" vertical="center" indent="1"/>
    </xf>
    <xf numFmtId="0" fontId="10" fillId="0" borderId="42" xfId="6" applyFont="1" applyBorder="1" applyAlignment="1">
      <alignment horizontal="left" vertical="center" wrapText="1" indent="4"/>
    </xf>
    <xf numFmtId="0" fontId="17" fillId="0" borderId="56" xfId="6" applyFont="1" applyBorder="1" applyAlignment="1">
      <alignment horizontal="left" vertical="center" indent="1"/>
    </xf>
    <xf numFmtId="0" fontId="49" fillId="0" borderId="59" xfId="6" applyFont="1" applyBorder="1" applyAlignment="1">
      <alignment horizontal="left" vertical="center" indent="1"/>
    </xf>
    <xf numFmtId="0" fontId="50" fillId="3" borderId="67" xfId="6" applyFont="1" applyFill="1" applyBorder="1" applyAlignment="1">
      <alignment horizontal="center" vertical="center"/>
    </xf>
    <xf numFmtId="0" fontId="49" fillId="0" borderId="51" xfId="6" applyFont="1" applyBorder="1" applyAlignment="1">
      <alignment horizontal="left" vertical="center" indent="7"/>
    </xf>
    <xf numFmtId="0" fontId="51" fillId="3" borderId="63" xfId="6" applyFont="1" applyFill="1" applyBorder="1" applyAlignment="1">
      <alignment horizontal="center" vertical="center"/>
    </xf>
    <xf numFmtId="0" fontId="19" fillId="0" borderId="46" xfId="6" applyFont="1" applyBorder="1" applyAlignment="1">
      <alignment horizontal="left" indent="1"/>
    </xf>
    <xf numFmtId="6" fontId="20" fillId="0" borderId="69" xfId="6" applyNumberFormat="1" applyFont="1" applyBorder="1" applyAlignment="1">
      <alignment vertical="center"/>
    </xf>
    <xf numFmtId="0" fontId="19" fillId="0" borderId="48" xfId="6" applyFont="1" applyBorder="1" applyAlignment="1">
      <alignment horizontal="left" indent="1"/>
    </xf>
    <xf numFmtId="0" fontId="19" fillId="0" borderId="48" xfId="6" applyFont="1" applyBorder="1" applyAlignment="1">
      <alignment horizontal="left" indent="2"/>
    </xf>
    <xf numFmtId="6" fontId="20" fillId="0" borderId="68" xfId="6" applyNumberFormat="1" applyFont="1" applyBorder="1" applyAlignment="1">
      <alignment vertical="center"/>
    </xf>
    <xf numFmtId="0" fontId="19" fillId="0" borderId="51" xfId="6" applyFont="1" applyBorder="1" applyAlignment="1">
      <alignment horizontal="left" indent="2"/>
    </xf>
    <xf numFmtId="6" fontId="20" fillId="3" borderId="63" xfId="6" applyNumberFormat="1" applyFont="1" applyFill="1" applyBorder="1" applyAlignment="1">
      <alignment vertical="center"/>
    </xf>
    <xf numFmtId="0" fontId="49" fillId="0" borderId="81" xfId="6" applyFont="1" applyBorder="1" applyAlignment="1">
      <alignment horizontal="left" vertical="center" indent="7"/>
    </xf>
    <xf numFmtId="0" fontId="49" fillId="0" borderId="52" xfId="6" applyFont="1" applyBorder="1" applyAlignment="1">
      <alignment horizontal="left" vertical="center" indent="7"/>
    </xf>
    <xf numFmtId="0" fontId="19" fillId="0" borderId="24" xfId="6" applyFont="1" applyBorder="1" applyAlignment="1">
      <alignment horizontal="left" indent="1"/>
    </xf>
    <xf numFmtId="0" fontId="19" fillId="0" borderId="17" xfId="6" applyFont="1" applyBorder="1" applyAlignment="1">
      <alignment horizontal="left" indent="1"/>
    </xf>
    <xf numFmtId="0" fontId="19" fillId="0" borderId="17" xfId="6" applyFont="1" applyBorder="1" applyAlignment="1">
      <alignment horizontal="left" indent="2"/>
    </xf>
    <xf numFmtId="0" fontId="19" fillId="0" borderId="52" xfId="6" applyFont="1" applyBorder="1" applyAlignment="1">
      <alignment horizontal="left" indent="2"/>
    </xf>
    <xf numFmtId="0" fontId="50" fillId="3" borderId="82" xfId="6" applyFont="1" applyFill="1" applyBorder="1" applyAlignment="1">
      <alignment horizontal="center" vertical="center"/>
    </xf>
    <xf numFmtId="0" fontId="52" fillId="3" borderId="83" xfId="6" applyFont="1" applyFill="1" applyBorder="1" applyAlignment="1">
      <alignment horizontal="center" vertical="center"/>
    </xf>
    <xf numFmtId="6" fontId="20" fillId="0" borderId="73" xfId="6" applyNumberFormat="1" applyFont="1" applyBorder="1" applyAlignment="1">
      <alignment vertical="center"/>
    </xf>
    <xf numFmtId="6" fontId="20" fillId="0" borderId="78" xfId="6" applyNumberFormat="1" applyFont="1" applyBorder="1" applyAlignment="1">
      <alignment vertical="center"/>
    </xf>
    <xf numFmtId="6" fontId="20" fillId="3" borderId="83" xfId="6" applyNumberFormat="1" applyFont="1" applyFill="1" applyBorder="1" applyAlignment="1">
      <alignment vertical="center"/>
    </xf>
    <xf numFmtId="6" fontId="20" fillId="3" borderId="73" xfId="6" applyNumberFormat="1" applyFont="1" applyFill="1" applyBorder="1" applyAlignment="1">
      <alignment vertical="center"/>
    </xf>
    <xf numFmtId="6" fontId="20" fillId="3" borderId="69" xfId="6" applyNumberFormat="1" applyFont="1" applyFill="1" applyBorder="1" applyAlignment="1">
      <alignment vertical="center"/>
    </xf>
    <xf numFmtId="9" fontId="20" fillId="0" borderId="83" xfId="7" applyFont="1" applyBorder="1" applyAlignment="1">
      <alignment vertical="center"/>
    </xf>
    <xf numFmtId="9" fontId="20" fillId="3" borderId="63" xfId="7" applyFont="1" applyFill="1" applyBorder="1" applyAlignment="1">
      <alignment vertical="center"/>
    </xf>
    <xf numFmtId="8" fontId="20" fillId="0" borderId="69" xfId="6" applyNumberFormat="1" applyFont="1" applyBorder="1" applyAlignment="1">
      <alignment vertical="center"/>
    </xf>
    <xf numFmtId="9" fontId="20" fillId="3" borderId="83" xfId="7" applyNumberFormat="1" applyFont="1" applyFill="1" applyBorder="1" applyAlignment="1">
      <alignment vertical="center"/>
    </xf>
    <xf numFmtId="164" fontId="20" fillId="3" borderId="63" xfId="7" applyNumberFormat="1" applyFont="1" applyFill="1" applyBorder="1" applyAlignment="1">
      <alignment vertical="center"/>
    </xf>
    <xf numFmtId="6" fontId="20" fillId="3" borderId="84" xfId="6" applyNumberFormat="1" applyFont="1" applyFill="1" applyBorder="1" applyAlignment="1">
      <alignment vertical="center"/>
    </xf>
    <xf numFmtId="6" fontId="20" fillId="3" borderId="80" xfId="6" applyNumberFormat="1" applyFont="1" applyFill="1" applyBorder="1" applyAlignment="1">
      <alignment vertical="center"/>
    </xf>
    <xf numFmtId="0" fontId="23" fillId="0" borderId="59" xfId="6" applyFont="1" applyBorder="1" applyAlignment="1">
      <alignment horizontal="left" indent="1"/>
    </xf>
    <xf numFmtId="0" fontId="23" fillId="0" borderId="81" xfId="6" applyFont="1" applyBorder="1" applyAlignment="1">
      <alignment horizontal="left" indent="1"/>
    </xf>
    <xf numFmtId="6" fontId="24" fillId="0" borderId="67" xfId="6" applyNumberFormat="1" applyFont="1" applyBorder="1" applyAlignment="1">
      <alignment vertical="center"/>
    </xf>
    <xf numFmtId="0" fontId="23" fillId="0" borderId="48" xfId="6" applyFont="1" applyBorder="1" applyAlignment="1">
      <alignment horizontal="left" indent="1"/>
    </xf>
    <xf numFmtId="0" fontId="23" fillId="0" borderId="48" xfId="6" applyFont="1" applyBorder="1" applyAlignment="1">
      <alignment horizontal="left" indent="2"/>
    </xf>
    <xf numFmtId="164" fontId="24" fillId="3" borderId="68" xfId="7" applyNumberFormat="1" applyFont="1" applyFill="1" applyBorder="1" applyAlignment="1">
      <alignment vertical="center"/>
    </xf>
    <xf numFmtId="0" fontId="23" fillId="0" borderId="51" xfId="6" applyFont="1" applyBorder="1" applyAlignment="1">
      <alignment horizontal="left" indent="2"/>
    </xf>
    <xf numFmtId="0" fontId="23" fillId="0" borderId="52" xfId="6" applyFont="1" applyBorder="1" applyAlignment="1">
      <alignment horizontal="left" indent="2"/>
    </xf>
    <xf numFmtId="9" fontId="24" fillId="0" borderId="85" xfId="7" applyFont="1" applyBorder="1" applyAlignment="1">
      <alignment vertical="center"/>
    </xf>
    <xf numFmtId="8" fontId="24" fillId="0" borderId="80" xfId="6" applyNumberFormat="1" applyFont="1" applyBorder="1" applyAlignment="1">
      <alignment vertical="center"/>
    </xf>
    <xf numFmtId="6" fontId="24" fillId="3" borderId="67" xfId="6" applyNumberFormat="1" applyFont="1" applyFill="1" applyBorder="1" applyAlignment="1">
      <alignment vertical="center"/>
    </xf>
    <xf numFmtId="164" fontId="24" fillId="3" borderId="63" xfId="7" applyNumberFormat="1" applyFont="1" applyFill="1" applyBorder="1" applyAlignment="1">
      <alignment vertical="center"/>
    </xf>
    <xf numFmtId="9" fontId="24" fillId="3" borderId="68" xfId="4" applyFont="1" applyFill="1" applyBorder="1" applyAlignment="1">
      <alignment vertical="center"/>
    </xf>
    <xf numFmtId="0" fontId="23" fillId="0" borderId="61" xfId="6" applyFont="1" applyBorder="1" applyAlignment="1">
      <alignment horizontal="left" indent="2"/>
    </xf>
    <xf numFmtId="9" fontId="24" fillId="0" borderId="62" xfId="4" applyFont="1" applyBorder="1" applyAlignment="1">
      <alignment vertical="center"/>
    </xf>
    <xf numFmtId="0" fontId="23" fillId="0" borderId="86" xfId="6" applyFont="1" applyBorder="1" applyAlignment="1">
      <alignment horizontal="left" indent="1"/>
    </xf>
    <xf numFmtId="0" fontId="23" fillId="0" borderId="87" xfId="6" applyFont="1" applyBorder="1" applyAlignment="1">
      <alignment horizontal="left" indent="1"/>
    </xf>
    <xf numFmtId="164" fontId="24" fillId="0" borderId="88" xfId="4" applyNumberFormat="1" applyFont="1" applyBorder="1" applyAlignment="1">
      <alignment vertical="center"/>
    </xf>
    <xf numFmtId="0" fontId="3" fillId="0" borderId="25" xfId="0" applyFont="1" applyBorder="1" applyAlignment="1">
      <alignment horizontal="left" indent="1"/>
    </xf>
    <xf numFmtId="0" fontId="7" fillId="0" borderId="0" xfId="6" applyFont="1" applyBorder="1" applyAlignment="1">
      <alignment horizontal="center" vertical="center" wrapText="1"/>
    </xf>
    <xf numFmtId="0" fontId="10" fillId="0" borderId="15" xfId="6" applyFont="1" applyBorder="1" applyAlignment="1">
      <alignment horizontal="left" vertical="center" wrapText="1" indent="4"/>
    </xf>
    <xf numFmtId="0" fontId="11" fillId="0" borderId="24" xfId="6" applyFont="1" applyBorder="1" applyAlignment="1">
      <alignment horizontal="left" vertical="center" wrapText="1" indent="1"/>
    </xf>
    <xf numFmtId="0" fontId="17" fillId="0" borderId="17" xfId="6" applyFont="1" applyBorder="1" applyAlignment="1">
      <alignment horizontal="left" vertical="center" wrapText="1" indent="1"/>
    </xf>
    <xf numFmtId="0" fontId="11" fillId="0" borderId="17" xfId="6" applyFont="1" applyBorder="1" applyAlignment="1">
      <alignment horizontal="left" vertical="center" wrapText="1" indent="1"/>
    </xf>
    <xf numFmtId="0" fontId="17" fillId="0" borderId="52" xfId="6" applyFont="1" applyBorder="1" applyAlignment="1">
      <alignment horizontal="left" vertical="center" wrapText="1" indent="1"/>
    </xf>
    <xf numFmtId="0" fontId="17" fillId="0" borderId="57" xfId="6" applyFont="1" applyBorder="1" applyAlignment="1">
      <alignment horizontal="left" vertical="center" wrapText="1" indent="1"/>
    </xf>
    <xf numFmtId="0" fontId="6" fillId="0" borderId="45" xfId="0" applyFont="1" applyBorder="1" applyAlignment="1">
      <alignment horizontal="center"/>
    </xf>
    <xf numFmtId="0" fontId="9" fillId="0" borderId="27" xfId="6" applyFont="1" applyBorder="1" applyAlignment="1">
      <alignment horizontal="center" vertical="center"/>
    </xf>
    <xf numFmtId="0" fontId="10" fillId="0" borderId="90" xfId="6" applyFont="1" applyBorder="1" applyAlignment="1">
      <alignment horizontal="center" vertical="center"/>
    </xf>
    <xf numFmtId="6" fontId="13" fillId="0" borderId="79" xfId="6" applyNumberFormat="1" applyFont="1" applyBorder="1" applyAlignment="1">
      <alignment horizontal="right" vertical="center"/>
    </xf>
    <xf numFmtId="6" fontId="14" fillId="0" borderId="75" xfId="6" applyNumberFormat="1" applyFont="1" applyBorder="1" applyAlignment="1">
      <alignment horizontal="right" vertical="center"/>
    </xf>
    <xf numFmtId="6" fontId="12" fillId="0" borderId="79" xfId="6" applyNumberFormat="1" applyFont="1" applyBorder="1" applyAlignment="1">
      <alignment horizontal="right" vertical="center"/>
    </xf>
    <xf numFmtId="9" fontId="12" fillId="0" borderId="74" xfId="4" applyFont="1" applyBorder="1" applyAlignment="1">
      <alignment horizontal="right" vertical="center"/>
    </xf>
    <xf numFmtId="3" fontId="12" fillId="0" borderId="74" xfId="6" applyNumberFormat="1" applyFont="1" applyBorder="1" applyAlignment="1">
      <alignment horizontal="right" vertical="center"/>
    </xf>
    <xf numFmtId="164" fontId="12" fillId="0" borderId="74" xfId="4" applyNumberFormat="1" applyFont="1" applyBorder="1" applyAlignment="1">
      <alignment horizontal="right" vertical="center"/>
    </xf>
    <xf numFmtId="0" fontId="12" fillId="0" borderId="74" xfId="6" applyFont="1" applyBorder="1" applyAlignment="1">
      <alignment horizontal="right" vertical="center"/>
    </xf>
    <xf numFmtId="6" fontId="12" fillId="0" borderId="74" xfId="6" applyNumberFormat="1" applyFont="1" applyBorder="1" applyAlignment="1">
      <alignment horizontal="right" vertical="center"/>
    </xf>
    <xf numFmtId="6" fontId="12" fillId="0" borderId="91" xfId="6" applyNumberFormat="1" applyFont="1" applyBorder="1" applyAlignment="1">
      <alignment horizontal="right" vertical="center"/>
    </xf>
    <xf numFmtId="6" fontId="12" fillId="0" borderId="58" xfId="6" applyNumberFormat="1" applyFont="1" applyBorder="1" applyAlignment="1">
      <alignment horizontal="right" vertical="center"/>
    </xf>
    <xf numFmtId="0" fontId="3" fillId="0" borderId="92" xfId="0" applyFont="1" applyBorder="1" applyAlignment="1">
      <alignment horizontal="center"/>
    </xf>
    <xf numFmtId="0" fontId="8" fillId="0" borderId="93" xfId="6" applyFont="1" applyBorder="1" applyAlignment="1">
      <alignment horizontal="center" vertical="center"/>
    </xf>
    <xf numFmtId="0" fontId="9" fillId="0" borderId="93" xfId="6" applyFont="1" applyBorder="1" applyAlignment="1">
      <alignment horizontal="center" vertical="center"/>
    </xf>
    <xf numFmtId="0" fontId="10" fillId="0" borderId="53" xfId="6" applyFont="1" applyBorder="1" applyAlignment="1">
      <alignment horizontal="center" vertical="center"/>
    </xf>
    <xf numFmtId="6" fontId="12" fillId="0" borderId="18" xfId="6" applyNumberFormat="1" applyFont="1" applyBorder="1" applyAlignment="1">
      <alignment horizontal="right" vertical="center"/>
    </xf>
    <xf numFmtId="6" fontId="14" fillId="0" borderId="20" xfId="6" applyNumberFormat="1" applyFont="1" applyBorder="1" applyAlignment="1">
      <alignment horizontal="right" vertical="center"/>
    </xf>
    <xf numFmtId="9" fontId="12" fillId="0" borderId="19" xfId="4" applyFont="1" applyBorder="1" applyAlignment="1">
      <alignment horizontal="right" vertical="center"/>
    </xf>
    <xf numFmtId="3" fontId="12" fillId="0" borderId="19" xfId="6" applyNumberFormat="1" applyFont="1" applyBorder="1" applyAlignment="1">
      <alignment horizontal="right" vertical="center"/>
    </xf>
    <xf numFmtId="9" fontId="12" fillId="0" borderId="19" xfId="4" applyNumberFormat="1" applyFont="1" applyBorder="1" applyAlignment="1">
      <alignment horizontal="right" vertical="center"/>
    </xf>
    <xf numFmtId="164" fontId="12" fillId="0" borderId="19" xfId="4" applyNumberFormat="1" applyFont="1" applyBorder="1" applyAlignment="1">
      <alignment horizontal="right" vertical="center"/>
    </xf>
    <xf numFmtId="0" fontId="12" fillId="0" borderId="19" xfId="6" applyFont="1" applyBorder="1" applyAlignment="1">
      <alignment horizontal="right" vertical="center"/>
    </xf>
    <xf numFmtId="6" fontId="12" fillId="0" borderId="19" xfId="6" applyNumberFormat="1" applyFont="1" applyBorder="1" applyAlignment="1">
      <alignment horizontal="right" vertical="center"/>
    </xf>
    <xf numFmtId="6" fontId="12" fillId="0" borderId="34" xfId="6" applyNumberFormat="1" applyFont="1" applyBorder="1" applyAlignment="1">
      <alignment horizontal="right" vertical="center"/>
    </xf>
    <xf numFmtId="6" fontId="12" fillId="0" borderId="89" xfId="6" applyNumberFormat="1" applyFont="1" applyBorder="1" applyAlignment="1">
      <alignment horizontal="right" vertical="center"/>
    </xf>
    <xf numFmtId="0" fontId="23" fillId="0" borderId="46" xfId="6" applyFont="1" applyBorder="1" applyAlignment="1">
      <alignment horizontal="left" indent="1"/>
    </xf>
    <xf numFmtId="0" fontId="23" fillId="0" borderId="24" xfId="6" applyFont="1" applyBorder="1" applyAlignment="1">
      <alignment horizontal="left" indent="1"/>
    </xf>
    <xf numFmtId="9" fontId="24" fillId="0" borderId="69" xfId="7" applyFont="1" applyBorder="1" applyAlignment="1">
      <alignment vertical="center"/>
    </xf>
    <xf numFmtId="0" fontId="23" fillId="0" borderId="56" xfId="6" applyFont="1" applyBorder="1" applyAlignment="1">
      <alignment horizontal="left" indent="1"/>
    </xf>
    <xf numFmtId="0" fontId="23" fillId="0" borderId="57" xfId="6" applyFont="1" applyBorder="1" applyAlignment="1">
      <alignment horizontal="left" indent="1"/>
    </xf>
    <xf numFmtId="6" fontId="24" fillId="0" borderId="71" xfId="6" applyNumberFormat="1" applyFont="1" applyBorder="1" applyAlignment="1">
      <alignment vertical="center"/>
    </xf>
    <xf numFmtId="0" fontId="2" fillId="0" borderId="48" xfId="9" applyFont="1" applyFill="1" applyBorder="1" applyAlignment="1">
      <alignment horizontal="left" vertical="center" indent="1"/>
    </xf>
    <xf numFmtId="0" fontId="3" fillId="0" borderId="68" xfId="8" applyFont="1" applyBorder="1" applyAlignment="1">
      <alignment vertical="center"/>
    </xf>
    <xf numFmtId="166" fontId="2" fillId="0" borderId="68" xfId="10" applyNumberFormat="1" applyFont="1" applyBorder="1" applyAlignment="1">
      <alignment vertical="center"/>
    </xf>
    <xf numFmtId="0" fontId="2" fillId="0" borderId="51" xfId="9" applyFont="1" applyFill="1" applyBorder="1" applyAlignment="1">
      <alignment horizontal="left" vertical="center" indent="1"/>
    </xf>
    <xf numFmtId="0" fontId="2" fillId="0" borderId="33" xfId="9" applyFont="1" applyFill="1" applyBorder="1" applyAlignment="1">
      <alignment horizontal="left" vertical="center"/>
    </xf>
    <xf numFmtId="0" fontId="3" fillId="0" borderId="8" xfId="8" applyFont="1" applyBorder="1" applyAlignment="1">
      <alignment vertical="center"/>
    </xf>
    <xf numFmtId="0" fontId="2" fillId="0" borderId="46" xfId="9" applyFont="1" applyFill="1" applyBorder="1" applyAlignment="1">
      <alignment horizontal="left" vertical="center" indent="1"/>
    </xf>
    <xf numFmtId="0" fontId="2" fillId="0" borderId="12" xfId="9" applyFont="1" applyFill="1" applyBorder="1" applyAlignment="1">
      <alignment horizontal="left" vertical="center"/>
    </xf>
    <xf numFmtId="0" fontId="3" fillId="0" borderId="3" xfId="8" applyFont="1" applyBorder="1" applyAlignment="1">
      <alignment vertical="center"/>
    </xf>
    <xf numFmtId="0" fontId="3" fillId="0" borderId="69" xfId="8" applyFont="1" applyBorder="1" applyAlignment="1">
      <alignment vertical="center"/>
    </xf>
    <xf numFmtId="0" fontId="2" fillId="0" borderId="56" xfId="9" applyFont="1" applyFill="1" applyBorder="1" applyAlignment="1">
      <alignment horizontal="left" vertical="center" indent="1"/>
    </xf>
    <xf numFmtId="0" fontId="2" fillId="0" borderId="64" xfId="9" applyFont="1" applyFill="1" applyBorder="1" applyAlignment="1">
      <alignment horizontal="left" vertical="center"/>
    </xf>
    <xf numFmtId="0" fontId="2" fillId="0" borderId="70" xfId="8" applyFont="1" applyBorder="1" applyAlignment="1">
      <alignment horizontal="center" vertical="top" wrapText="1"/>
    </xf>
    <xf numFmtId="0" fontId="3" fillId="0" borderId="70" xfId="8" applyFont="1" applyBorder="1" applyAlignment="1">
      <alignment vertical="center"/>
    </xf>
    <xf numFmtId="0" fontId="3" fillId="0" borderId="71" xfId="8" applyFont="1" applyBorder="1" applyAlignment="1">
      <alignment vertical="center"/>
    </xf>
    <xf numFmtId="0" fontId="18" fillId="0" borderId="48" xfId="0" applyFont="1" applyBorder="1" applyAlignment="1">
      <alignment horizontal="left" indent="1"/>
    </xf>
    <xf numFmtId="0" fontId="26" fillId="0" borderId="51" xfId="0" applyFont="1" applyBorder="1" applyAlignment="1">
      <alignment horizontal="left" indent="1"/>
    </xf>
    <xf numFmtId="0" fontId="26" fillId="0" borderId="33" xfId="0" applyFont="1" applyBorder="1" applyAlignment="1">
      <alignment horizontal="left" indent="1"/>
    </xf>
    <xf numFmtId="0" fontId="18" fillId="0" borderId="46" xfId="0" applyFont="1" applyBorder="1" applyAlignment="1">
      <alignment horizontal="left" indent="1"/>
    </xf>
    <xf numFmtId="0" fontId="18" fillId="0" borderId="12" xfId="0" applyFont="1" applyBorder="1" applyAlignment="1">
      <alignment horizontal="left" indent="1"/>
    </xf>
    <xf numFmtId="6" fontId="18" fillId="0" borderId="69" xfId="1" applyNumberFormat="1" applyFont="1" applyBorder="1"/>
    <xf numFmtId="0" fontId="18" fillId="2" borderId="64" xfId="0" applyFont="1" applyFill="1" applyBorder="1" applyAlignment="1">
      <alignment horizontal="left" indent="1"/>
    </xf>
    <xf numFmtId="0" fontId="3" fillId="0" borderId="71" xfId="0" applyFont="1" applyFill="1" applyBorder="1" applyAlignment="1">
      <alignment vertical="center"/>
    </xf>
    <xf numFmtId="0" fontId="3" fillId="0" borderId="48" xfId="0" applyFont="1" applyBorder="1" applyAlignment="1">
      <alignment horizontal="left" indent="1"/>
    </xf>
    <xf numFmtId="0" fontId="3" fillId="0" borderId="68" xfId="0" applyFont="1" applyBorder="1" applyAlignment="1">
      <alignment horizontal="left" indent="1"/>
    </xf>
    <xf numFmtId="6" fontId="3" fillId="0" borderId="68" xfId="2" applyNumberFormat="1" applyFont="1" applyFill="1" applyBorder="1" applyAlignment="1">
      <alignment vertical="center"/>
    </xf>
    <xf numFmtId="8" fontId="3" fillId="0" borderId="68" xfId="2" applyNumberFormat="1" applyFont="1" applyFill="1" applyBorder="1" applyAlignment="1">
      <alignment vertical="center"/>
    </xf>
    <xf numFmtId="0" fontId="2" fillId="0" borderId="51" xfId="0" applyFont="1" applyBorder="1" applyAlignment="1">
      <alignment horizontal="left" indent="1"/>
    </xf>
    <xf numFmtId="0" fontId="2" fillId="0" borderId="33" xfId="0" applyFont="1" applyBorder="1" applyAlignment="1">
      <alignment horizontal="left" indent="1"/>
    </xf>
    <xf numFmtId="8" fontId="2" fillId="2" borderId="63" xfId="2" applyNumberFormat="1" applyFont="1" applyFill="1" applyBorder="1" applyAlignment="1">
      <alignment vertical="center"/>
    </xf>
    <xf numFmtId="0" fontId="3" fillId="0" borderId="46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6" fontId="3" fillId="0" borderId="69" xfId="2" applyNumberFormat="1" applyFont="1" applyBorder="1"/>
    <xf numFmtId="0" fontId="2" fillId="0" borderId="56" xfId="0" applyFont="1" applyBorder="1" applyAlignment="1">
      <alignment horizontal="left" indent="1"/>
    </xf>
    <xf numFmtId="0" fontId="2" fillId="0" borderId="64" xfId="0" applyFont="1" applyBorder="1" applyAlignment="1">
      <alignment horizontal="left" indent="1"/>
    </xf>
    <xf numFmtId="0" fontId="2" fillId="0" borderId="71" xfId="0" applyFont="1" applyBorder="1"/>
    <xf numFmtId="38" fontId="18" fillId="0" borderId="69" xfId="1" applyNumberFormat="1" applyFont="1" applyBorder="1"/>
    <xf numFmtId="38" fontId="18" fillId="0" borderId="63" xfId="1" applyNumberFormat="1" applyFont="1" applyBorder="1"/>
    <xf numFmtId="6" fontId="2" fillId="2" borderId="80" xfId="2" applyNumberFormat="1" applyFont="1" applyFill="1" applyBorder="1" applyAlignment="1">
      <alignment vertical="center"/>
    </xf>
    <xf numFmtId="6" fontId="18" fillId="0" borderId="63" xfId="3" applyNumberFormat="1" applyFont="1" applyBorder="1"/>
    <xf numFmtId="9" fontId="24" fillId="0" borderId="68" xfId="4" applyFont="1" applyBorder="1" applyAlignment="1">
      <alignment vertical="center"/>
    </xf>
    <xf numFmtId="164" fontId="24" fillId="0" borderId="68" xfId="7" applyNumberFormat="1" applyFont="1" applyBorder="1" applyAlignment="1">
      <alignment vertical="center"/>
    </xf>
    <xf numFmtId="0" fontId="23" fillId="0" borderId="51" xfId="6" applyFont="1" applyBorder="1" applyAlignment="1">
      <alignment horizontal="left" indent="1"/>
    </xf>
    <xf numFmtId="0" fontId="23" fillId="0" borderId="52" xfId="6" applyFont="1" applyBorder="1" applyAlignment="1">
      <alignment horizontal="left" indent="1"/>
    </xf>
    <xf numFmtId="164" fontId="24" fillId="3" borderId="63" xfId="4" applyNumberFormat="1" applyFont="1" applyFill="1" applyBorder="1" applyAlignment="1">
      <alignment vertical="center"/>
    </xf>
    <xf numFmtId="9" fontId="24" fillId="0" borderId="71" xfId="4" applyFont="1" applyBorder="1" applyAlignment="1">
      <alignment vertical="center"/>
    </xf>
    <xf numFmtId="0" fontId="3" fillId="0" borderId="72" xfId="8" applyFont="1" applyBorder="1" applyAlignment="1">
      <alignment vertical="center"/>
    </xf>
    <xf numFmtId="0" fontId="53" fillId="0" borderId="0" xfId="0" applyFont="1" applyBorder="1" applyAlignment="1">
      <alignment horizontal="left" indent="1"/>
    </xf>
    <xf numFmtId="0" fontId="26" fillId="2" borderId="56" xfId="0" applyFont="1" applyFill="1" applyBorder="1" applyAlignment="1">
      <alignment horizontal="left" vertical="center" indent="1"/>
    </xf>
    <xf numFmtId="0" fontId="29" fillId="0" borderId="0" xfId="8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" fillId="0" borderId="0" xfId="8" applyFont="1" applyFill="1" applyBorder="1" applyAlignment="1">
      <alignment horizontal="center" vertical="center"/>
    </xf>
    <xf numFmtId="0" fontId="26" fillId="0" borderId="56" xfId="8" applyFont="1" applyFill="1" applyBorder="1" applyAlignment="1">
      <alignment horizontal="left" indent="1"/>
    </xf>
    <xf numFmtId="0" fontId="2" fillId="0" borderId="0" xfId="0" applyFont="1" applyBorder="1" applyAlignment="1">
      <alignment horizontal="left" vertical="center"/>
    </xf>
    <xf numFmtId="0" fontId="2" fillId="0" borderId="0" xfId="8" applyFont="1" applyBorder="1" applyAlignment="1">
      <alignment horizontal="left"/>
    </xf>
    <xf numFmtId="0" fontId="54" fillId="0" borderId="0" xfId="0" applyFont="1" applyBorder="1" applyAlignment="1">
      <alignment horizontal="left" vertical="center"/>
    </xf>
    <xf numFmtId="164" fontId="24" fillId="0" borderId="67" xfId="4" applyNumberFormat="1" applyFont="1" applyBorder="1" applyAlignment="1">
      <alignment vertical="center"/>
    </xf>
    <xf numFmtId="0" fontId="23" fillId="0" borderId="14" xfId="6" applyFont="1" applyBorder="1" applyAlignment="1">
      <alignment horizontal="left" indent="1"/>
    </xf>
    <xf numFmtId="6" fontId="24" fillId="0" borderId="69" xfId="6" applyNumberFormat="1" applyFont="1" applyBorder="1" applyAlignment="1">
      <alignment vertical="center"/>
    </xf>
    <xf numFmtId="9" fontId="24" fillId="0" borderId="68" xfId="7" applyFont="1" applyBorder="1" applyAlignment="1">
      <alignment vertical="center"/>
    </xf>
    <xf numFmtId="6" fontId="35" fillId="0" borderId="56" xfId="6" applyNumberFormat="1" applyFont="1" applyBorder="1" applyAlignment="1">
      <alignment horizontal="center" vertical="center"/>
    </xf>
    <xf numFmtId="6" fontId="35" fillId="0" borderId="58" xfId="6" applyNumberFormat="1" applyFont="1" applyBorder="1" applyAlignment="1">
      <alignment horizontal="center" vertical="center"/>
    </xf>
    <xf numFmtId="6" fontId="35" fillId="0" borderId="57" xfId="6" applyNumberFormat="1" applyFont="1" applyBorder="1" applyAlignment="1">
      <alignment horizontal="center" vertical="center"/>
    </xf>
    <xf numFmtId="0" fontId="39" fillId="0" borderId="39" xfId="0" applyFont="1" applyBorder="1" applyAlignment="1">
      <alignment horizontal="left" vertical="center" indent="1"/>
    </xf>
    <xf numFmtId="0" fontId="27" fillId="0" borderId="19" xfId="0" applyFont="1" applyBorder="1" applyAlignment="1">
      <alignment horizontal="left" vertical="center" indent="1"/>
    </xf>
    <xf numFmtId="0" fontId="27" fillId="0" borderId="13" xfId="0" applyFont="1" applyBorder="1" applyAlignment="1">
      <alignment horizontal="left" vertical="center" indent="1"/>
    </xf>
    <xf numFmtId="0" fontId="39" fillId="0" borderId="40" xfId="0" applyFont="1" applyBorder="1" applyAlignment="1">
      <alignment horizontal="left" vertical="center" indent="1"/>
    </xf>
    <xf numFmtId="0" fontId="27" fillId="0" borderId="34" xfId="0" applyFont="1" applyBorder="1" applyAlignment="1">
      <alignment horizontal="left" vertical="center" indent="1"/>
    </xf>
    <xf numFmtId="0" fontId="27" fillId="0" borderId="35" xfId="0" applyFont="1" applyBorder="1" applyAlignment="1">
      <alignment horizontal="left" vertical="center" indent="1"/>
    </xf>
    <xf numFmtId="0" fontId="39" fillId="0" borderId="41" xfId="0" applyFont="1" applyBorder="1" applyAlignment="1">
      <alignment horizontal="left" vertical="center" indent="1"/>
    </xf>
    <xf numFmtId="0" fontId="27" fillId="0" borderId="18" xfId="0" applyFont="1" applyBorder="1" applyAlignment="1">
      <alignment horizontal="left" vertical="center" indent="1"/>
    </xf>
    <xf numFmtId="0" fontId="27" fillId="0" borderId="11" xfId="0" applyFont="1" applyBorder="1" applyAlignment="1">
      <alignment horizontal="left" vertical="center" indent="1"/>
    </xf>
    <xf numFmtId="0" fontId="36" fillId="5" borderId="36" xfId="0" applyFont="1" applyFill="1" applyBorder="1" applyAlignment="1">
      <alignment horizontal="center" vertical="center"/>
    </xf>
    <xf numFmtId="0" fontId="37" fillId="5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6" fontId="27" fillId="6" borderId="37" xfId="0" applyNumberFormat="1" applyFont="1" applyFill="1" applyBorder="1" applyAlignment="1">
      <alignment horizontal="left" vertical="center" indent="1"/>
    </xf>
    <xf numFmtId="0" fontId="0" fillId="6" borderId="0" xfId="0" applyFill="1" applyBorder="1" applyAlignment="1">
      <alignment horizontal="left" indent="1"/>
    </xf>
    <xf numFmtId="0" fontId="27" fillId="6" borderId="37" xfId="0" applyFont="1" applyFill="1" applyBorder="1" applyAlignment="1">
      <alignment horizontal="left" vertical="center" indent="1"/>
    </xf>
    <xf numFmtId="0" fontId="0" fillId="6" borderId="0" xfId="0" applyFont="1" applyFill="1" applyBorder="1" applyAlignment="1">
      <alignment horizontal="left" indent="1"/>
    </xf>
    <xf numFmtId="0" fontId="39" fillId="0" borderId="38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0" fontId="18" fillId="0" borderId="59" xfId="8" applyFont="1" applyBorder="1" applyAlignment="1">
      <alignment horizontal="left" vertical="center" indent="1"/>
    </xf>
    <xf numFmtId="0" fontId="18" fillId="0" borderId="12" xfId="8" applyFont="1" applyBorder="1" applyAlignment="1">
      <alignment horizontal="left" vertical="center"/>
    </xf>
    <xf numFmtId="6" fontId="18" fillId="0" borderId="60" xfId="10" applyNumberFormat="1" applyFont="1" applyBorder="1" applyAlignment="1">
      <alignment vertical="center"/>
    </xf>
    <xf numFmtId="6" fontId="18" fillId="0" borderId="67" xfId="10" applyNumberFormat="1" applyFont="1" applyBorder="1" applyAlignment="1">
      <alignment vertical="center"/>
    </xf>
    <xf numFmtId="0" fontId="18" fillId="0" borderId="73" xfId="8" applyFont="1" applyBorder="1" applyAlignment="1">
      <alignment horizontal="left" vertical="center" indent="1"/>
    </xf>
    <xf numFmtId="0" fontId="18" fillId="0" borderId="5" xfId="8" applyFont="1" applyBorder="1" applyAlignment="1">
      <alignment horizontal="left" vertical="center"/>
    </xf>
    <xf numFmtId="6" fontId="18" fillId="0" borderId="4" xfId="10" applyNumberFormat="1" applyFont="1" applyBorder="1" applyAlignment="1">
      <alignment vertical="center"/>
    </xf>
    <xf numFmtId="6" fontId="18" fillId="0" borderId="79" xfId="10" applyNumberFormat="1" applyFont="1" applyBorder="1" applyAlignment="1">
      <alignment vertical="center"/>
    </xf>
    <xf numFmtId="0" fontId="18" fillId="0" borderId="78" xfId="8" applyFont="1" applyBorder="1" applyAlignment="1">
      <alignment horizontal="left" vertical="center" indent="1"/>
    </xf>
    <xf numFmtId="6" fontId="18" fillId="0" borderId="6" xfId="10" applyNumberFormat="1" applyFont="1" applyBorder="1" applyAlignment="1">
      <alignment vertical="center"/>
    </xf>
    <xf numFmtId="6" fontId="18" fillId="0" borderId="75" xfId="10" applyNumberFormat="1" applyFont="1" applyBorder="1" applyAlignment="1">
      <alignment vertical="center"/>
    </xf>
    <xf numFmtId="6" fontId="18" fillId="0" borderId="63" xfId="10" applyNumberFormat="1" applyFont="1" applyBorder="1" applyAlignment="1">
      <alignment vertical="center"/>
    </xf>
    <xf numFmtId="0" fontId="2" fillId="0" borderId="0" xfId="8" applyFont="1" applyBorder="1" applyAlignment="1">
      <alignment horizontal="left" vertical="center"/>
    </xf>
    <xf numFmtId="6" fontId="26" fillId="0" borderId="3" xfId="10" applyNumberFormat="1" applyFont="1" applyBorder="1" applyAlignment="1">
      <alignment vertical="center"/>
    </xf>
    <xf numFmtId="165" fontId="26" fillId="0" borderId="5" xfId="11" applyNumberFormat="1" applyFont="1" applyBorder="1" applyAlignment="1">
      <alignment vertical="center"/>
    </xf>
    <xf numFmtId="165" fontId="26" fillId="0" borderId="8" xfId="11" applyNumberFormat="1" applyFont="1" applyBorder="1" applyAlignment="1">
      <alignment vertical="center"/>
    </xf>
    <xf numFmtId="165" fontId="26" fillId="0" borderId="3" xfId="11" applyNumberFormat="1" applyFont="1" applyBorder="1" applyAlignment="1">
      <alignment vertical="center"/>
    </xf>
    <xf numFmtId="165" fontId="26" fillId="0" borderId="94" xfId="11" applyNumberFormat="1" applyFont="1" applyBorder="1" applyAlignment="1">
      <alignment vertical="center"/>
    </xf>
    <xf numFmtId="6" fontId="26" fillId="0" borderId="70" xfId="8" applyNumberFormat="1" applyFont="1" applyBorder="1" applyAlignment="1">
      <alignment vertical="center"/>
    </xf>
    <xf numFmtId="6" fontId="26" fillId="0" borderId="68" xfId="10" applyNumberFormat="1" applyFont="1" applyBorder="1" applyAlignment="1">
      <alignment vertical="center"/>
    </xf>
    <xf numFmtId="165" fontId="26" fillId="0" borderId="63" xfId="11" applyNumberFormat="1" applyFont="1" applyBorder="1" applyAlignment="1">
      <alignment vertical="center"/>
    </xf>
    <xf numFmtId="6" fontId="26" fillId="4" borderId="80" xfId="10" applyNumberFormat="1" applyFont="1" applyFill="1" applyBorder="1" applyAlignment="1">
      <alignment vertical="center"/>
    </xf>
  </cellXfs>
  <cellStyles count="40">
    <cellStyle name="Comma [0]" xfId="1" builtinId="6"/>
    <cellStyle name="Comma [0] 2" xfId="13"/>
    <cellStyle name="Comma [0] 3" xfId="14"/>
    <cellStyle name="Comma [0] 4" xfId="15"/>
    <cellStyle name="Comma 2" xfId="16"/>
    <cellStyle name="Comma 2 2" xfId="17"/>
    <cellStyle name="Comma 2 3" xfId="18"/>
    <cellStyle name="Comma 3" xfId="19"/>
    <cellStyle name="Comma 3 2" xfId="11"/>
    <cellStyle name="Comma 4" xfId="20"/>
    <cellStyle name="Comma 5" xfId="21"/>
    <cellStyle name="Currency" xfId="2" builtinId="4"/>
    <cellStyle name="Currency [0]" xfId="3" builtinId="7"/>
    <cellStyle name="Currency [0] 2" xfId="22"/>
    <cellStyle name="Currency [0] 3" xfId="23"/>
    <cellStyle name="Currency 2" xfId="10"/>
    <cellStyle name="Currency 2 2" xfId="24"/>
    <cellStyle name="Currency 2 3" xfId="25"/>
    <cellStyle name="Currency 3" xfId="26"/>
    <cellStyle name="Currency 4" xfId="27"/>
    <cellStyle name="Normal" xfId="0" builtinId="0"/>
    <cellStyle name="Normal 2" xfId="5"/>
    <cellStyle name="Normal 2 2" xfId="28"/>
    <cellStyle name="Normal 2 3" xfId="8"/>
    <cellStyle name="Normal 2 4" xfId="29"/>
    <cellStyle name="Normal 2 5" xfId="9"/>
    <cellStyle name="Normal 3" xfId="6"/>
    <cellStyle name="Normal 3 2" xfId="30"/>
    <cellStyle name="Normal 3 3" xfId="31"/>
    <cellStyle name="Normal 4" xfId="32"/>
    <cellStyle name="Normal 5" xfId="33"/>
    <cellStyle name="Normal 6" xfId="34"/>
    <cellStyle name="Normal 7" xfId="35"/>
    <cellStyle name="Percent" xfId="4" builtinId="5"/>
    <cellStyle name="Percent 2" xfId="7"/>
    <cellStyle name="Percent 2 2" xfId="12"/>
    <cellStyle name="Percent 3" xfId="36"/>
    <cellStyle name="Percent 3 2" xfId="37"/>
    <cellStyle name="Percent 4" xfId="38"/>
    <cellStyle name="Percent 5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showGridLines="0" tabSelected="1" topLeftCell="A103" zoomScale="170" zoomScaleNormal="170" workbookViewId="0">
      <selection activeCell="H102" sqref="H102:H104"/>
    </sheetView>
  </sheetViews>
  <sheetFormatPr defaultColWidth="8.75" defaultRowHeight="14.25" x14ac:dyDescent="0.2"/>
  <cols>
    <col min="1" max="1" width="3.25" style="308" customWidth="1"/>
    <col min="2" max="2" width="2.5" style="33" customWidth="1"/>
    <col min="3" max="3" width="1.25" style="33" customWidth="1"/>
    <col min="4" max="4" width="20.125" style="34" customWidth="1"/>
    <col min="5" max="5" width="15.625" style="34" customWidth="1"/>
    <col min="6" max="6" width="11.75" style="35" customWidth="1"/>
    <col min="7" max="8" width="10.75" style="35" customWidth="1"/>
    <col min="9" max="9" width="11.25" style="35" customWidth="1"/>
    <col min="10" max="16384" width="8.75" style="16"/>
  </cols>
  <sheetData>
    <row r="1" spans="1:9" s="5" customFormat="1" ht="15" thickBot="1" x14ac:dyDescent="0.25">
      <c r="A1" s="26">
        <v>1</v>
      </c>
      <c r="B1" s="1" t="s">
        <v>17</v>
      </c>
      <c r="C1" s="1"/>
      <c r="D1" s="2"/>
      <c r="E1" s="2"/>
      <c r="F1" s="3"/>
      <c r="G1" s="3"/>
      <c r="H1" s="3"/>
      <c r="I1" s="3"/>
    </row>
    <row r="2" spans="1:9" s="5" customFormat="1" ht="15.75" x14ac:dyDescent="0.25">
      <c r="A2" s="26">
        <v>2</v>
      </c>
      <c r="B2" s="1" t="s">
        <v>20</v>
      </c>
      <c r="C2" s="1"/>
      <c r="D2" s="160" t="s">
        <v>101</v>
      </c>
      <c r="E2" s="217"/>
      <c r="F2" s="238" t="s">
        <v>21</v>
      </c>
      <c r="G2" s="238" t="s">
        <v>22</v>
      </c>
      <c r="H2" s="225" t="s">
        <v>23</v>
      </c>
      <c r="I2" s="3"/>
    </row>
    <row r="3" spans="1:9" s="5" customFormat="1" x14ac:dyDescent="0.2">
      <c r="A3" s="26"/>
      <c r="B3" s="1"/>
      <c r="C3" s="1"/>
      <c r="D3" s="161"/>
      <c r="E3" s="218"/>
      <c r="F3" s="239" t="s">
        <v>24</v>
      </c>
      <c r="G3" s="240" t="s">
        <v>24</v>
      </c>
      <c r="H3" s="226" t="s">
        <v>24</v>
      </c>
      <c r="I3" s="3"/>
    </row>
    <row r="4" spans="1:9" s="5" customFormat="1" ht="15" thickBot="1" x14ac:dyDescent="0.25">
      <c r="A4" s="26"/>
      <c r="B4" s="1"/>
      <c r="C4" s="1"/>
      <c r="D4" s="166" t="s">
        <v>25</v>
      </c>
      <c r="E4" s="219"/>
      <c r="F4" s="241" t="s">
        <v>26</v>
      </c>
      <c r="G4" s="241" t="s">
        <v>27</v>
      </c>
      <c r="H4" s="227" t="s">
        <v>27</v>
      </c>
      <c r="I4" s="3"/>
    </row>
    <row r="5" spans="1:9" s="5" customFormat="1" x14ac:dyDescent="0.2">
      <c r="A5" s="26"/>
      <c r="B5" s="1"/>
      <c r="C5" s="1"/>
      <c r="D5" s="162" t="s">
        <v>28</v>
      </c>
      <c r="E5" s="220"/>
      <c r="F5" s="242">
        <v>100000</v>
      </c>
      <c r="G5" s="242">
        <v>95000</v>
      </c>
      <c r="H5" s="228">
        <v>100000</v>
      </c>
      <c r="I5" s="3"/>
    </row>
    <row r="6" spans="1:9" s="5" customFormat="1" x14ac:dyDescent="0.2">
      <c r="A6" s="26"/>
      <c r="B6" s="1"/>
      <c r="C6" s="1"/>
      <c r="D6" s="163" t="s">
        <v>29</v>
      </c>
      <c r="E6" s="221"/>
      <c r="F6" s="243">
        <v>-20000</v>
      </c>
      <c r="G6" s="243">
        <v>-20000</v>
      </c>
      <c r="H6" s="229">
        <v>-20000</v>
      </c>
      <c r="I6" s="3"/>
    </row>
    <row r="7" spans="1:9" s="5" customFormat="1" x14ac:dyDescent="0.2">
      <c r="A7" s="26"/>
      <c r="B7" s="1"/>
      <c r="C7" s="1"/>
      <c r="D7" s="163" t="s">
        <v>30</v>
      </c>
      <c r="E7" s="221"/>
      <c r="F7" s="242">
        <f>SUM(F5:F6)</f>
        <v>80000</v>
      </c>
      <c r="G7" s="242">
        <f>SUM(G5:G6)</f>
        <v>75000</v>
      </c>
      <c r="H7" s="230">
        <f>SUM(H5:H6)</f>
        <v>80000</v>
      </c>
      <c r="I7" s="3"/>
    </row>
    <row r="8" spans="1:9" s="5" customFormat="1" x14ac:dyDescent="0.2">
      <c r="A8" s="26"/>
      <c r="B8" s="1"/>
      <c r="C8" s="1"/>
      <c r="D8" s="164" t="s">
        <v>31</v>
      </c>
      <c r="E8" s="221"/>
      <c r="F8" s="244">
        <v>0.15</v>
      </c>
      <c r="G8" s="244">
        <v>0.15</v>
      </c>
      <c r="H8" s="231">
        <v>0.15</v>
      </c>
      <c r="I8" s="3"/>
    </row>
    <row r="9" spans="1:9" s="5" customFormat="1" x14ac:dyDescent="0.2">
      <c r="A9" s="26"/>
      <c r="B9" s="1"/>
      <c r="C9" s="1"/>
      <c r="D9" s="164" t="s">
        <v>32</v>
      </c>
      <c r="E9" s="221"/>
      <c r="F9" s="245">
        <f>+F8*F7</f>
        <v>12000</v>
      </c>
      <c r="G9" s="245">
        <f>+G8*G7</f>
        <v>11250</v>
      </c>
      <c r="H9" s="232">
        <f>+H8*H7</f>
        <v>12000</v>
      </c>
      <c r="I9" s="3"/>
    </row>
    <row r="10" spans="1:9" s="5" customFormat="1" x14ac:dyDescent="0.2">
      <c r="A10" s="26"/>
      <c r="B10" s="1"/>
      <c r="C10" s="1"/>
      <c r="D10" s="164" t="s">
        <v>33</v>
      </c>
      <c r="E10" s="221"/>
      <c r="F10" s="246">
        <v>1</v>
      </c>
      <c r="G10" s="247">
        <v>0.93500000000000005</v>
      </c>
      <c r="H10" s="233">
        <v>0.93500000000000005</v>
      </c>
      <c r="I10" s="3"/>
    </row>
    <row r="11" spans="1:9" s="5" customFormat="1" x14ac:dyDescent="0.2">
      <c r="A11" s="26"/>
      <c r="B11" s="1"/>
      <c r="C11" s="1"/>
      <c r="D11" s="163" t="s">
        <v>34</v>
      </c>
      <c r="E11" s="222"/>
      <c r="F11" s="245">
        <f>+F10*F9</f>
        <v>12000</v>
      </c>
      <c r="G11" s="245">
        <f>+G10*G9</f>
        <v>10518.75</v>
      </c>
      <c r="H11" s="232">
        <f>+H10*H9</f>
        <v>11220</v>
      </c>
      <c r="I11" s="3"/>
    </row>
    <row r="12" spans="1:9" s="5" customFormat="1" x14ac:dyDescent="0.2">
      <c r="A12" s="26"/>
      <c r="B12" s="1"/>
      <c r="C12" s="1"/>
      <c r="D12" s="164" t="s">
        <v>35</v>
      </c>
      <c r="E12" s="221"/>
      <c r="F12" s="248"/>
      <c r="G12" s="248"/>
      <c r="H12" s="234"/>
      <c r="I12" s="3"/>
    </row>
    <row r="13" spans="1:9" s="5" customFormat="1" x14ac:dyDescent="0.2">
      <c r="A13" s="26"/>
      <c r="B13" s="1"/>
      <c r="C13" s="1"/>
      <c r="D13" s="163" t="s">
        <v>36</v>
      </c>
      <c r="E13" s="222"/>
      <c r="F13" s="249">
        <f>+F5</f>
        <v>100000</v>
      </c>
      <c r="G13" s="249">
        <f>+G5</f>
        <v>95000</v>
      </c>
      <c r="H13" s="235">
        <f>+H5</f>
        <v>100000</v>
      </c>
      <c r="I13" s="3"/>
    </row>
    <row r="14" spans="1:9" s="5" customFormat="1" ht="15" thickBot="1" x14ac:dyDescent="0.25">
      <c r="A14" s="26"/>
      <c r="B14" s="1"/>
      <c r="C14" s="1"/>
      <c r="D14" s="165" t="s">
        <v>37</v>
      </c>
      <c r="E14" s="223"/>
      <c r="F14" s="250">
        <f>-F11</f>
        <v>-12000</v>
      </c>
      <c r="G14" s="250">
        <f>-G11</f>
        <v>-10518.75</v>
      </c>
      <c r="H14" s="236">
        <f>-H11</f>
        <v>-11220</v>
      </c>
      <c r="I14" s="3"/>
    </row>
    <row r="15" spans="1:9" s="5" customFormat="1" ht="15" thickBot="1" x14ac:dyDescent="0.25">
      <c r="A15" s="26"/>
      <c r="B15" s="1"/>
      <c r="C15" s="1"/>
      <c r="D15" s="167" t="s">
        <v>38</v>
      </c>
      <c r="E15" s="224"/>
      <c r="F15" s="251">
        <f>SUM(F13:F14)</f>
        <v>88000</v>
      </c>
      <c r="G15" s="251">
        <f>SUM(G13:G14)</f>
        <v>84481.25</v>
      </c>
      <c r="H15" s="237">
        <f>SUM(H13:H14)</f>
        <v>88780</v>
      </c>
      <c r="I15" s="3"/>
    </row>
    <row r="16" spans="1:9" s="5" customFormat="1" x14ac:dyDescent="0.2">
      <c r="A16" s="26"/>
      <c r="B16" s="1"/>
      <c r="C16" s="1"/>
      <c r="D16" s="317" t="s">
        <v>149</v>
      </c>
      <c r="E16" s="2"/>
      <c r="F16" s="3"/>
      <c r="G16" s="3"/>
      <c r="H16" s="3"/>
      <c r="I16" s="3"/>
    </row>
    <row r="17" spans="1:9" s="5" customFormat="1" ht="15" thickBot="1" x14ac:dyDescent="0.25">
      <c r="A17" s="26"/>
      <c r="B17" s="1"/>
      <c r="C17" s="1"/>
      <c r="D17" s="2"/>
      <c r="E17" s="2"/>
      <c r="F17" s="3"/>
      <c r="G17" s="3"/>
      <c r="H17" s="3"/>
      <c r="I17" s="3"/>
    </row>
    <row r="18" spans="1:9" s="5" customFormat="1" ht="15.75" x14ac:dyDescent="0.2">
      <c r="A18" s="26">
        <v>3</v>
      </c>
      <c r="B18" s="1" t="s">
        <v>20</v>
      </c>
      <c r="C18" s="1"/>
      <c r="D18" s="168" t="s">
        <v>102</v>
      </c>
      <c r="E18" s="179"/>
      <c r="F18" s="185" t="s">
        <v>21</v>
      </c>
      <c r="G18" s="169" t="s">
        <v>22</v>
      </c>
      <c r="H18" s="3"/>
    </row>
    <row r="19" spans="1:9" s="5" customFormat="1" ht="16.5" thickBot="1" x14ac:dyDescent="0.25">
      <c r="A19" s="26"/>
      <c r="B19" s="1"/>
      <c r="C19" s="1"/>
      <c r="D19" s="170" t="s">
        <v>25</v>
      </c>
      <c r="E19" s="180"/>
      <c r="F19" s="186" t="s">
        <v>39</v>
      </c>
      <c r="G19" s="171" t="s">
        <v>40</v>
      </c>
      <c r="H19" s="3"/>
    </row>
    <row r="20" spans="1:9" s="5" customFormat="1" ht="15" x14ac:dyDescent="0.2">
      <c r="A20" s="26"/>
      <c r="B20" s="1"/>
      <c r="C20" s="1"/>
      <c r="D20" s="172" t="s">
        <v>41</v>
      </c>
      <c r="E20" s="181"/>
      <c r="F20" s="187">
        <v>10000</v>
      </c>
      <c r="G20" s="173">
        <v>10000</v>
      </c>
      <c r="H20" s="3"/>
    </row>
    <row r="21" spans="1:9" s="5" customFormat="1" ht="15.75" thickBot="1" x14ac:dyDescent="0.25">
      <c r="A21" s="26"/>
      <c r="B21" s="1"/>
      <c r="C21" s="1"/>
      <c r="D21" s="174" t="s">
        <v>42</v>
      </c>
      <c r="E21" s="182"/>
      <c r="F21" s="192">
        <v>0.2</v>
      </c>
      <c r="G21" s="193">
        <v>0.28000000000000003</v>
      </c>
      <c r="H21" s="3"/>
    </row>
    <row r="22" spans="1:9" s="5" customFormat="1" ht="15" x14ac:dyDescent="0.2">
      <c r="A22" s="26"/>
      <c r="B22" s="1"/>
      <c r="C22" s="1"/>
      <c r="D22" s="174" t="s">
        <v>43</v>
      </c>
      <c r="E22" s="182"/>
      <c r="F22" s="190">
        <f>+F21*F20</f>
        <v>2000</v>
      </c>
      <c r="G22" s="191">
        <f>+G21*G20</f>
        <v>2800.0000000000005</v>
      </c>
      <c r="H22" s="3"/>
    </row>
    <row r="23" spans="1:9" s="5" customFormat="1" ht="15.75" thickBot="1" x14ac:dyDescent="0.25">
      <c r="A23" s="26"/>
      <c r="B23" s="1"/>
      <c r="C23" s="1"/>
      <c r="D23" s="175" t="s">
        <v>44</v>
      </c>
      <c r="E23" s="183"/>
      <c r="F23" s="195">
        <v>1</v>
      </c>
      <c r="G23" s="196">
        <v>0.92600000000000005</v>
      </c>
      <c r="H23" s="3"/>
    </row>
    <row r="24" spans="1:9" s="5" customFormat="1" ht="15" x14ac:dyDescent="0.2">
      <c r="A24" s="26"/>
      <c r="B24" s="1"/>
      <c r="C24" s="1"/>
      <c r="D24" s="175" t="s">
        <v>45</v>
      </c>
      <c r="E24" s="183"/>
      <c r="F24" s="187">
        <f>+F23*F22</f>
        <v>2000</v>
      </c>
      <c r="G24" s="194">
        <f>+G23*G22</f>
        <v>2592.8000000000006</v>
      </c>
      <c r="H24" s="3"/>
    </row>
    <row r="25" spans="1:9" s="5" customFormat="1" ht="15" x14ac:dyDescent="0.2">
      <c r="A25" s="26"/>
      <c r="B25" s="1"/>
      <c r="C25" s="1"/>
      <c r="D25" s="174" t="s">
        <v>46</v>
      </c>
      <c r="E25" s="182"/>
      <c r="F25" s="188"/>
      <c r="G25" s="176"/>
      <c r="H25" s="3"/>
    </row>
    <row r="26" spans="1:9" s="5" customFormat="1" ht="15" x14ac:dyDescent="0.2">
      <c r="A26" s="26"/>
      <c r="B26" s="1"/>
      <c r="C26" s="1"/>
      <c r="D26" s="175" t="s">
        <v>47</v>
      </c>
      <c r="E26" s="183"/>
      <c r="F26" s="188">
        <v>10000</v>
      </c>
      <c r="G26" s="176">
        <v>10000</v>
      </c>
      <c r="H26" s="3"/>
    </row>
    <row r="27" spans="1:9" s="5" customFormat="1" ht="15.75" thickBot="1" x14ac:dyDescent="0.25">
      <c r="A27" s="26"/>
      <c r="B27" s="1"/>
      <c r="C27" s="1"/>
      <c r="D27" s="175" t="s">
        <v>48</v>
      </c>
      <c r="E27" s="183"/>
      <c r="F27" s="189">
        <f>-F24</f>
        <v>-2000</v>
      </c>
      <c r="G27" s="178">
        <f>-G24</f>
        <v>-2592.8000000000006</v>
      </c>
      <c r="H27" s="3"/>
    </row>
    <row r="28" spans="1:9" s="5" customFormat="1" ht="15.75" thickBot="1" x14ac:dyDescent="0.25">
      <c r="A28" s="26"/>
      <c r="B28" s="1"/>
      <c r="C28" s="1"/>
      <c r="D28" s="177" t="s">
        <v>46</v>
      </c>
      <c r="E28" s="184"/>
      <c r="F28" s="197">
        <f>SUM(F26:F27)</f>
        <v>8000</v>
      </c>
      <c r="G28" s="198">
        <f>SUM(G26:G27)</f>
        <v>7407.1999999999989</v>
      </c>
      <c r="H28" s="3"/>
    </row>
    <row r="29" spans="1:9" s="5" customFormat="1" ht="3.75" customHeight="1" x14ac:dyDescent="0.2">
      <c r="A29" s="26"/>
      <c r="B29" s="1"/>
      <c r="C29" s="1"/>
      <c r="D29" s="2"/>
      <c r="E29" s="2"/>
      <c r="F29" s="3"/>
      <c r="G29" s="3"/>
      <c r="H29" s="3"/>
      <c r="I29" s="3"/>
    </row>
    <row r="30" spans="1:9" s="5" customFormat="1" x14ac:dyDescent="0.2">
      <c r="A30" s="26">
        <v>4</v>
      </c>
      <c r="B30" s="1" t="s">
        <v>18</v>
      </c>
      <c r="C30" s="1"/>
      <c r="D30" s="2" t="s">
        <v>104</v>
      </c>
      <c r="E30" s="2"/>
      <c r="F30" s="3"/>
      <c r="G30" s="3"/>
      <c r="H30" s="3"/>
      <c r="I30" s="3"/>
    </row>
    <row r="31" spans="1:9" s="5" customFormat="1" ht="15" thickBot="1" x14ac:dyDescent="0.25">
      <c r="A31" s="26">
        <v>5</v>
      </c>
      <c r="B31" s="1" t="s">
        <v>18</v>
      </c>
      <c r="C31" s="1"/>
      <c r="D31" s="2" t="s">
        <v>105</v>
      </c>
      <c r="E31" s="2"/>
      <c r="F31" s="3"/>
      <c r="G31" s="3"/>
      <c r="H31" s="3"/>
      <c r="I31" s="3"/>
    </row>
    <row r="32" spans="1:9" s="5" customFormat="1" ht="15.75" x14ac:dyDescent="0.25">
      <c r="A32" s="39"/>
      <c r="C32" s="1"/>
      <c r="D32" s="199" t="s">
        <v>150</v>
      </c>
      <c r="E32" s="200"/>
      <c r="F32" s="318">
        <v>0.06</v>
      </c>
      <c r="H32" s="3"/>
      <c r="I32" s="3"/>
    </row>
    <row r="33" spans="1:9" s="5" customFormat="1" ht="15.75" x14ac:dyDescent="0.25">
      <c r="A33" s="26"/>
      <c r="B33" s="1"/>
      <c r="C33" s="1"/>
      <c r="D33" s="202" t="s">
        <v>42</v>
      </c>
      <c r="E33" s="319"/>
      <c r="F33" s="321">
        <v>0.25</v>
      </c>
      <c r="H33" s="3"/>
      <c r="I33" s="3"/>
    </row>
    <row r="34" spans="1:9" s="5" customFormat="1" ht="16.5" thickBot="1" x14ac:dyDescent="0.3">
      <c r="A34" s="39"/>
      <c r="C34" s="1"/>
      <c r="D34" s="252" t="s">
        <v>49</v>
      </c>
      <c r="E34" s="253"/>
      <c r="F34" s="320">
        <v>30000</v>
      </c>
      <c r="H34" s="3"/>
      <c r="I34" s="3"/>
    </row>
    <row r="35" spans="1:9" s="5" customFormat="1" ht="15.75" x14ac:dyDescent="0.25">
      <c r="A35" s="26"/>
      <c r="B35" s="1"/>
      <c r="C35" s="1"/>
      <c r="D35" s="202" t="s">
        <v>43</v>
      </c>
      <c r="E35" s="41"/>
      <c r="F35" s="209">
        <f>+F33*F34</f>
        <v>7500</v>
      </c>
      <c r="H35" s="3"/>
      <c r="I35" s="3"/>
    </row>
    <row r="36" spans="1:9" s="5" customFormat="1" ht="16.5" thickBot="1" x14ac:dyDescent="0.3">
      <c r="A36" s="26"/>
      <c r="B36" s="1"/>
      <c r="C36" s="1"/>
      <c r="D36" s="203" t="s">
        <v>151</v>
      </c>
      <c r="E36" s="42"/>
      <c r="F36" s="210">
        <f>(1/1.06)^4</f>
        <v>0.79209366323802022</v>
      </c>
      <c r="H36" s="3"/>
      <c r="I36" s="3"/>
    </row>
    <row r="37" spans="1:9" s="5" customFormat="1" ht="16.5" thickBot="1" x14ac:dyDescent="0.3">
      <c r="A37" s="26"/>
      <c r="B37" s="1"/>
      <c r="C37" s="1"/>
      <c r="D37" s="205" t="s">
        <v>50</v>
      </c>
      <c r="E37" s="206"/>
      <c r="F37" s="208">
        <f>+F36*F35</f>
        <v>5940.7024742851518</v>
      </c>
      <c r="H37" s="3"/>
      <c r="I37" s="3"/>
    </row>
    <row r="38" spans="1:9" s="5" customFormat="1" ht="3" customHeight="1" x14ac:dyDescent="0.2">
      <c r="A38" s="26"/>
      <c r="B38" s="1"/>
      <c r="C38" s="1"/>
      <c r="D38" s="2"/>
      <c r="E38" s="2"/>
      <c r="F38" s="3"/>
      <c r="G38" s="3"/>
      <c r="H38" s="3"/>
      <c r="I38" s="3"/>
    </row>
    <row r="39" spans="1:9" s="5" customFormat="1" ht="15" thickBot="1" x14ac:dyDescent="0.25">
      <c r="A39" s="26">
        <v>6</v>
      </c>
      <c r="B39" s="1" t="s">
        <v>0</v>
      </c>
      <c r="C39" s="1"/>
      <c r="D39" s="315" t="s">
        <v>106</v>
      </c>
      <c r="E39" s="2"/>
      <c r="F39" s="3"/>
      <c r="G39" s="3"/>
      <c r="H39" s="3"/>
      <c r="I39" s="3"/>
    </row>
    <row r="40" spans="1:9" s="5" customFormat="1" ht="15.75" x14ac:dyDescent="0.25">
      <c r="A40" s="39"/>
      <c r="C40" s="1"/>
      <c r="D40" s="199" t="s">
        <v>49</v>
      </c>
      <c r="E40" s="200"/>
      <c r="F40" s="201">
        <v>40000</v>
      </c>
      <c r="G40" s="3"/>
      <c r="H40" s="3"/>
      <c r="I40" s="3"/>
    </row>
    <row r="41" spans="1:9" s="5" customFormat="1" ht="16.5" thickBot="1" x14ac:dyDescent="0.3">
      <c r="A41" s="26"/>
      <c r="B41" s="1"/>
      <c r="C41" s="1"/>
      <c r="D41" s="202" t="s">
        <v>42</v>
      </c>
      <c r="E41" s="41"/>
      <c r="F41" s="207">
        <v>0.3</v>
      </c>
      <c r="G41" s="3"/>
      <c r="H41" s="3"/>
      <c r="I41" s="3"/>
    </row>
    <row r="42" spans="1:9" s="5" customFormat="1" ht="15.75" x14ac:dyDescent="0.25">
      <c r="A42" s="26"/>
      <c r="B42" s="1"/>
      <c r="C42" s="1"/>
      <c r="D42" s="202" t="s">
        <v>43</v>
      </c>
      <c r="E42" s="41"/>
      <c r="F42" s="209">
        <f>+F41*F40</f>
        <v>12000</v>
      </c>
      <c r="G42" s="3"/>
      <c r="H42" s="3"/>
      <c r="I42" s="3"/>
    </row>
    <row r="43" spans="1:9" s="5" customFormat="1" ht="16.5" thickBot="1" x14ac:dyDescent="0.3">
      <c r="A43" s="26"/>
      <c r="B43" s="1"/>
      <c r="C43" s="1"/>
      <c r="D43" s="203" t="s">
        <v>44</v>
      </c>
      <c r="E43" s="42"/>
      <c r="F43" s="210">
        <f>(1/1.1)^2</f>
        <v>0.82644628099173545</v>
      </c>
      <c r="G43" s="3"/>
      <c r="H43" s="3"/>
      <c r="I43" s="3"/>
    </row>
    <row r="44" spans="1:9" s="5" customFormat="1" ht="16.5" thickBot="1" x14ac:dyDescent="0.3">
      <c r="A44" s="26"/>
      <c r="B44" s="1"/>
      <c r="C44" s="1"/>
      <c r="D44" s="205" t="s">
        <v>50</v>
      </c>
      <c r="E44" s="206"/>
      <c r="F44" s="208">
        <f>+F43*F42</f>
        <v>9917.355371900825</v>
      </c>
      <c r="G44" s="3"/>
      <c r="H44" s="3"/>
      <c r="I44" s="3"/>
    </row>
    <row r="45" spans="1:9" s="5" customFormat="1" x14ac:dyDescent="0.2">
      <c r="A45" s="26">
        <v>7</v>
      </c>
      <c r="B45" s="1" t="s">
        <v>17</v>
      </c>
      <c r="C45" s="1"/>
      <c r="D45" s="315" t="s">
        <v>107</v>
      </c>
      <c r="E45" s="2"/>
      <c r="F45" s="3"/>
      <c r="G45" s="3"/>
      <c r="H45" s="3"/>
      <c r="I45" s="3"/>
    </row>
    <row r="46" spans="1:9" s="5" customFormat="1" x14ac:dyDescent="0.2">
      <c r="A46" s="26"/>
      <c r="B46" s="1"/>
      <c r="C46" s="1"/>
      <c r="D46" s="315" t="s">
        <v>144</v>
      </c>
      <c r="E46" s="2"/>
      <c r="F46" s="3"/>
      <c r="G46" s="3"/>
      <c r="H46" s="3"/>
      <c r="I46" s="3"/>
    </row>
    <row r="47" spans="1:9" s="5" customFormat="1" ht="15.75" customHeight="1" x14ac:dyDescent="0.2">
      <c r="A47" s="26">
        <v>8</v>
      </c>
      <c r="B47" s="1" t="s">
        <v>0</v>
      </c>
      <c r="C47" s="1"/>
      <c r="D47" s="315" t="s">
        <v>145</v>
      </c>
      <c r="E47" s="2"/>
      <c r="F47" s="3"/>
      <c r="G47" s="3"/>
      <c r="H47" s="3"/>
      <c r="I47" s="3"/>
    </row>
    <row r="48" spans="1:9" s="5" customFormat="1" ht="15.75" customHeight="1" x14ac:dyDescent="0.2">
      <c r="A48" s="26"/>
      <c r="B48" s="1"/>
      <c r="C48" s="1"/>
      <c r="D48" s="315" t="s">
        <v>146</v>
      </c>
      <c r="E48" s="2"/>
      <c r="F48" s="3"/>
      <c r="G48" s="3"/>
      <c r="H48" s="3"/>
      <c r="I48" s="3"/>
    </row>
    <row r="49" spans="1:11" s="5" customFormat="1" x14ac:dyDescent="0.2">
      <c r="A49" s="26">
        <v>9</v>
      </c>
      <c r="B49" s="1" t="s">
        <v>18</v>
      </c>
      <c r="C49" s="1"/>
      <c r="D49" s="315" t="s">
        <v>152</v>
      </c>
      <c r="E49" s="2"/>
      <c r="F49" s="3"/>
      <c r="G49" s="3"/>
      <c r="H49" s="3"/>
      <c r="I49" s="3"/>
    </row>
    <row r="50" spans="1:11" s="5" customFormat="1" ht="15" thickBot="1" x14ac:dyDescent="0.25">
      <c r="A50" s="26"/>
      <c r="B50" s="1"/>
      <c r="C50" s="1"/>
      <c r="D50" s="315" t="s">
        <v>19</v>
      </c>
      <c r="E50" s="2"/>
      <c r="F50" s="3"/>
      <c r="G50" s="3"/>
      <c r="H50" s="3"/>
      <c r="I50" s="3"/>
    </row>
    <row r="51" spans="1:11" s="38" customFormat="1" ht="15.75" thickBot="1" x14ac:dyDescent="0.3">
      <c r="A51" s="17"/>
      <c r="B51" s="17"/>
      <c r="C51" s="17"/>
      <c r="D51" s="314" t="s">
        <v>147</v>
      </c>
      <c r="E51" s="137"/>
      <c r="F51" s="138">
        <v>2015</v>
      </c>
      <c r="G51" s="138">
        <v>2016</v>
      </c>
      <c r="H51" s="139" t="s">
        <v>79</v>
      </c>
      <c r="J51" s="19"/>
      <c r="K51" s="18"/>
    </row>
    <row r="52" spans="1:11" s="38" customFormat="1" ht="15.6" customHeight="1" x14ac:dyDescent="0.25">
      <c r="A52" s="17"/>
      <c r="B52" s="17"/>
      <c r="C52" s="17"/>
      <c r="D52" s="133" t="s">
        <v>80</v>
      </c>
      <c r="E52" s="134"/>
      <c r="F52" s="135">
        <v>70000</v>
      </c>
      <c r="G52" s="135">
        <v>40000</v>
      </c>
      <c r="H52" s="136"/>
      <c r="J52" s="19"/>
      <c r="K52" s="18"/>
    </row>
    <row r="53" spans="1:11" s="38" customFormat="1" ht="15.6" customHeight="1" x14ac:dyDescent="0.25">
      <c r="A53" s="17"/>
      <c r="B53" s="17"/>
      <c r="C53" s="17"/>
      <c r="D53" s="127" t="s">
        <v>81</v>
      </c>
      <c r="E53" s="50"/>
      <c r="F53" s="20">
        <v>0.25</v>
      </c>
      <c r="G53" s="20">
        <v>0.15</v>
      </c>
      <c r="H53" s="128"/>
      <c r="J53" s="19"/>
      <c r="K53" s="18"/>
    </row>
    <row r="54" spans="1:11" s="38" customFormat="1" ht="15.6" customHeight="1" thickBot="1" x14ac:dyDescent="0.3">
      <c r="A54" s="17"/>
      <c r="B54" s="17"/>
      <c r="C54" s="17"/>
      <c r="D54" s="127" t="s">
        <v>82</v>
      </c>
      <c r="E54" s="50"/>
      <c r="F54" s="131">
        <v>10000</v>
      </c>
      <c r="G54" s="131">
        <v>10000</v>
      </c>
      <c r="H54" s="128"/>
      <c r="J54" s="19"/>
      <c r="K54" s="18"/>
    </row>
    <row r="55" spans="1:11" s="38" customFormat="1" ht="15.6" customHeight="1" thickBot="1" x14ac:dyDescent="0.3">
      <c r="A55" s="17"/>
      <c r="B55" s="17"/>
      <c r="C55" s="17"/>
      <c r="D55" s="129" t="s">
        <v>83</v>
      </c>
      <c r="E55" s="130"/>
      <c r="F55" s="140">
        <f>+F54*F53</f>
        <v>2500</v>
      </c>
      <c r="G55" s="140">
        <f>+G54*G53</f>
        <v>1500</v>
      </c>
      <c r="H55" s="132">
        <f>+F55-G55</f>
        <v>1000</v>
      </c>
      <c r="J55" s="19"/>
      <c r="K55" s="18"/>
    </row>
    <row r="56" spans="1:11" s="5" customFormat="1" x14ac:dyDescent="0.2">
      <c r="A56" s="26"/>
      <c r="B56" s="1"/>
      <c r="C56" s="1"/>
      <c r="D56" s="2"/>
      <c r="E56" s="2"/>
      <c r="F56" s="3"/>
      <c r="G56" s="3"/>
      <c r="H56" s="3"/>
      <c r="I56" s="3"/>
    </row>
    <row r="57" spans="1:11" s="5" customFormat="1" x14ac:dyDescent="0.2">
      <c r="A57" s="26">
        <v>10</v>
      </c>
      <c r="B57" s="1" t="s">
        <v>17</v>
      </c>
      <c r="C57" s="1"/>
      <c r="D57" s="315" t="s">
        <v>153</v>
      </c>
      <c r="E57" s="2"/>
      <c r="F57" s="3"/>
      <c r="G57" s="3"/>
      <c r="H57" s="3"/>
      <c r="I57" s="3"/>
    </row>
    <row r="58" spans="1:11" s="5" customFormat="1" x14ac:dyDescent="0.2">
      <c r="A58" s="26"/>
      <c r="B58" s="1"/>
      <c r="C58" s="1"/>
      <c r="D58" s="315" t="s">
        <v>143</v>
      </c>
      <c r="E58" s="2"/>
      <c r="F58" s="3"/>
      <c r="G58" s="3"/>
      <c r="H58" s="3"/>
      <c r="I58" s="3"/>
    </row>
    <row r="59" spans="1:11" s="5" customFormat="1" ht="18.75" customHeight="1" x14ac:dyDescent="0.2">
      <c r="A59" s="26">
        <v>11</v>
      </c>
      <c r="B59" s="1" t="s">
        <v>0</v>
      </c>
      <c r="C59" s="1"/>
      <c r="D59" s="315" t="s">
        <v>103</v>
      </c>
      <c r="E59" s="2"/>
      <c r="F59" s="3"/>
      <c r="G59" s="3"/>
      <c r="H59" s="3"/>
      <c r="I59" s="3"/>
    </row>
    <row r="60" spans="1:11" s="5" customFormat="1" x14ac:dyDescent="0.2">
      <c r="A60" s="26">
        <v>12</v>
      </c>
      <c r="B60" s="1" t="s">
        <v>0</v>
      </c>
      <c r="C60" s="1"/>
      <c r="D60" s="315" t="s">
        <v>112</v>
      </c>
      <c r="E60" s="2"/>
      <c r="F60" s="3"/>
      <c r="G60" s="3"/>
      <c r="H60" s="3"/>
      <c r="I60" s="3"/>
    </row>
    <row r="61" spans="1:11" s="5" customFormat="1" x14ac:dyDescent="0.2">
      <c r="A61" s="26">
        <v>13</v>
      </c>
      <c r="B61" s="1" t="s">
        <v>0</v>
      </c>
      <c r="C61" s="1"/>
      <c r="D61" s="315" t="s">
        <v>108</v>
      </c>
      <c r="E61" s="2"/>
      <c r="F61" s="3"/>
      <c r="G61" s="3"/>
      <c r="H61" s="3"/>
      <c r="I61" s="3"/>
    </row>
    <row r="62" spans="1:11" s="5" customFormat="1" x14ac:dyDescent="0.2">
      <c r="A62" s="26">
        <v>14</v>
      </c>
      <c r="B62" s="1" t="s">
        <v>17</v>
      </c>
      <c r="C62" s="1"/>
      <c r="D62" s="315" t="s">
        <v>109</v>
      </c>
      <c r="E62" s="2"/>
      <c r="F62" s="3"/>
      <c r="G62" s="3"/>
      <c r="H62" s="3"/>
      <c r="I62" s="3"/>
    </row>
    <row r="63" spans="1:11" s="5" customFormat="1" ht="15" thickBot="1" x14ac:dyDescent="0.25">
      <c r="A63" s="26">
        <v>15</v>
      </c>
      <c r="B63" s="1" t="s">
        <v>17</v>
      </c>
      <c r="C63" s="1"/>
      <c r="D63" s="315" t="s">
        <v>110</v>
      </c>
      <c r="E63" s="2"/>
      <c r="F63" s="3"/>
      <c r="G63" s="3"/>
      <c r="H63" s="3"/>
      <c r="I63" s="3"/>
    </row>
    <row r="64" spans="1:11" s="5" customFormat="1" ht="16.5" thickBot="1" x14ac:dyDescent="0.3">
      <c r="A64" s="26">
        <v>16</v>
      </c>
      <c r="B64" s="1" t="s">
        <v>0</v>
      </c>
      <c r="C64" s="1"/>
      <c r="D64" s="255" t="s">
        <v>111</v>
      </c>
      <c r="E64" s="256"/>
      <c r="F64" s="257"/>
      <c r="G64" s="3"/>
      <c r="H64" s="3"/>
      <c r="I64" s="3"/>
    </row>
    <row r="65" spans="1:9" s="5" customFormat="1" ht="15.75" x14ac:dyDescent="0.25">
      <c r="A65" s="26"/>
      <c r="B65" s="1"/>
      <c r="C65" s="1"/>
      <c r="D65" s="252" t="s">
        <v>54</v>
      </c>
      <c r="E65" s="253"/>
      <c r="F65" s="254"/>
      <c r="G65" s="3"/>
      <c r="H65" s="3"/>
      <c r="I65" s="3"/>
    </row>
    <row r="66" spans="1:9" s="5" customFormat="1" ht="15.75" x14ac:dyDescent="0.25">
      <c r="A66" s="26"/>
      <c r="B66" s="1"/>
      <c r="C66" s="1"/>
      <c r="D66" s="202" t="s">
        <v>55</v>
      </c>
      <c r="E66" s="41"/>
      <c r="F66" s="211">
        <v>0.06</v>
      </c>
      <c r="G66" s="3"/>
      <c r="H66" s="3"/>
      <c r="I66" s="3"/>
    </row>
    <row r="67" spans="1:9" s="5" customFormat="1" ht="15.75" x14ac:dyDescent="0.25">
      <c r="A67" s="26"/>
      <c r="B67" s="1"/>
      <c r="C67" s="1"/>
      <c r="D67" s="203" t="s">
        <v>51</v>
      </c>
      <c r="E67" s="42"/>
      <c r="F67" s="204">
        <v>0.4</v>
      </c>
      <c r="G67" s="3"/>
      <c r="H67" s="3"/>
      <c r="I67" s="3"/>
    </row>
    <row r="68" spans="1:9" s="5" customFormat="1" ht="15.75" x14ac:dyDescent="0.25">
      <c r="A68" s="26"/>
      <c r="B68" s="1"/>
      <c r="C68" s="1"/>
      <c r="D68" s="212" t="s">
        <v>52</v>
      </c>
      <c r="E68" s="43"/>
      <c r="F68" s="213">
        <f>1-F67</f>
        <v>0.6</v>
      </c>
      <c r="G68" s="3"/>
      <c r="H68" s="3"/>
      <c r="I68" s="3"/>
    </row>
    <row r="69" spans="1:9" s="5" customFormat="1" ht="16.5" thickBot="1" x14ac:dyDescent="0.3">
      <c r="A69" s="26"/>
      <c r="B69" s="1"/>
      <c r="C69" s="1"/>
      <c r="D69" s="214" t="s">
        <v>56</v>
      </c>
      <c r="E69" s="215"/>
      <c r="F69" s="216">
        <f>+F66/F68</f>
        <v>0.1</v>
      </c>
      <c r="G69" s="3"/>
      <c r="H69" s="3"/>
      <c r="I69" s="3"/>
    </row>
    <row r="70" spans="1:9" s="5" customFormat="1" ht="15" thickBot="1" x14ac:dyDescent="0.25">
      <c r="A70" s="26"/>
      <c r="B70" s="1"/>
      <c r="C70" s="1"/>
      <c r="D70" s="2"/>
      <c r="E70" s="2"/>
      <c r="F70" s="3"/>
      <c r="G70" s="3"/>
      <c r="H70" s="3"/>
      <c r="I70" s="3"/>
    </row>
    <row r="71" spans="1:9" s="5" customFormat="1" ht="16.5" thickBot="1" x14ac:dyDescent="0.3">
      <c r="A71" s="26">
        <v>17</v>
      </c>
      <c r="B71" s="1" t="s">
        <v>18</v>
      </c>
      <c r="C71" s="1"/>
      <c r="D71" s="255" t="s">
        <v>113</v>
      </c>
      <c r="E71" s="256"/>
      <c r="F71" s="303">
        <v>0.1</v>
      </c>
      <c r="G71" s="3"/>
      <c r="H71" s="3"/>
      <c r="I71" s="3"/>
    </row>
    <row r="72" spans="1:9" s="5" customFormat="1" ht="15.75" x14ac:dyDescent="0.25">
      <c r="A72" s="26"/>
      <c r="B72" s="1"/>
      <c r="C72" s="1"/>
      <c r="D72" s="252" t="s">
        <v>51</v>
      </c>
      <c r="E72" s="253"/>
      <c r="F72" s="254">
        <v>0.25</v>
      </c>
      <c r="G72" s="3"/>
      <c r="H72" s="3"/>
      <c r="I72" s="3"/>
    </row>
    <row r="73" spans="1:9" s="5" customFormat="1" ht="15.75" x14ac:dyDescent="0.25">
      <c r="A73" s="26"/>
      <c r="B73" s="1"/>
      <c r="C73" s="1"/>
      <c r="D73" s="202" t="s">
        <v>52</v>
      </c>
      <c r="E73" s="41"/>
      <c r="F73" s="211">
        <f>1-F72</f>
        <v>0.75</v>
      </c>
      <c r="G73" s="3"/>
      <c r="H73" s="3"/>
      <c r="I73" s="3"/>
    </row>
    <row r="74" spans="1:9" s="5" customFormat="1" ht="16.5" thickBot="1" x14ac:dyDescent="0.3">
      <c r="A74" s="26"/>
      <c r="B74" s="1"/>
      <c r="C74" s="1"/>
      <c r="D74" s="205" t="s">
        <v>53</v>
      </c>
      <c r="E74" s="206"/>
      <c r="F74" s="210">
        <f>+F73*F71</f>
        <v>7.5000000000000011E-2</v>
      </c>
      <c r="G74" s="3"/>
      <c r="H74" s="3"/>
      <c r="I74" s="3"/>
    </row>
    <row r="75" spans="1:9" s="5" customFormat="1" ht="15" customHeight="1" thickBot="1" x14ac:dyDescent="0.25">
      <c r="A75" s="26"/>
      <c r="B75" s="1"/>
      <c r="C75" s="1"/>
      <c r="D75" s="2"/>
      <c r="E75" s="2"/>
      <c r="F75" s="3"/>
      <c r="G75" s="3"/>
      <c r="H75" s="3"/>
      <c r="I75" s="3"/>
    </row>
    <row r="76" spans="1:9" s="5" customFormat="1" ht="16.5" thickBot="1" x14ac:dyDescent="0.3">
      <c r="A76" s="26">
        <v>18</v>
      </c>
      <c r="B76" s="1" t="s">
        <v>17</v>
      </c>
      <c r="C76" s="1"/>
      <c r="D76" s="255" t="s">
        <v>115</v>
      </c>
      <c r="E76" s="256"/>
      <c r="F76" s="257"/>
      <c r="G76" s="3"/>
      <c r="H76" s="3"/>
      <c r="I76" s="3"/>
    </row>
    <row r="77" spans="1:9" s="5" customFormat="1" ht="15.75" x14ac:dyDescent="0.25">
      <c r="A77" s="26"/>
      <c r="B77" s="1"/>
      <c r="C77" s="1"/>
      <c r="D77" s="252" t="s">
        <v>57</v>
      </c>
      <c r="E77" s="253"/>
      <c r="F77" s="254">
        <v>0.08</v>
      </c>
      <c r="G77" s="3"/>
      <c r="H77" s="3"/>
      <c r="I77" s="3"/>
    </row>
    <row r="78" spans="1:9" s="5" customFormat="1" ht="15.75" x14ac:dyDescent="0.25">
      <c r="A78" s="26"/>
      <c r="B78" s="1"/>
      <c r="C78" s="1"/>
      <c r="D78" s="202" t="s">
        <v>51</v>
      </c>
      <c r="E78" s="41"/>
      <c r="F78" s="211">
        <v>0.15</v>
      </c>
      <c r="G78" s="3"/>
      <c r="H78" s="3"/>
      <c r="I78" s="3"/>
    </row>
    <row r="79" spans="1:9" s="5" customFormat="1" ht="15.75" x14ac:dyDescent="0.25">
      <c r="A79" s="26"/>
      <c r="B79" s="1"/>
      <c r="C79" s="1"/>
      <c r="D79" s="203" t="s">
        <v>52</v>
      </c>
      <c r="E79" s="42"/>
      <c r="F79" s="204">
        <f>1-F78</f>
        <v>0.85</v>
      </c>
      <c r="G79" s="3"/>
      <c r="H79" s="3"/>
      <c r="I79" s="3"/>
    </row>
    <row r="80" spans="1:9" s="5" customFormat="1" ht="15.75" x14ac:dyDescent="0.25">
      <c r="A80" s="26"/>
      <c r="B80" s="1"/>
      <c r="C80" s="1"/>
      <c r="D80" s="202" t="s">
        <v>53</v>
      </c>
      <c r="E80" s="41"/>
      <c r="F80" s="298">
        <f>+F79*F77</f>
        <v>6.8000000000000005E-2</v>
      </c>
      <c r="G80" s="3"/>
      <c r="H80" s="3"/>
      <c r="I80" s="3"/>
    </row>
    <row r="81" spans="1:10" s="5" customFormat="1" ht="15.75" x14ac:dyDescent="0.25">
      <c r="A81" s="26"/>
      <c r="B81" s="1"/>
      <c r="C81" s="1"/>
      <c r="D81" s="202" t="s">
        <v>51</v>
      </c>
      <c r="E81" s="41"/>
      <c r="F81" s="299">
        <v>0.32</v>
      </c>
      <c r="G81" s="3"/>
      <c r="H81" s="3"/>
      <c r="I81" s="3"/>
    </row>
    <row r="82" spans="1:10" s="5" customFormat="1" ht="16.5" thickBot="1" x14ac:dyDescent="0.3">
      <c r="A82" s="26"/>
      <c r="B82" s="1"/>
      <c r="C82" s="1"/>
      <c r="D82" s="300" t="s">
        <v>52</v>
      </c>
      <c r="E82" s="301"/>
      <c r="F82" s="302">
        <f>1-F81</f>
        <v>0.67999999999999994</v>
      </c>
      <c r="G82" s="3"/>
      <c r="H82" s="3"/>
      <c r="I82" s="3"/>
    </row>
    <row r="83" spans="1:10" s="5" customFormat="1" ht="16.5" thickBot="1" x14ac:dyDescent="0.3">
      <c r="A83" s="26"/>
      <c r="B83" s="1"/>
      <c r="C83" s="1"/>
      <c r="D83" s="300" t="s">
        <v>142</v>
      </c>
      <c r="E83" s="301"/>
      <c r="F83" s="302">
        <f>+F80/F82</f>
        <v>0.10000000000000002</v>
      </c>
      <c r="G83" s="3"/>
      <c r="H83" s="3"/>
      <c r="I83" s="3"/>
    </row>
    <row r="84" spans="1:10" s="5" customFormat="1" ht="15.75" thickBot="1" x14ac:dyDescent="0.3">
      <c r="A84" s="26"/>
      <c r="B84" s="1"/>
      <c r="C84" s="1"/>
      <c r="D84" s="2"/>
      <c r="E84" s="2"/>
      <c r="F84" s="6"/>
      <c r="G84" s="3"/>
      <c r="H84" s="3"/>
      <c r="I84" s="3"/>
    </row>
    <row r="85" spans="1:10" s="5" customFormat="1" ht="15.6" customHeight="1" thickBot="1" x14ac:dyDescent="0.3">
      <c r="A85" s="26"/>
      <c r="B85" s="1"/>
      <c r="C85" s="1"/>
      <c r="D85" s="117" t="s">
        <v>114</v>
      </c>
      <c r="E85" s="118"/>
      <c r="F85" s="322" t="s">
        <v>58</v>
      </c>
      <c r="G85" s="323"/>
      <c r="H85" s="324" t="s">
        <v>59</v>
      </c>
      <c r="I85" s="323"/>
    </row>
    <row r="86" spans="1:10" s="5" customFormat="1" ht="15.6" customHeight="1" x14ac:dyDescent="0.25">
      <c r="A86" s="26"/>
      <c r="B86" s="1"/>
      <c r="C86" s="1"/>
      <c r="D86" s="103"/>
      <c r="E86" s="44"/>
      <c r="F86" s="111" t="s">
        <v>60</v>
      </c>
      <c r="G86" s="112" t="s">
        <v>61</v>
      </c>
      <c r="H86" s="99" t="s">
        <v>60</v>
      </c>
      <c r="I86" s="104" t="s">
        <v>61</v>
      </c>
    </row>
    <row r="87" spans="1:10" s="5" customFormat="1" ht="15" x14ac:dyDescent="0.25">
      <c r="A87" s="26"/>
      <c r="B87" s="1"/>
      <c r="C87" s="1"/>
      <c r="D87" s="105" t="s">
        <v>62</v>
      </c>
      <c r="E87" s="45"/>
      <c r="F87" s="113"/>
      <c r="G87" s="106">
        <v>100000</v>
      </c>
      <c r="H87" s="100"/>
      <c r="I87" s="106">
        <v>100000</v>
      </c>
    </row>
    <row r="88" spans="1:10" s="5" customFormat="1" ht="15" x14ac:dyDescent="0.25">
      <c r="A88" s="26"/>
      <c r="B88" s="1"/>
      <c r="C88" s="1"/>
      <c r="D88" s="119" t="s">
        <v>63</v>
      </c>
      <c r="E88" s="46"/>
      <c r="F88" s="114">
        <v>0.1</v>
      </c>
      <c r="G88" s="106">
        <f>+F88*G87</f>
        <v>10000</v>
      </c>
      <c r="H88" s="101">
        <v>0.08</v>
      </c>
      <c r="I88" s="106">
        <f>+H88*I87</f>
        <v>8000</v>
      </c>
    </row>
    <row r="89" spans="1:10" s="5" customFormat="1" ht="15.75" thickBot="1" x14ac:dyDescent="0.3">
      <c r="A89" s="26"/>
      <c r="B89" s="1"/>
      <c r="C89" s="1"/>
      <c r="D89" s="120" t="s">
        <v>64</v>
      </c>
      <c r="E89" s="44"/>
      <c r="F89" s="114">
        <v>0.32</v>
      </c>
      <c r="G89" s="110">
        <f>-F89*G88</f>
        <v>-3200</v>
      </c>
      <c r="H89" s="102">
        <v>0.15</v>
      </c>
      <c r="I89" s="110">
        <f>-H89*I88</f>
        <v>-1200</v>
      </c>
    </row>
    <row r="90" spans="1:10" s="5" customFormat="1" ht="15.75" thickBot="1" x14ac:dyDescent="0.3">
      <c r="A90" s="26"/>
      <c r="B90" s="1"/>
      <c r="C90" s="1"/>
      <c r="D90" s="107" t="s">
        <v>53</v>
      </c>
      <c r="E90" s="108"/>
      <c r="F90" s="115"/>
      <c r="G90" s="116">
        <f>+G89+G88</f>
        <v>6800</v>
      </c>
      <c r="H90" s="109"/>
      <c r="I90" s="116">
        <f>+I89+I88</f>
        <v>6800</v>
      </c>
    </row>
    <row r="91" spans="1:10" s="5" customFormat="1" ht="15" x14ac:dyDescent="0.25">
      <c r="A91" s="26"/>
      <c r="B91" s="1"/>
      <c r="C91" s="1"/>
      <c r="D91" s="315" t="s">
        <v>65</v>
      </c>
      <c r="E91" s="2"/>
      <c r="F91" s="6"/>
      <c r="G91" s="3"/>
      <c r="H91" s="3"/>
      <c r="I91" s="3"/>
    </row>
    <row r="92" spans="1:10" s="5" customFormat="1" ht="13.5" customHeight="1" x14ac:dyDescent="0.2">
      <c r="A92" s="26"/>
      <c r="B92" s="1"/>
      <c r="C92" s="1"/>
      <c r="D92" s="36"/>
      <c r="E92" s="36"/>
      <c r="F92" s="3"/>
      <c r="G92" s="3"/>
      <c r="H92" s="3"/>
      <c r="I92" s="3"/>
    </row>
    <row r="93" spans="1:10" s="37" customFormat="1" ht="15" customHeight="1" x14ac:dyDescent="0.2">
      <c r="A93" s="307">
        <v>19</v>
      </c>
      <c r="B93" s="7" t="s">
        <v>20</v>
      </c>
      <c r="C93" s="7"/>
      <c r="D93" s="345" t="s">
        <v>66</v>
      </c>
      <c r="E93" s="8"/>
      <c r="F93" s="9"/>
      <c r="G93" s="9"/>
      <c r="H93" s="10"/>
      <c r="I93" s="10"/>
      <c r="J93" s="10"/>
    </row>
    <row r="94" spans="1:10" ht="9.75" customHeight="1" x14ac:dyDescent="0.2"/>
    <row r="95" spans="1:10" s="10" customFormat="1" ht="15" customHeight="1" x14ac:dyDescent="0.2">
      <c r="A95" s="307">
        <v>20</v>
      </c>
      <c r="B95" s="7" t="s">
        <v>0</v>
      </c>
      <c r="C95" s="7"/>
      <c r="D95" s="316" t="s">
        <v>67</v>
      </c>
      <c r="E95" s="9"/>
      <c r="F95" s="9"/>
    </row>
    <row r="96" spans="1:10" ht="15" thickBot="1" x14ac:dyDescent="0.25"/>
    <row r="97" spans="1:9" s="10" customFormat="1" ht="18.75" customHeight="1" thickBot="1" x14ac:dyDescent="0.25">
      <c r="A97" s="307">
        <v>21</v>
      </c>
      <c r="B97" s="7" t="s">
        <v>20</v>
      </c>
      <c r="C97" s="7"/>
      <c r="D97" s="268" t="s">
        <v>68</v>
      </c>
      <c r="E97" s="269"/>
      <c r="F97" s="270" t="s">
        <v>69</v>
      </c>
      <c r="G97" s="271"/>
      <c r="H97" s="272"/>
    </row>
    <row r="98" spans="1:9" s="10" customFormat="1" ht="18.75" customHeight="1" x14ac:dyDescent="0.2">
      <c r="A98" s="307"/>
      <c r="B98" s="7"/>
      <c r="C98" s="7"/>
      <c r="D98" s="264" t="s">
        <v>70</v>
      </c>
      <c r="E98" s="265"/>
      <c r="F98" s="359">
        <v>200000</v>
      </c>
      <c r="G98" s="266"/>
      <c r="H98" s="267"/>
    </row>
    <row r="99" spans="1:9" s="10" customFormat="1" ht="18.75" customHeight="1" x14ac:dyDescent="0.2">
      <c r="A99" s="307"/>
      <c r="B99" s="7"/>
      <c r="C99" s="7"/>
      <c r="D99" s="258" t="s">
        <v>71</v>
      </c>
      <c r="E99" s="49"/>
      <c r="F99" s="360">
        <v>140000</v>
      </c>
      <c r="G99" s="47"/>
      <c r="H99" s="259"/>
    </row>
    <row r="100" spans="1:9" s="10" customFormat="1" ht="18.75" customHeight="1" thickBot="1" x14ac:dyDescent="0.25">
      <c r="A100" s="307"/>
      <c r="B100" s="7"/>
      <c r="C100" s="7"/>
      <c r="D100" s="258" t="s">
        <v>72</v>
      </c>
      <c r="E100" s="49"/>
      <c r="F100" s="361"/>
      <c r="G100" s="47"/>
      <c r="H100" s="260"/>
    </row>
    <row r="101" spans="1:9" s="10" customFormat="1" ht="18.75" customHeight="1" x14ac:dyDescent="0.2">
      <c r="A101" s="307"/>
      <c r="B101" s="7"/>
      <c r="C101" s="7"/>
      <c r="D101" s="258" t="s">
        <v>73</v>
      </c>
      <c r="E101" s="49"/>
      <c r="F101" s="362">
        <f>+F98-F99</f>
        <v>60000</v>
      </c>
      <c r="G101" s="47"/>
      <c r="H101" s="260"/>
    </row>
    <row r="102" spans="1:9" s="10" customFormat="1" ht="18.75" customHeight="1" thickBot="1" x14ac:dyDescent="0.25">
      <c r="A102" s="307"/>
      <c r="B102" s="7"/>
      <c r="C102" s="7"/>
      <c r="D102" s="258" t="s">
        <v>74</v>
      </c>
      <c r="E102" s="49"/>
      <c r="F102" s="363">
        <v>50000</v>
      </c>
      <c r="G102" s="48">
        <v>0.15</v>
      </c>
      <c r="H102" s="365">
        <f>+G102*F102</f>
        <v>7500</v>
      </c>
    </row>
    <row r="103" spans="1:9" s="10" customFormat="1" ht="18.75" customHeight="1" thickBot="1" x14ac:dyDescent="0.25">
      <c r="A103" s="307"/>
      <c r="B103" s="7"/>
      <c r="C103" s="7"/>
      <c r="D103" s="258" t="s">
        <v>75</v>
      </c>
      <c r="E103" s="49"/>
      <c r="F103" s="364">
        <f>+F101-F102</f>
        <v>10000</v>
      </c>
      <c r="G103" s="48">
        <v>0.25</v>
      </c>
      <c r="H103" s="366">
        <f>+G103*F103</f>
        <v>2500</v>
      </c>
    </row>
    <row r="104" spans="1:9" s="10" customFormat="1" ht="18.75" customHeight="1" thickBot="1" x14ac:dyDescent="0.25">
      <c r="A104" s="307"/>
      <c r="B104" s="7"/>
      <c r="C104" s="7"/>
      <c r="D104" s="261" t="s">
        <v>139</v>
      </c>
      <c r="E104" s="262"/>
      <c r="F104" s="304"/>
      <c r="G104" s="263"/>
      <c r="H104" s="367">
        <f>SUM(H102:H103)</f>
        <v>10000</v>
      </c>
    </row>
    <row r="105" spans="1:9" s="10" customFormat="1" ht="4.5" customHeight="1" x14ac:dyDescent="0.2">
      <c r="A105" s="307"/>
      <c r="B105" s="7"/>
      <c r="C105" s="7"/>
      <c r="D105" s="11"/>
      <c r="E105" s="11"/>
      <c r="F105" s="7"/>
      <c r="G105" s="11"/>
      <c r="H105" s="12"/>
      <c r="I105" s="12"/>
    </row>
    <row r="106" spans="1:9" s="10" customFormat="1" ht="6" customHeight="1" thickBot="1" x14ac:dyDescent="0.25">
      <c r="A106" s="307"/>
      <c r="B106" s="7"/>
      <c r="C106" s="7"/>
      <c r="D106" s="11"/>
      <c r="E106" s="11"/>
      <c r="F106" s="7"/>
      <c r="G106" s="11"/>
      <c r="H106" s="12"/>
      <c r="I106" s="12"/>
    </row>
    <row r="107" spans="1:9" s="10" customFormat="1" ht="15.75" customHeight="1" thickBot="1" x14ac:dyDescent="0.25">
      <c r="A107" s="307">
        <v>22</v>
      </c>
      <c r="B107" s="7" t="s">
        <v>17</v>
      </c>
      <c r="C107" s="7"/>
      <c r="D107" s="123"/>
      <c r="E107" s="124"/>
      <c r="F107" s="125" t="s">
        <v>140</v>
      </c>
      <c r="G107" s="126" t="s">
        <v>78</v>
      </c>
    </row>
    <row r="108" spans="1:9" s="10" customFormat="1" ht="15.75" customHeight="1" x14ac:dyDescent="0.2">
      <c r="A108" s="307"/>
      <c r="B108" s="7"/>
      <c r="C108" s="7"/>
      <c r="D108" s="346" t="s">
        <v>76</v>
      </c>
      <c r="E108" s="347"/>
      <c r="F108" s="348">
        <v>100000</v>
      </c>
      <c r="G108" s="349">
        <f>+F108</f>
        <v>100000</v>
      </c>
    </row>
    <row r="109" spans="1:9" s="10" customFormat="1" ht="15.75" customHeight="1" x14ac:dyDescent="0.2">
      <c r="A109" s="307"/>
      <c r="B109" s="7"/>
      <c r="C109" s="7"/>
      <c r="D109" s="350" t="s">
        <v>73</v>
      </c>
      <c r="E109" s="351"/>
      <c r="F109" s="352">
        <v>60000</v>
      </c>
      <c r="G109" s="353"/>
    </row>
    <row r="110" spans="1:9" s="10" customFormat="1" ht="15.75" customHeight="1" x14ac:dyDescent="0.2">
      <c r="A110" s="307"/>
      <c r="B110" s="7"/>
      <c r="C110" s="7"/>
      <c r="D110" s="354" t="s">
        <v>100</v>
      </c>
      <c r="E110" s="351"/>
      <c r="F110" s="355">
        <v>10000</v>
      </c>
      <c r="G110" s="356">
        <f>+F110</f>
        <v>10000</v>
      </c>
    </row>
    <row r="111" spans="1:9" s="10" customFormat="1" ht="15.75" customHeight="1" thickBot="1" x14ac:dyDescent="0.25">
      <c r="A111" s="307"/>
      <c r="B111" s="7"/>
      <c r="C111" s="7"/>
      <c r="D111" s="121" t="s">
        <v>77</v>
      </c>
      <c r="E111" s="141"/>
      <c r="F111" s="142"/>
      <c r="G111" s="122">
        <f>SUM(G107:G110)</f>
        <v>110000</v>
      </c>
    </row>
    <row r="112" spans="1:9" s="10" customFormat="1" ht="9" customHeight="1" thickBot="1" x14ac:dyDescent="0.25">
      <c r="A112" s="307"/>
      <c r="B112" s="7"/>
      <c r="C112" s="7"/>
      <c r="D112" s="15"/>
      <c r="E112" s="15"/>
      <c r="F112" s="13"/>
      <c r="G112" s="12"/>
    </row>
    <row r="113" spans="1:9" s="10" customFormat="1" ht="18" customHeight="1" thickBot="1" x14ac:dyDescent="0.25">
      <c r="A113" s="307">
        <v>23</v>
      </c>
      <c r="B113" s="7" t="s">
        <v>20</v>
      </c>
      <c r="C113" s="7"/>
      <c r="D113" s="123"/>
      <c r="E113" s="124"/>
      <c r="F113" s="125" t="s">
        <v>140</v>
      </c>
      <c r="G113" s="126" t="s">
        <v>78</v>
      </c>
    </row>
    <row r="114" spans="1:9" s="10" customFormat="1" ht="18" customHeight="1" x14ac:dyDescent="0.2">
      <c r="A114" s="307"/>
      <c r="B114" s="7"/>
      <c r="C114" s="7"/>
      <c r="D114" s="346" t="s">
        <v>76</v>
      </c>
      <c r="E114" s="347"/>
      <c r="F114" s="348">
        <v>100000</v>
      </c>
      <c r="G114" s="349">
        <f>+F114</f>
        <v>100000</v>
      </c>
    </row>
    <row r="115" spans="1:9" s="10" customFormat="1" ht="18" customHeight="1" x14ac:dyDescent="0.2">
      <c r="A115" s="307"/>
      <c r="B115" s="7"/>
      <c r="C115" s="7"/>
      <c r="D115" s="350" t="s">
        <v>73</v>
      </c>
      <c r="E115" s="351"/>
      <c r="F115" s="352">
        <v>60000</v>
      </c>
      <c r="G115" s="353">
        <f>+F115</f>
        <v>60000</v>
      </c>
    </row>
    <row r="116" spans="1:9" s="10" customFormat="1" ht="18" customHeight="1" x14ac:dyDescent="0.2">
      <c r="A116" s="307"/>
      <c r="B116" s="7"/>
      <c r="C116" s="7"/>
      <c r="D116" s="354" t="s">
        <v>100</v>
      </c>
      <c r="E116" s="351"/>
      <c r="F116" s="355">
        <v>10000</v>
      </c>
      <c r="G116" s="356"/>
    </row>
    <row r="117" spans="1:9" s="10" customFormat="1" ht="18" customHeight="1" thickBot="1" x14ac:dyDescent="0.25">
      <c r="A117" s="307"/>
      <c r="B117" s="7"/>
      <c r="C117" s="7"/>
      <c r="D117" s="121" t="s">
        <v>77</v>
      </c>
      <c r="E117" s="141"/>
      <c r="F117" s="142"/>
      <c r="G117" s="357">
        <f>SUM(G113:G116)</f>
        <v>160000</v>
      </c>
    </row>
    <row r="118" spans="1:9" ht="15" thickBot="1" x14ac:dyDescent="0.25"/>
    <row r="119" spans="1:9" s="5" customFormat="1" ht="16.149999999999999" customHeight="1" thickBot="1" x14ac:dyDescent="0.3">
      <c r="A119" s="26">
        <v>24</v>
      </c>
      <c r="B119" s="1" t="s">
        <v>0</v>
      </c>
      <c r="C119" s="1"/>
      <c r="D119" s="156"/>
      <c r="E119" s="157"/>
      <c r="F119" s="158" t="s">
        <v>1</v>
      </c>
      <c r="G119" s="159" t="s">
        <v>2</v>
      </c>
      <c r="H119" s="3"/>
      <c r="I119" s="3"/>
    </row>
    <row r="120" spans="1:9" s="5" customFormat="1" ht="16.149999999999999" customHeight="1" x14ac:dyDescent="0.25">
      <c r="A120" s="26"/>
      <c r="B120" s="1"/>
      <c r="C120" s="1"/>
      <c r="D120" s="152" t="s">
        <v>3</v>
      </c>
      <c r="E120" s="153"/>
      <c r="F120" s="154"/>
      <c r="G120" s="155"/>
      <c r="H120" s="3"/>
      <c r="I120" s="3"/>
    </row>
    <row r="121" spans="1:9" s="5" customFormat="1" ht="16.149999999999999" customHeight="1" x14ac:dyDescent="0.25">
      <c r="A121" s="26"/>
      <c r="B121" s="1"/>
      <c r="C121" s="1"/>
      <c r="D121" s="144" t="s">
        <v>4</v>
      </c>
      <c r="E121" s="54"/>
      <c r="F121" s="4">
        <v>50000</v>
      </c>
      <c r="G121" s="145"/>
      <c r="H121" s="3"/>
      <c r="I121" s="3"/>
    </row>
    <row r="122" spans="1:9" s="5" customFormat="1" ht="16.149999999999999" customHeight="1" x14ac:dyDescent="0.25">
      <c r="A122" s="26"/>
      <c r="B122" s="1"/>
      <c r="C122" s="1"/>
      <c r="D122" s="144" t="s">
        <v>5</v>
      </c>
      <c r="E122" s="54"/>
      <c r="F122" s="4"/>
      <c r="G122" s="145">
        <v>50000</v>
      </c>
      <c r="H122" s="3"/>
      <c r="I122" s="3"/>
    </row>
    <row r="123" spans="1:9" s="5" customFormat="1" ht="16.149999999999999" customHeight="1" x14ac:dyDescent="0.25">
      <c r="A123" s="26"/>
      <c r="B123" s="1"/>
      <c r="C123" s="1"/>
      <c r="D123" s="144" t="s">
        <v>6</v>
      </c>
      <c r="E123" s="54"/>
      <c r="F123" s="4">
        <v>-19500</v>
      </c>
      <c r="G123" s="145"/>
      <c r="H123" s="3"/>
      <c r="I123" s="3"/>
    </row>
    <row r="124" spans="1:9" s="5" customFormat="1" ht="16.149999999999999" customHeight="1" x14ac:dyDescent="0.25">
      <c r="A124" s="26"/>
      <c r="B124" s="1"/>
      <c r="C124" s="1"/>
      <c r="D124" s="144" t="s">
        <v>7</v>
      </c>
      <c r="E124" s="54"/>
      <c r="F124" s="4"/>
      <c r="G124" s="145">
        <v>0</v>
      </c>
      <c r="H124" s="3"/>
      <c r="I124" s="3"/>
    </row>
    <row r="125" spans="1:9" s="5" customFormat="1" ht="16.149999999999999" customHeight="1" x14ac:dyDescent="0.25">
      <c r="A125" s="26"/>
      <c r="B125" s="1"/>
      <c r="C125" s="1"/>
      <c r="D125" s="146" t="s">
        <v>8</v>
      </c>
      <c r="E125" s="55"/>
      <c r="F125" s="51">
        <v>30500</v>
      </c>
      <c r="G125" s="147">
        <v>50000</v>
      </c>
      <c r="H125" s="3"/>
      <c r="I125" s="3"/>
    </row>
    <row r="126" spans="1:9" s="5" customFormat="1" ht="16.149999999999999" customHeight="1" x14ac:dyDescent="0.25">
      <c r="A126" s="26"/>
      <c r="B126" s="1"/>
      <c r="C126" s="1"/>
      <c r="D126" s="143" t="s">
        <v>9</v>
      </c>
      <c r="E126" s="53"/>
      <c r="F126" s="4">
        <v>10000</v>
      </c>
      <c r="G126" s="145">
        <v>10000</v>
      </c>
      <c r="H126" s="3"/>
      <c r="I126" s="3"/>
    </row>
    <row r="127" spans="1:9" s="5" customFormat="1" ht="16.149999999999999" customHeight="1" x14ac:dyDescent="0.25">
      <c r="A127" s="26"/>
      <c r="B127" s="1"/>
      <c r="C127" s="1"/>
      <c r="D127" s="144" t="s">
        <v>10</v>
      </c>
      <c r="E127" s="54"/>
      <c r="F127" s="4">
        <v>-3900</v>
      </c>
      <c r="G127" s="145">
        <v>-3900</v>
      </c>
      <c r="H127" s="3"/>
      <c r="I127" s="3"/>
    </row>
    <row r="128" spans="1:9" s="5" customFormat="1" ht="16.149999999999999" customHeight="1" x14ac:dyDescent="0.25">
      <c r="A128" s="26"/>
      <c r="B128" s="1"/>
      <c r="C128" s="1"/>
      <c r="D128" s="146" t="s">
        <v>11</v>
      </c>
      <c r="E128" s="55"/>
      <c r="F128" s="51">
        <v>6100</v>
      </c>
      <c r="G128" s="147">
        <v>6100</v>
      </c>
      <c r="H128" s="3"/>
      <c r="I128" s="3"/>
    </row>
    <row r="129" spans="1:12" s="5" customFormat="1" ht="16.149999999999999" customHeight="1" thickBot="1" x14ac:dyDescent="0.3">
      <c r="A129" s="26"/>
      <c r="B129" s="1"/>
      <c r="C129" s="1"/>
      <c r="D129" s="148" t="s">
        <v>12</v>
      </c>
      <c r="E129" s="149"/>
      <c r="F129" s="150">
        <v>24400</v>
      </c>
      <c r="G129" s="151">
        <v>43900</v>
      </c>
      <c r="H129" s="3"/>
      <c r="I129" s="3"/>
    </row>
    <row r="130" spans="1:12" s="5" customFormat="1" ht="4.1500000000000004" customHeight="1" x14ac:dyDescent="0.2">
      <c r="A130" s="26"/>
      <c r="B130" s="1"/>
      <c r="C130" s="1"/>
      <c r="D130" s="2"/>
      <c r="E130" s="2"/>
      <c r="F130" s="3"/>
      <c r="G130" s="3"/>
      <c r="H130" s="3"/>
      <c r="I130" s="3"/>
    </row>
    <row r="131" spans="1:12" s="5" customFormat="1" x14ac:dyDescent="0.2">
      <c r="A131" s="26"/>
      <c r="B131" s="1"/>
      <c r="C131" s="1"/>
      <c r="D131" s="315" t="s">
        <v>13</v>
      </c>
      <c r="E131" s="2"/>
      <c r="F131" s="3"/>
      <c r="G131" s="3"/>
      <c r="H131" s="3"/>
      <c r="I131" s="3"/>
    </row>
    <row r="132" spans="1:12" s="5" customFormat="1" x14ac:dyDescent="0.2">
      <c r="A132" s="26"/>
      <c r="B132" s="1"/>
      <c r="C132" s="1"/>
      <c r="D132" s="315" t="s">
        <v>14</v>
      </c>
      <c r="E132" s="2"/>
      <c r="F132" s="3"/>
      <c r="G132" s="3"/>
      <c r="H132" s="3"/>
      <c r="I132" s="3"/>
    </row>
    <row r="133" spans="1:12" s="5" customFormat="1" x14ac:dyDescent="0.2">
      <c r="A133" s="26"/>
      <c r="B133" s="1"/>
      <c r="C133" s="1"/>
      <c r="D133" s="315" t="s">
        <v>15</v>
      </c>
      <c r="E133" s="2"/>
      <c r="F133" s="3"/>
      <c r="G133" s="3"/>
      <c r="H133" s="3"/>
      <c r="I133" s="3"/>
    </row>
    <row r="134" spans="1:12" s="5" customFormat="1" x14ac:dyDescent="0.2">
      <c r="A134" s="26"/>
      <c r="B134" s="1"/>
      <c r="C134" s="1"/>
      <c r="D134" s="315" t="s">
        <v>16</v>
      </c>
      <c r="E134" s="2"/>
      <c r="F134" s="3"/>
      <c r="G134" s="3"/>
      <c r="H134" s="3"/>
      <c r="I134" s="3"/>
    </row>
    <row r="136" spans="1:12" s="25" customFormat="1" ht="15" x14ac:dyDescent="0.25">
      <c r="A136" s="309">
        <v>25</v>
      </c>
      <c r="B136" s="21" t="s">
        <v>17</v>
      </c>
      <c r="C136" s="21"/>
      <c r="D136" s="22" t="s">
        <v>84</v>
      </c>
      <c r="E136" s="22"/>
      <c r="F136" s="23"/>
      <c r="G136" s="24"/>
      <c r="H136" s="24"/>
      <c r="I136" s="24"/>
    </row>
    <row r="137" spans="1:12" ht="15" thickBot="1" x14ac:dyDescent="0.25"/>
    <row r="138" spans="1:12" s="39" customFormat="1" ht="16.5" customHeight="1" thickBot="1" x14ac:dyDescent="0.3">
      <c r="A138" s="310">
        <v>26</v>
      </c>
      <c r="B138" s="344" t="s">
        <v>17</v>
      </c>
      <c r="C138" s="27"/>
      <c r="D138" s="306" t="s">
        <v>85</v>
      </c>
      <c r="E138" s="279"/>
      <c r="F138" s="280"/>
      <c r="G138" s="28"/>
      <c r="I138" s="28"/>
      <c r="J138" s="28"/>
      <c r="K138" s="28"/>
      <c r="L138" s="28"/>
    </row>
    <row r="139" spans="1:12" s="39" customFormat="1" ht="16.5" customHeight="1" x14ac:dyDescent="0.2">
      <c r="A139" s="28"/>
      <c r="B139" s="28"/>
      <c r="C139" s="28"/>
      <c r="D139" s="276" t="s">
        <v>86</v>
      </c>
      <c r="E139" s="277"/>
      <c r="F139" s="278">
        <v>6000</v>
      </c>
      <c r="G139" s="28"/>
      <c r="I139" s="28"/>
      <c r="J139" s="28"/>
      <c r="K139" s="28"/>
      <c r="L139" s="28"/>
    </row>
    <row r="140" spans="1:12" s="39" customFormat="1" ht="16.5" customHeight="1" thickBot="1" x14ac:dyDescent="0.25">
      <c r="A140" s="311"/>
      <c r="B140" s="27"/>
      <c r="C140" s="27"/>
      <c r="D140" s="273" t="s">
        <v>87</v>
      </c>
      <c r="E140" s="52"/>
      <c r="F140" s="295">
        <v>120</v>
      </c>
      <c r="G140" s="28"/>
      <c r="I140" s="28"/>
      <c r="J140" s="28"/>
      <c r="K140" s="28"/>
      <c r="L140" s="28"/>
    </row>
    <row r="141" spans="1:12" s="39" customFormat="1" ht="16.5" customHeight="1" x14ac:dyDescent="0.2">
      <c r="A141" s="311"/>
      <c r="B141" s="27"/>
      <c r="C141" s="27"/>
      <c r="D141" s="273" t="s">
        <v>88</v>
      </c>
      <c r="E141" s="52"/>
      <c r="F141" s="294">
        <f>+F139/F140</f>
        <v>50</v>
      </c>
      <c r="G141" s="28"/>
      <c r="I141" s="28"/>
      <c r="J141" s="28"/>
      <c r="K141" s="28"/>
      <c r="L141" s="28"/>
    </row>
    <row r="142" spans="1:12" s="39" customFormat="1" ht="16.5" customHeight="1" thickBot="1" x14ac:dyDescent="0.25">
      <c r="A142" s="311"/>
      <c r="B142" s="27"/>
      <c r="C142" s="27"/>
      <c r="D142" s="273" t="s">
        <v>89</v>
      </c>
      <c r="E142" s="52"/>
      <c r="F142" s="295">
        <v>10</v>
      </c>
      <c r="G142" s="28"/>
      <c r="I142" s="28"/>
      <c r="J142" s="28"/>
      <c r="K142" s="28"/>
      <c r="L142" s="28"/>
    </row>
    <row r="143" spans="1:12" s="39" customFormat="1" ht="16.5" customHeight="1" x14ac:dyDescent="0.2">
      <c r="A143" s="311"/>
      <c r="B143" s="27"/>
      <c r="C143" s="27"/>
      <c r="D143" s="273" t="s">
        <v>90</v>
      </c>
      <c r="E143" s="52"/>
      <c r="F143" s="294">
        <f>+F141*F142</f>
        <v>500</v>
      </c>
      <c r="G143" s="28"/>
      <c r="I143" s="28"/>
      <c r="J143" s="28"/>
      <c r="K143" s="28"/>
      <c r="L143" s="28"/>
    </row>
    <row r="144" spans="1:12" s="39" customFormat="1" ht="16.5" customHeight="1" thickBot="1" x14ac:dyDescent="0.25">
      <c r="A144" s="311"/>
      <c r="B144" s="27"/>
      <c r="C144" s="27"/>
      <c r="D144" s="273" t="s">
        <v>91</v>
      </c>
      <c r="E144" s="52"/>
      <c r="F144" s="297">
        <v>700</v>
      </c>
      <c r="G144" s="28"/>
      <c r="I144" s="28"/>
      <c r="J144" s="28"/>
      <c r="K144" s="28"/>
      <c r="L144" s="28"/>
    </row>
    <row r="145" spans="1:12" s="39" customFormat="1" ht="16.5" customHeight="1" thickBot="1" x14ac:dyDescent="0.3">
      <c r="A145" s="311"/>
      <c r="B145" s="27"/>
      <c r="C145" s="27"/>
      <c r="D145" s="274" t="s">
        <v>92</v>
      </c>
      <c r="E145" s="275"/>
      <c r="F145" s="296">
        <f>+F144-F143</f>
        <v>200</v>
      </c>
      <c r="G145" s="28"/>
      <c r="I145" s="28"/>
      <c r="J145" s="28"/>
      <c r="K145" s="28"/>
      <c r="L145" s="28"/>
    </row>
    <row r="146" spans="1:12" ht="15" thickBot="1" x14ac:dyDescent="0.25">
      <c r="H146" s="16"/>
    </row>
    <row r="147" spans="1:12" s="39" customFormat="1" ht="14.25" customHeight="1" thickBot="1" x14ac:dyDescent="0.25">
      <c r="A147" s="312">
        <v>27</v>
      </c>
      <c r="B147" s="29" t="s">
        <v>17</v>
      </c>
      <c r="C147" s="29"/>
      <c r="D147" s="291" t="s">
        <v>93</v>
      </c>
      <c r="E147" s="292"/>
      <c r="F147" s="293"/>
      <c r="G147" s="25"/>
      <c r="I147" s="28"/>
      <c r="J147" s="28"/>
      <c r="K147" s="28"/>
      <c r="L147" s="28"/>
    </row>
    <row r="148" spans="1:12" s="39" customFormat="1" ht="14.25" customHeight="1" x14ac:dyDescent="0.2">
      <c r="A148" s="312"/>
      <c r="B148" s="29"/>
      <c r="C148" s="29"/>
      <c r="D148" s="288" t="s">
        <v>94</v>
      </c>
      <c r="E148" s="289"/>
      <c r="F148" s="290">
        <v>1200</v>
      </c>
      <c r="G148" s="34"/>
      <c r="I148" s="28"/>
      <c r="J148" s="28"/>
      <c r="K148" s="28"/>
      <c r="L148" s="28"/>
    </row>
    <row r="149" spans="1:12" s="39" customFormat="1" ht="14.25" customHeight="1" x14ac:dyDescent="0.2">
      <c r="A149" s="312"/>
      <c r="B149" s="29"/>
      <c r="C149" s="29"/>
      <c r="D149" s="281" t="s">
        <v>95</v>
      </c>
      <c r="E149" s="30"/>
      <c r="F149" s="282"/>
      <c r="G149" s="34"/>
      <c r="I149" s="28"/>
      <c r="J149" s="28"/>
      <c r="K149" s="28"/>
      <c r="L149" s="28"/>
    </row>
    <row r="150" spans="1:12" s="39" customFormat="1" ht="14.25" customHeight="1" x14ac:dyDescent="0.2">
      <c r="A150" s="312"/>
      <c r="B150" s="29"/>
      <c r="C150" s="29"/>
      <c r="D150" s="281" t="s">
        <v>96</v>
      </c>
      <c r="E150" s="30"/>
      <c r="F150" s="283">
        <f>+F148</f>
        <v>1200</v>
      </c>
      <c r="G150" s="35"/>
      <c r="I150" s="28"/>
      <c r="J150" s="28"/>
      <c r="K150" s="28"/>
      <c r="L150" s="28"/>
    </row>
    <row r="151" spans="1:12" s="39" customFormat="1" ht="14.25" customHeight="1" x14ac:dyDescent="0.2">
      <c r="A151" s="312"/>
      <c r="B151" s="29"/>
      <c r="C151" s="29"/>
      <c r="D151" s="281" t="s">
        <v>97</v>
      </c>
      <c r="E151" s="30"/>
      <c r="F151" s="284">
        <f>+F150/100</f>
        <v>12</v>
      </c>
      <c r="G151" s="35"/>
      <c r="I151" s="28"/>
      <c r="J151" s="28"/>
      <c r="K151" s="28"/>
      <c r="L151" s="28"/>
    </row>
    <row r="152" spans="1:12" s="39" customFormat="1" ht="14.25" customHeight="1" thickBot="1" x14ac:dyDescent="0.25">
      <c r="A152" s="312"/>
      <c r="B152" s="29"/>
      <c r="C152" s="29"/>
      <c r="D152" s="285" t="s">
        <v>98</v>
      </c>
      <c r="E152" s="286"/>
      <c r="F152" s="287">
        <f>+F151/3</f>
        <v>4</v>
      </c>
      <c r="G152" s="25"/>
      <c r="I152" s="28"/>
      <c r="J152" s="28"/>
      <c r="K152" s="28"/>
      <c r="L152" s="28"/>
    </row>
    <row r="154" spans="1:12" s="40" customFormat="1" ht="14.1" customHeight="1" x14ac:dyDescent="0.2">
      <c r="A154" s="313">
        <v>28</v>
      </c>
      <c r="B154" s="31" t="s">
        <v>99</v>
      </c>
      <c r="C154" s="31"/>
      <c r="D154" s="358" t="s">
        <v>148</v>
      </c>
      <c r="E154" s="14"/>
      <c r="F154" s="14"/>
      <c r="G154" s="12"/>
      <c r="H154" s="12"/>
      <c r="I154" s="12"/>
      <c r="J154" s="12"/>
      <c r="K154" s="32"/>
    </row>
  </sheetData>
  <mergeCells count="2">
    <mergeCell ref="F85:G85"/>
    <mergeCell ref="H85:I85"/>
  </mergeCells>
  <pageMargins left="0.7" right="0.5" top="0.6" bottom="0.5" header="0.4" footer="0.3"/>
  <pageSetup scale="90" orientation="portrait" r:id="rId1"/>
  <headerFooter alignWithMargins="0">
    <oddFooter>&amp;L&amp;"Arial,Bold"&amp;9&amp;F, &amp;A, Page &amp;P</odd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170" zoomScaleNormal="170" workbookViewId="0">
      <selection activeCell="A21" sqref="A21"/>
    </sheetView>
  </sheetViews>
  <sheetFormatPr defaultColWidth="8.75" defaultRowHeight="14.25" x14ac:dyDescent="0.2"/>
  <cols>
    <col min="1" max="1" width="20.125" style="34" customWidth="1"/>
    <col min="2" max="2" width="15.625" style="34" customWidth="1"/>
    <col min="3" max="3" width="11.75" style="35" customWidth="1"/>
    <col min="4" max="5" width="10.75" style="35" customWidth="1"/>
    <col min="6" max="6" width="12.125" style="35" customWidth="1"/>
    <col min="7" max="7" width="8.375" style="35" customWidth="1"/>
    <col min="8" max="16384" width="8.75" style="16"/>
  </cols>
  <sheetData>
    <row r="1" spans="1:7" ht="18.75" thickBot="1" x14ac:dyDescent="0.3">
      <c r="A1" s="305" t="s">
        <v>141</v>
      </c>
    </row>
    <row r="2" spans="1:7" ht="23.25" x14ac:dyDescent="0.2">
      <c r="A2" s="334" t="s">
        <v>116</v>
      </c>
      <c r="B2" s="335"/>
      <c r="C2" s="335"/>
      <c r="D2" s="335"/>
      <c r="E2" s="335"/>
      <c r="F2" s="335"/>
      <c r="G2" s="336"/>
    </row>
    <row r="3" spans="1:7" ht="15.75" x14ac:dyDescent="0.2">
      <c r="A3" s="337" t="s">
        <v>133</v>
      </c>
      <c r="B3" s="338"/>
      <c r="C3" s="338"/>
      <c r="D3" s="338"/>
      <c r="E3" s="338"/>
      <c r="F3" s="56">
        <v>80000</v>
      </c>
      <c r="G3" s="57"/>
    </row>
    <row r="4" spans="1:7" ht="15.75" x14ac:dyDescent="0.2">
      <c r="A4" s="339" t="s">
        <v>134</v>
      </c>
      <c r="B4" s="340"/>
      <c r="C4" s="340"/>
      <c r="D4" s="340"/>
      <c r="E4" s="340"/>
      <c r="F4" s="58">
        <v>60000</v>
      </c>
      <c r="G4" s="57"/>
    </row>
    <row r="5" spans="1:7" ht="15.75" x14ac:dyDescent="0.25">
      <c r="A5" s="92" t="s">
        <v>135</v>
      </c>
      <c r="B5" s="59"/>
      <c r="C5" s="59"/>
      <c r="D5" s="59"/>
      <c r="E5" s="59"/>
      <c r="F5" s="60"/>
      <c r="G5" s="57"/>
    </row>
    <row r="6" spans="1:7" ht="16.5" thickBot="1" x14ac:dyDescent="0.3">
      <c r="A6" s="92" t="s">
        <v>138</v>
      </c>
      <c r="B6" s="59"/>
      <c r="C6" s="59"/>
      <c r="D6" s="59"/>
      <c r="E6" s="59"/>
      <c r="F6" s="61"/>
      <c r="G6" s="57"/>
    </row>
    <row r="7" spans="1:7" ht="16.5" thickTop="1" x14ac:dyDescent="0.2">
      <c r="A7" s="341" t="s">
        <v>117</v>
      </c>
      <c r="B7" s="342"/>
      <c r="C7" s="343"/>
      <c r="D7" s="62" t="s">
        <v>118</v>
      </c>
      <c r="E7" s="63" t="s">
        <v>119</v>
      </c>
      <c r="F7" s="64" t="s">
        <v>120</v>
      </c>
      <c r="G7" s="57"/>
    </row>
    <row r="8" spans="1:7" ht="15.75" x14ac:dyDescent="0.2">
      <c r="A8" s="325" t="s">
        <v>121</v>
      </c>
      <c r="B8" s="326"/>
      <c r="C8" s="327"/>
      <c r="D8" s="65">
        <v>100000</v>
      </c>
      <c r="E8" s="66">
        <v>100000</v>
      </c>
      <c r="F8" s="67"/>
      <c r="G8" s="68"/>
    </row>
    <row r="9" spans="1:7" ht="15.75" x14ac:dyDescent="0.2">
      <c r="A9" s="325" t="s">
        <v>122</v>
      </c>
      <c r="B9" s="326"/>
      <c r="C9" s="327"/>
      <c r="D9" s="69">
        <v>40000</v>
      </c>
      <c r="E9" s="69">
        <v>45000</v>
      </c>
      <c r="F9" s="70">
        <f>SUM(D9:E9)</f>
        <v>85000</v>
      </c>
      <c r="G9" s="91" t="s">
        <v>123</v>
      </c>
    </row>
    <row r="10" spans="1:7" ht="16.5" thickBot="1" x14ac:dyDescent="0.25">
      <c r="A10" s="325" t="s">
        <v>124</v>
      </c>
      <c r="B10" s="326"/>
      <c r="C10" s="327"/>
      <c r="D10" s="72">
        <v>10000</v>
      </c>
      <c r="E10" s="73">
        <v>30000</v>
      </c>
      <c r="F10" s="74"/>
      <c r="G10" s="91"/>
    </row>
    <row r="11" spans="1:7" ht="15.75" x14ac:dyDescent="0.2">
      <c r="A11" s="325" t="s">
        <v>131</v>
      </c>
      <c r="B11" s="326"/>
      <c r="C11" s="327"/>
      <c r="D11" s="75">
        <f>+D8-D9-D10</f>
        <v>50000</v>
      </c>
      <c r="E11" s="76"/>
      <c r="F11" s="77"/>
      <c r="G11" s="91"/>
    </row>
    <row r="12" spans="1:7" ht="16.5" thickBot="1" x14ac:dyDescent="0.25">
      <c r="A12" s="328" t="s">
        <v>132</v>
      </c>
      <c r="B12" s="329"/>
      <c r="C12" s="330"/>
      <c r="D12" s="78"/>
      <c r="E12" s="73">
        <f>+E8-E9-E10</f>
        <v>25000</v>
      </c>
      <c r="F12" s="70">
        <f>+E12*0.5</f>
        <v>12500</v>
      </c>
      <c r="G12" s="91">
        <v>1366</v>
      </c>
    </row>
    <row r="13" spans="1:7" ht="15.75" x14ac:dyDescent="0.2">
      <c r="A13" s="331" t="s">
        <v>136</v>
      </c>
      <c r="B13" s="332"/>
      <c r="C13" s="333"/>
      <c r="D13" s="75">
        <v>6000</v>
      </c>
      <c r="E13" s="79"/>
      <c r="F13" s="70">
        <v>6000</v>
      </c>
      <c r="G13" s="91" t="s">
        <v>125</v>
      </c>
    </row>
    <row r="14" spans="1:7" ht="15.75" x14ac:dyDescent="0.2">
      <c r="A14" s="325" t="s">
        <v>137</v>
      </c>
      <c r="B14" s="326"/>
      <c r="C14" s="327"/>
      <c r="D14" s="80"/>
      <c r="E14" s="81">
        <v>10000</v>
      </c>
      <c r="F14" s="82"/>
      <c r="G14" s="91" t="s">
        <v>126</v>
      </c>
    </row>
    <row r="15" spans="1:7" ht="15.75" x14ac:dyDescent="0.2">
      <c r="A15" s="325" t="s">
        <v>127</v>
      </c>
      <c r="B15" s="326"/>
      <c r="C15" s="327"/>
      <c r="D15" s="83">
        <v>7500</v>
      </c>
      <c r="E15" s="81"/>
      <c r="F15" s="84"/>
      <c r="G15" s="91">
        <v>11</v>
      </c>
    </row>
    <row r="16" spans="1:7" ht="15.75" x14ac:dyDescent="0.2">
      <c r="A16" s="325" t="s">
        <v>128</v>
      </c>
      <c r="B16" s="326"/>
      <c r="C16" s="327"/>
      <c r="D16" s="85"/>
      <c r="E16" s="86">
        <v>0</v>
      </c>
      <c r="F16" s="84"/>
      <c r="G16" s="91" t="s">
        <v>129</v>
      </c>
    </row>
    <row r="17" spans="1:10" ht="15.75" x14ac:dyDescent="0.2">
      <c r="A17" s="93" t="s">
        <v>130</v>
      </c>
      <c r="B17" s="87"/>
      <c r="C17" s="87"/>
      <c r="D17" s="88"/>
      <c r="E17" s="89"/>
      <c r="F17" s="90">
        <f>SUM(F9:F14)</f>
        <v>103500</v>
      </c>
      <c r="G17" s="71"/>
    </row>
    <row r="18" spans="1:10" ht="6.6" customHeight="1" thickBot="1" x14ac:dyDescent="0.25">
      <c r="A18" s="94"/>
      <c r="B18" s="95"/>
      <c r="C18" s="95"/>
      <c r="D18" s="95"/>
      <c r="E18" s="95"/>
      <c r="F18" s="96"/>
      <c r="G18" s="97"/>
    </row>
    <row r="23" spans="1:10" s="35" customFormat="1" x14ac:dyDescent="0.2">
      <c r="A23" s="34"/>
      <c r="B23" s="34"/>
      <c r="C23" s="35">
        <v>1</v>
      </c>
      <c r="E23" s="98">
        <v>79.2</v>
      </c>
      <c r="H23" s="16"/>
      <c r="I23" s="16"/>
      <c r="J23" s="16"/>
    </row>
    <row r="24" spans="1:10" s="35" customFormat="1" x14ac:dyDescent="0.2">
      <c r="A24" s="34"/>
      <c r="B24" s="34"/>
      <c r="C24" s="35">
        <f>+C23/1.06</f>
        <v>0.94339622641509424</v>
      </c>
      <c r="E24" s="35">
        <f>+E23*1.06</f>
        <v>83.952000000000012</v>
      </c>
      <c r="H24" s="16"/>
      <c r="I24" s="16"/>
      <c r="J24" s="16"/>
    </row>
    <row r="25" spans="1:10" s="35" customFormat="1" x14ac:dyDescent="0.2">
      <c r="A25" s="34"/>
      <c r="B25" s="34"/>
      <c r="C25" s="35">
        <f t="shared" ref="C25:C27" si="0">+C24/1.06</f>
        <v>0.88999644001423983</v>
      </c>
      <c r="E25" s="35">
        <f t="shared" ref="E25:E27" si="1">+E24*1.06</f>
        <v>88.989120000000014</v>
      </c>
      <c r="H25" s="16"/>
      <c r="I25" s="16"/>
      <c r="J25" s="16"/>
    </row>
    <row r="26" spans="1:10" s="35" customFormat="1" x14ac:dyDescent="0.2">
      <c r="A26" s="34"/>
      <c r="B26" s="34"/>
      <c r="C26" s="35">
        <f t="shared" si="0"/>
        <v>0.83961928303230171</v>
      </c>
      <c r="E26" s="35">
        <f t="shared" si="1"/>
        <v>94.32846720000002</v>
      </c>
      <c r="H26" s="16"/>
      <c r="I26" s="16"/>
      <c r="J26" s="16"/>
    </row>
    <row r="27" spans="1:10" s="35" customFormat="1" x14ac:dyDescent="0.2">
      <c r="A27" s="34"/>
      <c r="B27" s="34"/>
      <c r="C27" s="35">
        <f t="shared" si="0"/>
        <v>0.79209366323802044</v>
      </c>
      <c r="E27" s="35">
        <f t="shared" si="1"/>
        <v>99.988175232000032</v>
      </c>
      <c r="H27" s="16"/>
      <c r="I27" s="16"/>
      <c r="J27" s="16"/>
    </row>
  </sheetData>
  <mergeCells count="13">
    <mergeCell ref="A2:G2"/>
    <mergeCell ref="A3:E3"/>
    <mergeCell ref="A4:E4"/>
    <mergeCell ref="A7:C7"/>
    <mergeCell ref="A14:C14"/>
    <mergeCell ref="A15:C15"/>
    <mergeCell ref="A16:C16"/>
    <mergeCell ref="A8:C8"/>
    <mergeCell ref="A9:C9"/>
    <mergeCell ref="A10:C10"/>
    <mergeCell ref="A11:C11"/>
    <mergeCell ref="A12:C12"/>
    <mergeCell ref="A13:C13"/>
  </mergeCells>
  <pageMargins left="0.75" right="0.5" top="0.6" bottom="0.5" header="0.4" footer="0.3"/>
  <pageSetup scale="90" orientation="portrait" r:id="rId1"/>
  <headerFooter alignWithMargins="0">
    <oddHeader>&amp;L&amp;"Arial Narrow,Bold"&amp;10Tab: &amp;A&amp;C&amp;"Arial Narrow,Bold"&amp;10File: &amp;F&amp;R&amp;"Arial Narrow,Bold"&amp;10Page &amp;P of &amp;N</oddHeader>
  </headerFooter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Chp-03</vt:lpstr>
      <vt:lpstr>Extra Example</vt:lpstr>
      <vt:lpstr>'Chp-03'!Print_Area</vt:lpstr>
      <vt:lpstr>'Extra Example'!Print_Area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hgodf</cp:lastModifiedBy>
  <cp:lastPrinted>2016-07-21T02:04:25Z</cp:lastPrinted>
  <dcterms:created xsi:type="dcterms:W3CDTF">2015-08-14T15:37:43Z</dcterms:created>
  <dcterms:modified xsi:type="dcterms:W3CDTF">2016-07-21T02:31:21Z</dcterms:modified>
</cp:coreProperties>
</file>