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2016-Nov-11\2 HOMEWORK-NEW-SPILKER-2016\"/>
    </mc:Choice>
  </mc:AlternateContent>
  <bookViews>
    <workbookView xWindow="0" yWindow="0" windowWidth="28800" windowHeight="12210"/>
  </bookViews>
  <sheets>
    <sheet name="1. Cap. Gains, Div." sheetId="21" r:id="rId1"/>
    <sheet name="2. Inv. Income Tax, Kiddie" sheetId="22" r:id="rId2"/>
    <sheet name="3.AMT " sheetId="24" r:id="rId3"/>
    <sheet name="3. Employ., Self-employ. " sheetId="23" r:id="rId4"/>
    <sheet name="4. Tax Credits" sheetId="19" r:id="rId5"/>
    <sheet name="5. Payments, Filing" sheetId="20" r:id="rId6"/>
  </sheets>
  <definedNames>
    <definedName name="_xlnm.Print_Area" localSheetId="0">'1. Cap. Gains, Div.'!$A$1:$H$38</definedName>
    <definedName name="_xlnm.Print_Area" localSheetId="1">'2. Inv. Income Tax, Kiddie'!$A$1:$I$102</definedName>
    <definedName name="_xlnm.Print_Area" localSheetId="3">'3. Employ., Self-employ. '!$A$1:$H$47</definedName>
    <definedName name="_xlnm.Print_Area" localSheetId="2">'3.AMT '!$A$1:$I$62</definedName>
    <definedName name="_xlnm.Print_Area" localSheetId="4">'4. Tax Credits'!$A$1:$I$67</definedName>
    <definedName name="_xlnm.Print_Area" localSheetId="5">'5. Payments, Filing'!$A$1:$H$20</definedName>
  </definedNames>
  <calcPr calcId="171027"/>
</workbook>
</file>

<file path=xl/calcChain.xml><?xml version="1.0" encoding="utf-8"?>
<calcChain xmlns="http://schemas.openxmlformats.org/spreadsheetml/2006/main">
  <c r="G35" i="21" l="1"/>
  <c r="E6" i="21" l="1"/>
  <c r="E5" i="21" s="1"/>
  <c r="F44" i="23" l="1"/>
  <c r="F41" i="23"/>
  <c r="F45" i="23" s="1"/>
  <c r="H45" i="23" l="1"/>
  <c r="F46" i="23"/>
  <c r="H46" i="23" s="1"/>
  <c r="H47" i="23" l="1"/>
  <c r="F44" i="22" l="1"/>
  <c r="E44" i="22"/>
  <c r="E34" i="22"/>
  <c r="F34" i="22" s="1"/>
  <c r="F22" i="22"/>
  <c r="F62" i="24" l="1"/>
  <c r="F50" i="24"/>
  <c r="G52" i="24" s="1"/>
  <c r="G53" i="24" s="1"/>
  <c r="E31" i="23" l="1"/>
  <c r="E33" i="23" s="1"/>
  <c r="E23" i="23"/>
  <c r="F25" i="23" s="1"/>
  <c r="E20" i="23"/>
  <c r="F22" i="23" s="1"/>
  <c r="E12" i="23"/>
  <c r="F14" i="23" s="1"/>
  <c r="E9" i="23"/>
  <c r="F11" i="23" s="1"/>
  <c r="E4" i="23"/>
  <c r="E3" i="23"/>
  <c r="F4" i="23" s="1"/>
  <c r="I45" i="24"/>
  <c r="H35" i="24"/>
  <c r="I35" i="24" s="1"/>
  <c r="H32" i="24"/>
  <c r="I31" i="24"/>
  <c r="H17" i="24"/>
  <c r="H27" i="24" s="1"/>
  <c r="H33" i="24" l="1"/>
  <c r="I33" i="24" s="1"/>
  <c r="G26" i="23"/>
  <c r="G15" i="23"/>
  <c r="H34" i="24"/>
  <c r="I32" i="24"/>
  <c r="I34" i="24" s="1"/>
  <c r="I36" i="24" s="1"/>
  <c r="I38" i="24" s="1"/>
  <c r="E101" i="22" l="1"/>
  <c r="F91" i="22"/>
  <c r="F54" i="22"/>
  <c r="G5" i="21"/>
  <c r="G6" i="21" s="1"/>
  <c r="F98" i="22"/>
  <c r="F102" i="22"/>
  <c r="F88" i="22"/>
  <c r="F92" i="22"/>
  <c r="F81" i="22"/>
  <c r="F83" i="22"/>
  <c r="I74" i="22"/>
  <c r="E72" i="22"/>
  <c r="G71" i="22"/>
  <c r="G70" i="22"/>
  <c r="G72" i="22" s="1"/>
  <c r="E66" i="22"/>
  <c r="E68" i="22" s="1"/>
  <c r="G65" i="22"/>
  <c r="G36" i="21"/>
  <c r="E25" i="21"/>
  <c r="E29" i="21" s="1"/>
  <c r="F18" i="21"/>
  <c r="G19" i="21"/>
  <c r="E11" i="21"/>
  <c r="E16" i="21" s="1"/>
  <c r="E15" i="21" s="1"/>
  <c r="G15" i="21" s="1"/>
  <c r="G16" i="21" s="1"/>
  <c r="F19" i="22"/>
  <c r="F23" i="22" s="1"/>
  <c r="F31" i="22"/>
  <c r="F35" i="22" s="1"/>
  <c r="F41" i="22"/>
  <c r="F45" i="22" s="1"/>
  <c r="F47" i="22" s="1"/>
  <c r="F11" i="24"/>
  <c r="F13" i="24" s="1"/>
  <c r="F7" i="24"/>
  <c r="G11" i="22"/>
  <c r="G5" i="22"/>
  <c r="G7" i="22"/>
  <c r="G10" i="22" s="1"/>
  <c r="G12" i="22" s="1"/>
  <c r="G14" i="22" s="1"/>
  <c r="F6" i="20"/>
  <c r="E6" i="20"/>
  <c r="E16" i="20"/>
  <c r="E18" i="20" s="1"/>
  <c r="F51" i="19"/>
  <c r="F59" i="19" s="1"/>
  <c r="F49" i="19"/>
  <c r="E52" i="19" s="1"/>
  <c r="E54" i="19" s="1"/>
  <c r="F37" i="19"/>
  <c r="F34" i="19"/>
  <c r="H66" i="19"/>
  <c r="H64" i="19"/>
  <c r="H63" i="19"/>
  <c r="H65" i="19" s="1"/>
  <c r="G26" i="19"/>
  <c r="F23" i="19"/>
  <c r="G20" i="19"/>
  <c r="F10" i="19"/>
  <c r="F11" i="19" s="1"/>
  <c r="G13" i="19" s="1"/>
  <c r="G7" i="19"/>
  <c r="F58" i="22"/>
  <c r="G66" i="22"/>
  <c r="G68" i="22"/>
  <c r="E28" i="21" l="1"/>
  <c r="G28" i="21" s="1"/>
  <c r="G29" i="21" s="1"/>
  <c r="G37" i="21" s="1"/>
  <c r="E31" i="21"/>
  <c r="G20" i="21"/>
  <c r="G73" i="22"/>
  <c r="G75" i="22" s="1"/>
  <c r="I75" i="22" s="1"/>
  <c r="I76" i="22" s="1"/>
  <c r="E73" i="22"/>
  <c r="G27" i="19"/>
  <c r="G14" i="19"/>
  <c r="H67" i="19"/>
</calcChain>
</file>

<file path=xl/sharedStrings.xml><?xml version="1.0" encoding="utf-8"?>
<sst xmlns="http://schemas.openxmlformats.org/spreadsheetml/2006/main" count="377" uniqueCount="247">
  <si>
    <t>Taxable Income</t>
  </si>
  <si>
    <t>B</t>
  </si>
  <si>
    <t>C</t>
  </si>
  <si>
    <t>D</t>
  </si>
  <si>
    <t>Adjusted Gross Income</t>
  </si>
  <si>
    <t>Wages</t>
  </si>
  <si>
    <t>Dividend Income</t>
  </si>
  <si>
    <t>Standard Deduction: Greater of:</t>
  </si>
  <si>
    <t>1. Base deduction</t>
  </si>
  <si>
    <t>Amount</t>
  </si>
  <si>
    <t>Scott</t>
  </si>
  <si>
    <t>Amount of credit per child</t>
  </si>
  <si>
    <t>Number of children under 17</t>
  </si>
  <si>
    <t>Total credit before phaseout</t>
  </si>
  <si>
    <t>Phase Out</t>
  </si>
  <si>
    <t>Threshold</t>
  </si>
  <si>
    <t xml:space="preserve">AGI above Threshhold </t>
  </si>
  <si>
    <t>Phaseout per layer</t>
  </si>
  <si>
    <t>Phase-out</t>
  </si>
  <si>
    <t>Child Credit</t>
  </si>
  <si>
    <t>Ruth and John- Child care credit</t>
  </si>
  <si>
    <t>Number of children</t>
  </si>
  <si>
    <t>Amount spent for childcare</t>
  </si>
  <si>
    <t>Ruth's wages</t>
  </si>
  <si>
    <t>John's wages</t>
  </si>
  <si>
    <t>Total wages</t>
  </si>
  <si>
    <t>Child care credit rate</t>
  </si>
  <si>
    <t>Credit</t>
  </si>
  <si>
    <t xml:space="preserve">Mandy </t>
  </si>
  <si>
    <t>Freshman</t>
  </si>
  <si>
    <t>Base</t>
  </si>
  <si>
    <t>Percent</t>
  </si>
  <si>
    <t>Greg</t>
  </si>
  <si>
    <t>Type</t>
  </si>
  <si>
    <t>Student</t>
  </si>
  <si>
    <t>Level</t>
  </si>
  <si>
    <t>AGI</t>
  </si>
  <si>
    <t>Excess</t>
  </si>
  <si>
    <t>Only one child is under age of 17.</t>
  </si>
  <si>
    <t>Total Credit</t>
  </si>
  <si>
    <t>Floyd- Child care credit</t>
  </si>
  <si>
    <t>Spouse 1 - wages</t>
  </si>
  <si>
    <t>Tax rate</t>
  </si>
  <si>
    <t>Tax</t>
  </si>
  <si>
    <t>Interest Income</t>
  </si>
  <si>
    <t>Note: AGI is above $43,000, so credit rate is reduced to 20%.</t>
  </si>
  <si>
    <t>Base for reducing credit rate</t>
  </si>
  <si>
    <t>Divide by $2,000</t>
  </si>
  <si>
    <t>Maximum credit rate</t>
  </si>
  <si>
    <t>Child care credit rate for taxpayer</t>
  </si>
  <si>
    <t>Number of layers at $1,000 per layer</t>
  </si>
  <si>
    <t>5th year</t>
  </si>
  <si>
    <t>AOTC (previously:Hope) and Lifetime learning Credit</t>
  </si>
  <si>
    <t>Shannon</t>
  </si>
  <si>
    <t>Brian</t>
  </si>
  <si>
    <t>Child Credit - Maurice and Lana</t>
  </si>
  <si>
    <t>Child Credit - Susan</t>
  </si>
  <si>
    <t>Jerry</t>
  </si>
  <si>
    <t>Compute late filing penalty</t>
  </si>
  <si>
    <t>Penalty for failure to file is 5% per month, up to 5 months.</t>
  </si>
  <si>
    <t>Penalty for failue to pay is .5% per month. (Max. 25%)</t>
  </si>
  <si>
    <t>Failure to file penalty is reduced by failure to pay penalty (.5%)</t>
  </si>
  <si>
    <t>In effect, total penalty is 5% per month, for first few months.</t>
  </si>
  <si>
    <t>Amount Underpaid</t>
  </si>
  <si>
    <t>April 15</t>
  </si>
  <si>
    <t>Rate per month the payment is late</t>
  </si>
  <si>
    <t>May 15</t>
  </si>
  <si>
    <t>One month</t>
  </si>
  <si>
    <t>Penalty per month</t>
  </si>
  <si>
    <t>June 5</t>
  </si>
  <si>
    <t>Paid</t>
  </si>
  <si>
    <t>Number of months</t>
  </si>
  <si>
    <t>June 15</t>
  </si>
  <si>
    <t>Two months</t>
  </si>
  <si>
    <t>Late payment penalty</t>
  </si>
  <si>
    <t>Information</t>
  </si>
  <si>
    <t>Unearned</t>
  </si>
  <si>
    <t>Earned</t>
  </si>
  <si>
    <t>Total</t>
  </si>
  <si>
    <t>Income</t>
  </si>
  <si>
    <t>Earnings from job</t>
  </si>
  <si>
    <t>Gross Income</t>
  </si>
  <si>
    <t>Less Deduct for AGI</t>
  </si>
  <si>
    <t xml:space="preserve"> Personal Exemption</t>
  </si>
  <si>
    <t xml:space="preserve"> Std Ded. -Unearned Income</t>
  </si>
  <si>
    <t xml:space="preserve"> Std Deduction - Excess</t>
  </si>
  <si>
    <t>Total Standard Deduction</t>
  </si>
  <si>
    <t>Rate</t>
  </si>
  <si>
    <t>Top layer for taxpayer</t>
  </si>
  <si>
    <t>Amount above layer</t>
  </si>
  <si>
    <t>Taxable income</t>
  </si>
  <si>
    <t>A</t>
  </si>
  <si>
    <t>Taxble income</t>
  </si>
  <si>
    <t>Tax on capital gain</t>
  </si>
  <si>
    <t>Long-term captial gains tax</t>
  </si>
  <si>
    <t>Total  income tax</t>
  </si>
  <si>
    <t>Totals</t>
  </si>
  <si>
    <t>Dependent Child's Income</t>
  </si>
  <si>
    <t>Child's Age</t>
  </si>
  <si>
    <t>Taxed at child's rates</t>
  </si>
  <si>
    <t>Taxed at parent's rates</t>
  </si>
  <si>
    <t>Income Tax</t>
  </si>
  <si>
    <t>Jasmine</t>
  </si>
  <si>
    <t>Interest on savings, etc.</t>
  </si>
  <si>
    <t>Child's Total Income Tax</t>
  </si>
  <si>
    <t>Hestia</t>
  </si>
  <si>
    <t>Wages - Earned Income</t>
  </si>
  <si>
    <t>Dividend Income - Unearned Income</t>
  </si>
  <si>
    <t>Montague</t>
  </si>
  <si>
    <t>Regular income tax liability</t>
  </si>
  <si>
    <t>Tentative AMT</t>
  </si>
  <si>
    <t>AMT Liability</t>
  </si>
  <si>
    <t>Add: Exemptions</t>
  </si>
  <si>
    <t>State income tax</t>
  </si>
  <si>
    <t>Salary</t>
  </si>
  <si>
    <t>Rate-Social Security</t>
  </si>
  <si>
    <t>Social Security Tax</t>
  </si>
  <si>
    <t>Rate-Medicare Tax</t>
  </si>
  <si>
    <t xml:space="preserve">Medicare Tax </t>
  </si>
  <si>
    <t>FICA (Soc. Security &amp; Medicare)</t>
  </si>
  <si>
    <t>Baker - FICA Withholding Amount</t>
  </si>
  <si>
    <t>Zeus - FICA Withholding Amount</t>
  </si>
  <si>
    <t>E</t>
  </si>
  <si>
    <t>This credit helps cover child care costs for a couple, when both work.</t>
  </si>
  <si>
    <t>If John only has wages of say $1,000, the credit is 20% of $1,000.</t>
  </si>
  <si>
    <t>See Sec. 21(d)</t>
  </si>
  <si>
    <t>This credit helps cover child care costs for a single parent who works.</t>
  </si>
  <si>
    <t>Spouse 2 - wages</t>
  </si>
  <si>
    <t>Standard deduction</t>
  </si>
  <si>
    <t>Current Year</t>
  </si>
  <si>
    <t>Prior Year</t>
  </si>
  <si>
    <t>Income tax liability</t>
  </si>
  <si>
    <t>See Sec. 6654(d)(1)(B), ( C)</t>
  </si>
  <si>
    <t>Penalty-Estimated Tax</t>
  </si>
  <si>
    <t>Angelina</t>
  </si>
  <si>
    <t>What is Angelina's federal taxable income before credits?</t>
  </si>
  <si>
    <t>See Sec. 1(g)</t>
  </si>
  <si>
    <t>Hester</t>
  </si>
  <si>
    <t>Harmony</t>
  </si>
  <si>
    <t>Maia</t>
  </si>
  <si>
    <t>Sec. 63( c)(5)</t>
  </si>
  <si>
    <t>Some of this income is subject to Kiddie Tax rates. Sec. 1(g).</t>
  </si>
  <si>
    <t>Sec. 151(d(2)</t>
  </si>
  <si>
    <t>Threshold for 25% bracket</t>
  </si>
  <si>
    <t>Amount of LTCG taxed at 15%</t>
  </si>
  <si>
    <t>Amount of LTCG taxed at 0%</t>
  </si>
  <si>
    <t>Section 24 ( c)</t>
  </si>
  <si>
    <t>Life-time [25( c)]</t>
  </si>
  <si>
    <t>Hope [25(b), (i)]</t>
  </si>
  <si>
    <t>A taxpayer uses a rate of 20%, when AGI exceeds what level?</t>
  </si>
  <si>
    <t>2. Earned income +</t>
  </si>
  <si>
    <t>What is Jamie's federal tax before credits?</t>
  </si>
  <si>
    <t>Total income</t>
  </si>
  <si>
    <t>Case A</t>
  </si>
  <si>
    <t>Wages- earned equally by spouses</t>
  </si>
  <si>
    <t>Dividends, Interest and LTCG</t>
  </si>
  <si>
    <t>Modified Adjusted Gross Income (MAGI )</t>
  </si>
  <si>
    <r>
      <t xml:space="preserve">Less Threshold Amount </t>
    </r>
    <r>
      <rPr>
        <b/>
        <u/>
        <sz val="12"/>
        <color indexed="8"/>
        <rFont val="Arial"/>
        <family val="2"/>
      </rPr>
      <t/>
    </r>
  </si>
  <si>
    <t>Excess over threshold</t>
  </si>
  <si>
    <t>Medicare Surtax (Sec. 1411)</t>
  </si>
  <si>
    <t>Lesser of:</t>
  </si>
  <si>
    <t>1) AGI Over $250,000</t>
  </si>
  <si>
    <t xml:space="preserve">2) Net Investment Inc. </t>
  </si>
  <si>
    <t>Tax Rate</t>
  </si>
  <si>
    <t>Amount of tax on investment income</t>
  </si>
  <si>
    <t>Amount subject to tax</t>
  </si>
  <si>
    <t>Income taxed at regular rates</t>
  </si>
  <si>
    <t>Jamie, Single</t>
  </si>
  <si>
    <t>No exemption for Scott, on Scott's personal income tax return.</t>
  </si>
  <si>
    <t>Because Scott is a dependent of another.</t>
  </si>
  <si>
    <t>Montoya</t>
  </si>
  <si>
    <t>Some of the income will be subject to the Kiddie tax rates.</t>
  </si>
  <si>
    <t>Subtotal (This is where you start on Form 6251)</t>
  </si>
  <si>
    <t xml:space="preserve">   (Percentage of Completion Method, Incentive options, etc.)</t>
  </si>
  <si>
    <t>Subtract net operating loss allowed for AMT</t>
  </si>
  <si>
    <t>Taxable Excess-  Base for AMT Tax Computation</t>
  </si>
  <si>
    <t>Less amount of qualified dividends</t>
  </si>
  <si>
    <t>Amount taxed at regular rates</t>
  </si>
  <si>
    <t xml:space="preserve">Tax on line 10    </t>
  </si>
  <si>
    <t>Up to:</t>
  </si>
  <si>
    <t>above:</t>
  </si>
  <si>
    <t>Subtotals</t>
  </si>
  <si>
    <t>Qualified dividends</t>
  </si>
  <si>
    <t>Tenative minimum tax before foreign tax credit</t>
  </si>
  <si>
    <t xml:space="preserve">Subtract foreign tax credit </t>
  </si>
  <si>
    <t>Subtotal - This is tentative minimum tax</t>
  </si>
  <si>
    <t>Enter regular income tax from page 2 of Form 1040</t>
  </si>
  <si>
    <t>If TMT (Line 13) exceeds Regular tax (Line 14),  excess is  AMT</t>
  </si>
  <si>
    <t>Tentative minimum tax</t>
  </si>
  <si>
    <t xml:space="preserve">Regular income tax </t>
  </si>
  <si>
    <t>Regular taxable income</t>
  </si>
  <si>
    <t>AMTI [Combine lines 3 through 7, to get AMTI]</t>
  </si>
  <si>
    <t>Sylvester</t>
  </si>
  <si>
    <t>In AMT computations, dividends and long-term capital gains are taxed at their usual preferental rates.</t>
  </si>
  <si>
    <t>Sue - Excess FICA Withholding</t>
  </si>
  <si>
    <t>Salary for the year</t>
  </si>
  <si>
    <t>Maximum for Soc. Security</t>
  </si>
  <si>
    <t>Excess withholding</t>
  </si>
  <si>
    <t xml:space="preserve"> Amount of Exemption Before Reduction </t>
  </si>
  <si>
    <t xml:space="preserve"> AMTI</t>
  </si>
  <si>
    <t xml:space="preserve">  Excess of AMTI over threshold</t>
  </si>
  <si>
    <t xml:space="preserve"> Phaseout percentage - 25%</t>
  </si>
  <si>
    <t xml:space="preserve"> Exemption disallowed</t>
  </si>
  <si>
    <t xml:space="preserve"> Exemption allowed</t>
  </si>
  <si>
    <t>Jose</t>
  </si>
  <si>
    <t>Miscellaneous Itemized Ded.</t>
  </si>
  <si>
    <t xml:space="preserve"> Threshold </t>
  </si>
  <si>
    <t>[net unearned income]</t>
  </si>
  <si>
    <t>See Form 1040 (2015), line 69</t>
  </si>
  <si>
    <t>Self-employment Tax</t>
  </si>
  <si>
    <t>Salary, etc. subject to FICA withholding</t>
  </si>
  <si>
    <t>Net income from Self-Employment activities</t>
  </si>
  <si>
    <t>Fraction to get equivalent for half of SE tax</t>
  </si>
  <si>
    <t>Net Self-employment income - Total</t>
  </si>
  <si>
    <t>Total self-employment tax</t>
  </si>
  <si>
    <t>Remaining amount - Soc. Security &amp; Medicare Tax</t>
  </si>
  <si>
    <t>Net Self-Employment Income below Soc. Sec. limit</t>
  </si>
  <si>
    <t>Net Self-Employment Income ABOVE Soc.Sec. limit</t>
  </si>
  <si>
    <t>Max. earnings for Social Security &amp; Medicare Tax</t>
  </si>
  <si>
    <t>Page 8-25</t>
  </si>
  <si>
    <t>Page 8-26</t>
  </si>
  <si>
    <t>Maximum amount of expense subject to credit</t>
  </si>
  <si>
    <t>Compute answer, round up</t>
  </si>
  <si>
    <t>Qualifying Widow, 2016</t>
  </si>
  <si>
    <t>Single, 2016</t>
  </si>
  <si>
    <t>Head of Household, 2016</t>
  </si>
  <si>
    <r>
      <t xml:space="preserve"> Add back </t>
    </r>
    <r>
      <rPr>
        <b/>
        <sz val="12"/>
        <rFont val="Calibri"/>
        <family val="2"/>
        <scheme val="minor"/>
      </rPr>
      <t>exemptions</t>
    </r>
    <r>
      <rPr>
        <sz val="12"/>
        <rFont val="Calibri"/>
        <family val="2"/>
        <scheme val="minor"/>
      </rPr>
      <t xml:space="preserve"> for self, spouse, dependents</t>
    </r>
  </si>
  <si>
    <r>
      <t xml:space="preserve">Add back </t>
    </r>
    <r>
      <rPr>
        <b/>
        <sz val="12"/>
        <rFont val="Calibri"/>
        <family val="2"/>
        <scheme val="minor"/>
      </rPr>
      <t>standard deduction (</t>
    </r>
    <r>
      <rPr>
        <sz val="12"/>
        <rFont val="Calibri"/>
        <family val="2"/>
        <scheme val="minor"/>
      </rPr>
      <t>or itemized deductions</t>
    </r>
  </si>
  <si>
    <r>
      <t xml:space="preserve">     </t>
    </r>
    <r>
      <rPr>
        <b/>
        <sz val="12"/>
        <rFont val="Calibri"/>
        <family val="2"/>
        <scheme val="minor"/>
      </rPr>
      <t xml:space="preserve">  not allowed</t>
    </r>
    <r>
      <rPr>
        <sz val="12"/>
        <rFont val="Calibri"/>
        <family val="2"/>
        <scheme val="minor"/>
      </rPr>
      <t xml:space="preserve"> in computing AMT).</t>
    </r>
  </si>
  <si>
    <r>
      <rPr>
        <b/>
        <sz val="12"/>
        <rFont val="Calibri"/>
        <family val="2"/>
        <scheme val="minor"/>
      </rPr>
      <t>Adjust</t>
    </r>
    <r>
      <rPr>
        <sz val="12"/>
        <rFont val="Calibri"/>
        <family val="2"/>
        <scheme val="minor"/>
      </rPr>
      <t xml:space="preserve"> taxable income for items with other AMT method.</t>
    </r>
  </si>
  <si>
    <r>
      <rPr>
        <b/>
        <sz val="12"/>
        <rFont val="Calibri"/>
        <family val="2"/>
        <scheme val="minor"/>
      </rPr>
      <t xml:space="preserve">AMT preferences </t>
    </r>
    <r>
      <rPr>
        <sz val="12"/>
        <rFont val="Calibri"/>
        <family val="2"/>
        <scheme val="minor"/>
      </rPr>
      <t>(Private activity bond interest, etc.)</t>
    </r>
  </si>
  <si>
    <t>Asteria-2016</t>
  </si>
  <si>
    <t>Maximum for Social Security</t>
  </si>
  <si>
    <t>12 years old</t>
  </si>
  <si>
    <t>Maximum Standard Deduction</t>
  </si>
  <si>
    <t>Less: dividend income</t>
  </si>
  <si>
    <t>Dividend income</t>
  </si>
  <si>
    <t>Less dividend income</t>
  </si>
  <si>
    <t>Maximum amt. of expense subject to credit</t>
  </si>
  <si>
    <t>Totals for ordinary income</t>
  </si>
  <si>
    <t>Capital gain</t>
  </si>
  <si>
    <t>Total  income tax before credits</t>
  </si>
  <si>
    <t>Long-term capital gain above 15%</t>
  </si>
  <si>
    <t>Note: Total of ordinary income and capital gain is not above threshold for 25% rate.</t>
  </si>
  <si>
    <t>Base for Social Security Tax</t>
  </si>
  <si>
    <t>Base for Medicare Tax</t>
  </si>
  <si>
    <t>Single Return For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</si>
</sst>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34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1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4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</cellStyleXfs>
  <cellXfs count="607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/>
    <xf numFmtId="6" fontId="4" fillId="0" borderId="0" xfId="0" applyNumberFormat="1" applyFont="1" applyBorder="1" applyAlignment="1">
      <alignment vertical="center"/>
    </xf>
    <xf numFmtId="0" fontId="8" fillId="0" borderId="46" xfId="0" applyFont="1" applyBorder="1" applyAlignment="1">
      <alignment horizontal="center"/>
    </xf>
    <xf numFmtId="6" fontId="8" fillId="0" borderId="47" xfId="0" applyNumberFormat="1" applyFont="1" applyBorder="1"/>
    <xf numFmtId="38" fontId="8" fillId="0" borderId="48" xfId="0" applyNumberFormat="1" applyFont="1" applyBorder="1"/>
    <xf numFmtId="38" fontId="8" fillId="0" borderId="47" xfId="0" applyNumberFormat="1" applyFont="1" applyBorder="1"/>
    <xf numFmtId="38" fontId="8" fillId="0" borderId="49" xfId="0" applyNumberFormat="1" applyFont="1" applyBorder="1"/>
    <xf numFmtId="38" fontId="8" fillId="0" borderId="50" xfId="0" applyNumberFormat="1" applyFont="1" applyBorder="1"/>
    <xf numFmtId="38" fontId="8" fillId="0" borderId="51" xfId="0" applyNumberFormat="1" applyFont="1" applyBorder="1"/>
    <xf numFmtId="38" fontId="8" fillId="4" borderId="51" xfId="0" applyNumberFormat="1" applyFont="1" applyFill="1" applyBorder="1"/>
    <xf numFmtId="38" fontId="8" fillId="4" borderId="49" xfId="0" applyNumberFormat="1" applyFont="1" applyFill="1" applyBorder="1"/>
    <xf numFmtId="38" fontId="8" fillId="4" borderId="52" xfId="0" applyNumberFormat="1" applyFont="1" applyFill="1" applyBorder="1"/>
    <xf numFmtId="165" fontId="8" fillId="4" borderId="48" xfId="4" applyNumberFormat="1" applyFont="1" applyFill="1" applyBorder="1"/>
    <xf numFmtId="6" fontId="8" fillId="4" borderId="53" xfId="0" applyNumberFormat="1" applyFont="1" applyFill="1" applyBorder="1"/>
    <xf numFmtId="6" fontId="2" fillId="3" borderId="53" xfId="0" applyNumberFormat="1" applyFont="1" applyFill="1" applyBorder="1" applyAlignment="1">
      <alignment vertical="center"/>
    </xf>
    <xf numFmtId="0" fontId="3" fillId="0" borderId="0" xfId="5" applyFont="1"/>
    <xf numFmtId="0" fontId="3" fillId="0" borderId="0" xfId="5"/>
    <xf numFmtId="0" fontId="1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34" xfId="0" applyFont="1" applyBorder="1" applyAlignment="1">
      <alignment horizontal="left" indent="1"/>
    </xf>
    <xf numFmtId="6" fontId="16" fillId="0" borderId="42" xfId="0" applyNumberFormat="1" applyFont="1" applyBorder="1" applyAlignment="1"/>
    <xf numFmtId="6" fontId="16" fillId="0" borderId="0" xfId="0" applyNumberFormat="1" applyFont="1" applyBorder="1" applyAlignment="1"/>
    <xf numFmtId="0" fontId="16" fillId="0" borderId="0" xfId="0" applyFont="1" applyBorder="1" applyAlignment="1">
      <alignment horizontal="left" indent="1"/>
    </xf>
    <xf numFmtId="0" fontId="16" fillId="0" borderId="35" xfId="0" applyFont="1" applyBorder="1" applyAlignment="1">
      <alignment horizontal="left" indent="1"/>
    </xf>
    <xf numFmtId="0" fontId="16" fillId="0" borderId="0" xfId="0" applyFont="1" applyBorder="1"/>
    <xf numFmtId="0" fontId="15" fillId="3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left" indent="1"/>
    </xf>
    <xf numFmtId="0" fontId="16" fillId="0" borderId="0" xfId="0" applyFont="1"/>
    <xf numFmtId="0" fontId="16" fillId="0" borderId="33" xfId="0" applyFont="1" applyBorder="1"/>
    <xf numFmtId="0" fontId="15" fillId="0" borderId="41" xfId="0" applyFont="1" applyBorder="1" applyAlignment="1">
      <alignment horizontal="left" vertical="center" indent="2"/>
    </xf>
    <xf numFmtId="0" fontId="15" fillId="0" borderId="24" xfId="0" applyFont="1" applyBorder="1" applyAlignment="1">
      <alignment horizontal="center" vertical="center"/>
    </xf>
    <xf numFmtId="0" fontId="16" fillId="0" borderId="33" xfId="0" applyFont="1" applyBorder="1" applyAlignment="1">
      <alignment horizontal="left" vertical="center" indent="2"/>
    </xf>
    <xf numFmtId="164" fontId="16" fillId="0" borderId="42" xfId="2" applyNumberFormat="1" applyFont="1" applyBorder="1" applyAlignment="1">
      <alignment vertical="center"/>
    </xf>
    <xf numFmtId="0" fontId="16" fillId="0" borderId="37" xfId="0" applyFont="1" applyBorder="1" applyAlignment="1">
      <alignment horizontal="left" vertical="center" indent="2"/>
    </xf>
    <xf numFmtId="164" fontId="16" fillId="0" borderId="6" xfId="2" applyNumberFormat="1" applyFont="1" applyBorder="1" applyAlignment="1">
      <alignment vertical="center"/>
    </xf>
    <xf numFmtId="9" fontId="16" fillId="0" borderId="6" xfId="4" applyFont="1" applyBorder="1" applyAlignment="1">
      <alignment vertical="center"/>
    </xf>
    <xf numFmtId="0" fontId="16" fillId="0" borderId="0" xfId="0" applyFont="1" applyBorder="1" applyAlignment="1">
      <alignment horizontal="left" vertical="center" indent="2"/>
    </xf>
    <xf numFmtId="164" fontId="16" fillId="0" borderId="0" xfId="2" applyNumberFormat="1" applyFont="1" applyBorder="1" applyAlignment="1">
      <alignment vertical="center"/>
    </xf>
    <xf numFmtId="0" fontId="15" fillId="3" borderId="0" xfId="0" applyFont="1" applyFill="1" applyBorder="1" applyAlignment="1">
      <alignment horizontal="left" vertical="center" indent="2"/>
    </xf>
    <xf numFmtId="0" fontId="16" fillId="0" borderId="0" xfId="0" applyFont="1" applyBorder="1" applyAlignment="1">
      <alignment vertical="center"/>
    </xf>
    <xf numFmtId="0" fontId="16" fillId="0" borderId="14" xfId="0" applyFont="1" applyBorder="1"/>
    <xf numFmtId="0" fontId="16" fillId="0" borderId="37" xfId="0" applyFont="1" applyBorder="1"/>
    <xf numFmtId="0" fontId="15" fillId="0" borderId="13" xfId="0" applyFont="1" applyBorder="1" applyAlignment="1">
      <alignment horizontal="left" vertical="center" indent="2"/>
    </xf>
    <xf numFmtId="164" fontId="15" fillId="0" borderId="7" xfId="2" applyNumberFormat="1" applyFont="1" applyBorder="1" applyAlignment="1">
      <alignment vertical="center"/>
    </xf>
    <xf numFmtId="0" fontId="15" fillId="0" borderId="14" xfId="0" applyFont="1" applyBorder="1" applyAlignment="1">
      <alignment horizontal="left" vertical="center" indent="2"/>
    </xf>
    <xf numFmtId="164" fontId="15" fillId="0" borderId="8" xfId="2" applyNumberFormat="1" applyFont="1" applyBorder="1" applyAlignment="1">
      <alignment vertical="center"/>
    </xf>
    <xf numFmtId="9" fontId="15" fillId="0" borderId="5" xfId="4" applyFont="1" applyBorder="1" applyAlignment="1">
      <alignment vertical="center"/>
    </xf>
    <xf numFmtId="164" fontId="15" fillId="0" borderId="30" xfId="2" applyNumberFormat="1" applyFont="1" applyBorder="1" applyAlignment="1">
      <alignment vertical="center"/>
    </xf>
    <xf numFmtId="164" fontId="15" fillId="0" borderId="5" xfId="2" applyNumberFormat="1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6" fontId="16" fillId="0" borderId="5" xfId="0" applyNumberFormat="1" applyFont="1" applyBorder="1" applyAlignment="1">
      <alignment vertical="center"/>
    </xf>
    <xf numFmtId="0" fontId="15" fillId="0" borderId="14" xfId="0" applyFont="1" applyBorder="1"/>
    <xf numFmtId="38" fontId="15" fillId="0" borderId="5" xfId="0" applyNumberFormat="1" applyFont="1" applyBorder="1" applyAlignment="1">
      <alignment vertical="center"/>
    </xf>
    <xf numFmtId="38" fontId="16" fillId="0" borderId="6" xfId="0" applyNumberFormat="1" applyFont="1" applyBorder="1" applyAlignment="1">
      <alignment vertical="center"/>
    </xf>
    <xf numFmtId="38" fontId="16" fillId="0" borderId="7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6" fillId="0" borderId="0" xfId="0" applyFont="1" applyBorder="1" applyAlignment="1"/>
    <xf numFmtId="0" fontId="16" fillId="0" borderId="5" xfId="0" applyFont="1" applyFill="1" applyBorder="1"/>
    <xf numFmtId="164" fontId="16" fillId="0" borderId="5" xfId="1" applyNumberFormat="1" applyFont="1" applyBorder="1"/>
    <xf numFmtId="164" fontId="16" fillId="0" borderId="16" xfId="1" applyNumberFormat="1" applyFont="1" applyBorder="1"/>
    <xf numFmtId="6" fontId="16" fillId="0" borderId="5" xfId="0" applyNumberFormat="1" applyFont="1" applyBorder="1" applyAlignment="1"/>
    <xf numFmtId="0" fontId="16" fillId="0" borderId="0" xfId="0" applyFont="1" applyFill="1" applyBorder="1"/>
    <xf numFmtId="0" fontId="16" fillId="0" borderId="0" xfId="0" applyFont="1" applyFill="1" applyBorder="1" applyAlignment="1"/>
    <xf numFmtId="6" fontId="17" fillId="0" borderId="0" xfId="0" applyNumberFormat="1" applyFont="1" applyBorder="1" applyAlignment="1">
      <alignment vertical="center"/>
    </xf>
    <xf numFmtId="0" fontId="15" fillId="0" borderId="54" xfId="0" applyFont="1" applyBorder="1" applyAlignment="1">
      <alignment horizontal="left" indent="1"/>
    </xf>
    <xf numFmtId="0" fontId="16" fillId="0" borderId="55" xfId="0" applyFont="1" applyBorder="1"/>
    <xf numFmtId="0" fontId="19" fillId="0" borderId="56" xfId="0" applyFont="1" applyBorder="1"/>
    <xf numFmtId="0" fontId="15" fillId="0" borderId="57" xfId="3" applyNumberFormat="1" applyFont="1" applyBorder="1" applyAlignment="1">
      <alignment horizontal="center"/>
    </xf>
    <xf numFmtId="0" fontId="16" fillId="0" borderId="59" xfId="0" applyFont="1" applyBorder="1" applyAlignment="1">
      <alignment horizontal="left" indent="1"/>
    </xf>
    <xf numFmtId="0" fontId="16" fillId="0" borderId="60" xfId="0" applyFont="1" applyFill="1" applyBorder="1" applyAlignment="1">
      <alignment horizontal="left" indent="1"/>
    </xf>
    <xf numFmtId="164" fontId="16" fillId="0" borderId="51" xfId="1" applyNumberFormat="1" applyFont="1" applyBorder="1"/>
    <xf numFmtId="0" fontId="15" fillId="0" borderId="61" xfId="0" applyFont="1" applyFill="1" applyBorder="1" applyAlignment="1">
      <alignment horizontal="left" indent="1"/>
    </xf>
    <xf numFmtId="0" fontId="15" fillId="0" borderId="62" xfId="0" applyFont="1" applyFill="1" applyBorder="1"/>
    <xf numFmtId="164" fontId="15" fillId="0" borderId="62" xfId="1" applyNumberFormat="1" applyFont="1" applyBorder="1"/>
    <xf numFmtId="0" fontId="20" fillId="3" borderId="0" xfId="0" applyFont="1" applyFill="1" applyBorder="1"/>
    <xf numFmtId="41" fontId="18" fillId="3" borderId="63" xfId="1" applyNumberFormat="1" applyFont="1" applyFill="1" applyBorder="1" applyAlignment="1">
      <alignment vertical="center"/>
    </xf>
    <xf numFmtId="41" fontId="17" fillId="3" borderId="64" xfId="1" applyNumberFormat="1" applyFont="1" applyFill="1" applyBorder="1" applyAlignment="1">
      <alignment vertical="center"/>
    </xf>
    <xf numFmtId="164" fontId="21" fillId="0" borderId="27" xfId="1" applyNumberFormat="1" applyFont="1" applyBorder="1" applyAlignment="1">
      <alignment horizontal="center" vertical="center"/>
    </xf>
    <xf numFmtId="164" fontId="18" fillId="0" borderId="24" xfId="1" applyNumberFormat="1" applyFont="1" applyBorder="1" applyAlignment="1">
      <alignment horizontal="center" vertical="center"/>
    </xf>
    <xf numFmtId="164" fontId="18" fillId="0" borderId="28" xfId="1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/>
    </xf>
    <xf numFmtId="164" fontId="18" fillId="0" borderId="26" xfId="1" applyNumberFormat="1" applyFont="1" applyBorder="1" applyAlignment="1">
      <alignment horizontal="center" vertical="center"/>
    </xf>
    <xf numFmtId="164" fontId="18" fillId="0" borderId="25" xfId="1" applyNumberFormat="1" applyFont="1" applyBorder="1" applyAlignment="1">
      <alignment horizontal="center" vertical="center"/>
    </xf>
    <xf numFmtId="164" fontId="18" fillId="0" borderId="17" xfId="1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9" fontId="16" fillId="0" borderId="14" xfId="4" applyFont="1" applyBorder="1" applyAlignment="1">
      <alignment vertical="center"/>
    </xf>
    <xf numFmtId="9" fontId="16" fillId="0" borderId="22" xfId="4" applyFont="1" applyBorder="1" applyAlignment="1">
      <alignment vertical="center"/>
    </xf>
    <xf numFmtId="0" fontId="16" fillId="0" borderId="73" xfId="0" applyFont="1" applyBorder="1" applyAlignment="1">
      <alignment vertical="center"/>
    </xf>
    <xf numFmtId="164" fontId="15" fillId="0" borderId="6" xfId="1" applyNumberFormat="1" applyFont="1" applyBorder="1" applyAlignment="1">
      <alignment vertical="center"/>
    </xf>
    <xf numFmtId="0" fontId="14" fillId="0" borderId="0" xfId="0" applyFont="1"/>
    <xf numFmtId="0" fontId="23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/>
    <xf numFmtId="0" fontId="24" fillId="0" borderId="0" xfId="0" applyFont="1"/>
    <xf numFmtId="0" fontId="24" fillId="0" borderId="35" xfId="0" applyFont="1" applyBorder="1" applyAlignment="1">
      <alignment horizontal="left" indent="1"/>
    </xf>
    <xf numFmtId="0" fontId="24" fillId="0" borderId="14" xfId="0" applyFont="1" applyBorder="1"/>
    <xf numFmtId="0" fontId="24" fillId="0" borderId="36" xfId="0" applyFont="1" applyBorder="1" applyAlignment="1">
      <alignment horizontal="left" indent="1"/>
    </xf>
    <xf numFmtId="0" fontId="24" fillId="0" borderId="37" xfId="0" applyFont="1" applyBorder="1"/>
    <xf numFmtId="6" fontId="22" fillId="3" borderId="17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5" xfId="0" applyFont="1" applyBorder="1"/>
    <xf numFmtId="0" fontId="23" fillId="0" borderId="0" xfId="5" applyFont="1" applyFill="1" applyBorder="1" applyAlignment="1">
      <alignment horizontal="center"/>
    </xf>
    <xf numFmtId="0" fontId="22" fillId="0" borderId="0" xfId="5" applyFont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24" fillId="0" borderId="0" xfId="5" applyFont="1"/>
    <xf numFmtId="0" fontId="22" fillId="0" borderId="86" xfId="6" applyFont="1" applyBorder="1" applyAlignment="1">
      <alignment horizontal="center"/>
    </xf>
    <xf numFmtId="0" fontId="22" fillId="0" borderId="87" xfId="6" applyFont="1" applyBorder="1" applyAlignment="1">
      <alignment horizontal="left" vertical="center" indent="1"/>
    </xf>
    <xf numFmtId="0" fontId="22" fillId="0" borderId="87" xfId="6" applyFont="1" applyBorder="1" applyAlignment="1">
      <alignment horizontal="left" indent="1"/>
    </xf>
    <xf numFmtId="0" fontId="22" fillId="0" borderId="87" xfId="6" applyFont="1" applyBorder="1"/>
    <xf numFmtId="6" fontId="22" fillId="4" borderId="88" xfId="7" applyNumberFormat="1" applyFont="1" applyFill="1" applyBorder="1" applyAlignment="1">
      <alignment horizontal="right" vertical="center"/>
    </xf>
    <xf numFmtId="0" fontId="22" fillId="0" borderId="60" xfId="6" applyFont="1" applyBorder="1" applyAlignment="1">
      <alignment horizontal="center"/>
    </xf>
    <xf numFmtId="0" fontId="24" fillId="0" borderId="10" xfId="6" applyFont="1" applyBorder="1" applyAlignment="1">
      <alignment horizontal="left" vertical="center" indent="1"/>
    </xf>
    <xf numFmtId="0" fontId="24" fillId="0" borderId="10" xfId="6" applyFont="1" applyBorder="1" applyAlignment="1">
      <alignment vertical="center"/>
    </xf>
    <xf numFmtId="41" fontId="22" fillId="4" borderId="89" xfId="8" applyFont="1" applyFill="1" applyBorder="1" applyAlignment="1">
      <alignment horizontal="right" vertical="center"/>
    </xf>
    <xf numFmtId="0" fontId="24" fillId="0" borderId="10" xfId="6" applyFont="1" applyBorder="1" applyAlignment="1">
      <alignment horizontal="left" indent="1"/>
    </xf>
    <xf numFmtId="0" fontId="24" fillId="0" borderId="10" xfId="6" applyFont="1" applyBorder="1"/>
    <xf numFmtId="41" fontId="22" fillId="4" borderId="47" xfId="8" applyFont="1" applyFill="1" applyBorder="1" applyAlignment="1">
      <alignment horizontal="right" vertical="center"/>
    </xf>
    <xf numFmtId="41" fontId="22" fillId="0" borderId="51" xfId="8" applyFont="1" applyBorder="1" applyAlignment="1">
      <alignment horizontal="right" vertical="center"/>
    </xf>
    <xf numFmtId="41" fontId="22" fillId="4" borderId="51" xfId="8" applyFont="1" applyFill="1" applyBorder="1" applyAlignment="1">
      <alignment horizontal="right" vertical="center"/>
    </xf>
    <xf numFmtId="6" fontId="22" fillId="0" borderId="51" xfId="8" applyNumberFormat="1" applyFont="1" applyBorder="1" applyAlignment="1">
      <alignment horizontal="right" vertical="center"/>
    </xf>
    <xf numFmtId="0" fontId="24" fillId="0" borderId="10" xfId="6" applyFont="1" applyBorder="1" applyAlignment="1">
      <alignment horizontal="left" vertical="center"/>
    </xf>
    <xf numFmtId="6" fontId="22" fillId="4" borderId="51" xfId="8" applyNumberFormat="1" applyFont="1" applyFill="1" applyBorder="1" applyAlignment="1">
      <alignment horizontal="right" vertical="center"/>
    </xf>
    <xf numFmtId="41" fontId="22" fillId="0" borderId="89" xfId="8" applyFont="1" applyBorder="1" applyAlignment="1">
      <alignment horizontal="right" vertical="center"/>
    </xf>
    <xf numFmtId="0" fontId="22" fillId="0" borderId="61" xfId="6" applyFont="1" applyBorder="1" applyAlignment="1">
      <alignment horizontal="center"/>
    </xf>
    <xf numFmtId="0" fontId="22" fillId="0" borderId="90" xfId="6" applyFont="1" applyBorder="1" applyAlignment="1">
      <alignment horizontal="left" vertical="center" indent="1"/>
    </xf>
    <xf numFmtId="0" fontId="22" fillId="0" borderId="90" xfId="6" applyFont="1" applyBorder="1" applyAlignment="1">
      <alignment horizontal="left" indent="1"/>
    </xf>
    <xf numFmtId="0" fontId="22" fillId="0" borderId="90" xfId="6" applyFont="1" applyBorder="1"/>
    <xf numFmtId="41" fontId="22" fillId="4" borderId="53" xfId="8" applyFont="1" applyFill="1" applyBorder="1" applyAlignment="1">
      <alignment horizontal="right" vertical="center"/>
    </xf>
    <xf numFmtId="0" fontId="24" fillId="0" borderId="87" xfId="6" applyFont="1" applyBorder="1"/>
    <xf numFmtId="41" fontId="22" fillId="4" borderId="88" xfId="8" applyFont="1" applyFill="1" applyBorder="1" applyAlignment="1">
      <alignment horizontal="right" vertical="center"/>
    </xf>
    <xf numFmtId="0" fontId="22" fillId="0" borderId="58" xfId="6" applyFont="1" applyBorder="1" applyAlignment="1">
      <alignment horizontal="center"/>
    </xf>
    <xf numFmtId="0" fontId="22" fillId="0" borderId="91" xfId="6" applyFont="1" applyBorder="1" applyAlignment="1">
      <alignment horizontal="left" vertical="center" indent="1"/>
    </xf>
    <xf numFmtId="0" fontId="22" fillId="0" borderId="9" xfId="6" applyFont="1" applyBorder="1" applyAlignment="1">
      <alignment horizontal="left" vertical="center" indent="1"/>
    </xf>
    <xf numFmtId="0" fontId="22" fillId="0" borderId="9" xfId="6" applyFont="1" applyBorder="1" applyAlignment="1">
      <alignment horizontal="left" indent="1"/>
    </xf>
    <xf numFmtId="0" fontId="22" fillId="0" borderId="9" xfId="6" applyFont="1" applyBorder="1"/>
    <xf numFmtId="0" fontId="24" fillId="0" borderId="9" xfId="6" applyFont="1" applyBorder="1"/>
    <xf numFmtId="41" fontId="22" fillId="4" borderId="48" xfId="8" applyFont="1" applyFill="1" applyBorder="1" applyAlignment="1">
      <alignment horizontal="right" vertical="center"/>
    </xf>
    <xf numFmtId="0" fontId="22" fillId="0" borderId="92" xfId="6" applyFont="1" applyBorder="1" applyAlignment="1">
      <alignment horizontal="left" vertical="center" indent="1"/>
    </xf>
    <xf numFmtId="0" fontId="22" fillId="0" borderId="0" xfId="6" applyFont="1" applyBorder="1" applyAlignment="1">
      <alignment horizontal="left" vertical="center" indent="1"/>
    </xf>
    <xf numFmtId="0" fontId="22" fillId="0" borderId="0" xfId="6" applyFont="1" applyBorder="1" applyAlignment="1">
      <alignment horizontal="left" indent="1"/>
    </xf>
    <xf numFmtId="0" fontId="22" fillId="0" borderId="0" xfId="6" applyFont="1" applyBorder="1"/>
    <xf numFmtId="0" fontId="24" fillId="0" borderId="0" xfId="6" applyFont="1" applyBorder="1"/>
    <xf numFmtId="41" fontId="22" fillId="4" borderId="93" xfId="8" applyFont="1" applyFill="1" applyBorder="1" applyAlignment="1">
      <alignment horizontal="right" vertical="center"/>
    </xf>
    <xf numFmtId="0" fontId="22" fillId="0" borderId="59" xfId="6" applyFont="1" applyBorder="1" applyAlignment="1">
      <alignment horizontal="center"/>
    </xf>
    <xf numFmtId="0" fontId="22" fillId="0" borderId="94" xfId="6" applyFont="1" applyBorder="1" applyAlignment="1">
      <alignment horizontal="left" vertical="center" indent="1"/>
    </xf>
    <xf numFmtId="0" fontId="22" fillId="0" borderId="95" xfId="6" applyFont="1" applyBorder="1" applyAlignment="1">
      <alignment horizontal="center" vertical="center"/>
    </xf>
    <xf numFmtId="3" fontId="22" fillId="6" borderId="95" xfId="6" applyNumberFormat="1" applyFont="1" applyFill="1" applyBorder="1"/>
    <xf numFmtId="9" fontId="24" fillId="0" borderId="95" xfId="9" applyFont="1" applyBorder="1"/>
    <xf numFmtId="41" fontId="22" fillId="4" borderId="95" xfId="6" applyNumberFormat="1" applyFont="1" applyFill="1" applyBorder="1" applyAlignment="1">
      <alignment vertical="center"/>
    </xf>
    <xf numFmtId="41" fontId="22" fillId="4" borderId="96" xfId="8" applyFont="1" applyFill="1" applyBorder="1" applyAlignment="1">
      <alignment horizontal="right" vertical="center"/>
    </xf>
    <xf numFmtId="0" fontId="24" fillId="0" borderId="97" xfId="6" applyFont="1" applyBorder="1" applyAlignment="1">
      <alignment horizontal="right" vertical="center" indent="1"/>
    </xf>
    <xf numFmtId="0" fontId="22" fillId="0" borderId="98" xfId="6" applyFont="1" applyBorder="1" applyAlignment="1">
      <alignment horizontal="center" vertical="center"/>
    </xf>
    <xf numFmtId="3" fontId="22" fillId="6" borderId="98" xfId="6" applyNumberFormat="1" applyFont="1" applyFill="1" applyBorder="1"/>
    <xf numFmtId="41" fontId="22" fillId="4" borderId="98" xfId="6" applyNumberFormat="1" applyFont="1" applyFill="1" applyBorder="1" applyAlignment="1">
      <alignment horizontal="right" vertical="center" indent="1"/>
    </xf>
    <xf numFmtId="38" fontId="22" fillId="4" borderId="99" xfId="8" applyNumberFormat="1" applyFont="1" applyFill="1" applyBorder="1" applyAlignment="1">
      <alignment horizontal="right" vertical="center"/>
    </xf>
    <xf numFmtId="0" fontId="24" fillId="0" borderId="100" xfId="6" applyFont="1" applyBorder="1" applyAlignment="1">
      <alignment horizontal="left" vertical="center" indent="3"/>
    </xf>
    <xf numFmtId="3" fontId="24" fillId="0" borderId="95" xfId="6" applyNumberFormat="1" applyFont="1" applyFill="1" applyBorder="1"/>
    <xf numFmtId="41" fontId="22" fillId="4" borderId="95" xfId="6" applyNumberFormat="1" applyFont="1" applyFill="1" applyBorder="1" applyAlignment="1">
      <alignment horizontal="right" vertical="center" indent="1"/>
    </xf>
    <xf numFmtId="38" fontId="22" fillId="4" borderId="96" xfId="8" applyNumberFormat="1" applyFont="1" applyFill="1" applyBorder="1" applyAlignment="1">
      <alignment horizontal="right" vertical="center"/>
    </xf>
    <xf numFmtId="0" fontId="24" fillId="0" borderId="101" xfId="6" applyFont="1" applyBorder="1" applyAlignment="1">
      <alignment horizontal="left" vertical="center" indent="3"/>
    </xf>
    <xf numFmtId="0" fontId="22" fillId="0" borderId="9" xfId="6" applyFont="1" applyBorder="1" applyAlignment="1">
      <alignment horizontal="center" vertical="center"/>
    </xf>
    <xf numFmtId="3" fontId="24" fillId="0" borderId="9" xfId="6" applyNumberFormat="1" applyFont="1" applyFill="1" applyBorder="1"/>
    <xf numFmtId="9" fontId="24" fillId="0" borderId="9" xfId="9" applyFont="1" applyBorder="1"/>
    <xf numFmtId="41" fontId="22" fillId="4" borderId="9" xfId="6" applyNumberFormat="1" applyFont="1" applyFill="1" applyBorder="1" applyAlignment="1">
      <alignment horizontal="right" vertical="center" indent="1"/>
    </xf>
    <xf numFmtId="38" fontId="22" fillId="4" borderId="93" xfId="8" applyNumberFormat="1" applyFont="1" applyFill="1" applyBorder="1" applyAlignment="1">
      <alignment horizontal="right" vertical="center"/>
    </xf>
    <xf numFmtId="0" fontId="24" fillId="0" borderId="91" xfId="6" applyFont="1" applyBorder="1" applyAlignment="1">
      <alignment horizontal="left" vertical="center" indent="1"/>
    </xf>
    <xf numFmtId="0" fontId="22" fillId="0" borderId="10" xfId="6" applyFont="1" applyBorder="1" applyAlignment="1">
      <alignment horizontal="center" vertical="center"/>
    </xf>
    <xf numFmtId="3" fontId="24" fillId="0" borderId="10" xfId="6" applyNumberFormat="1" applyFont="1" applyFill="1" applyBorder="1"/>
    <xf numFmtId="9" fontId="24" fillId="0" borderId="10" xfId="9" applyFont="1" applyBorder="1"/>
    <xf numFmtId="0" fontId="22" fillId="4" borderId="10" xfId="6" applyFont="1" applyFill="1" applyBorder="1" applyAlignment="1">
      <alignment horizontal="right" vertical="center" indent="1"/>
    </xf>
    <xf numFmtId="38" fontId="22" fillId="4" borderId="50" xfId="8" applyNumberFormat="1" applyFont="1" applyFill="1" applyBorder="1" applyAlignment="1">
      <alignment horizontal="right" vertical="center"/>
    </xf>
    <xf numFmtId="0" fontId="24" fillId="0" borderId="9" xfId="6" applyFont="1" applyBorder="1" applyAlignment="1">
      <alignment horizontal="left" vertical="center" indent="1"/>
    </xf>
    <xf numFmtId="0" fontId="24" fillId="0" borderId="9" xfId="6" applyFont="1" applyBorder="1" applyAlignment="1">
      <alignment horizontal="left" indent="1"/>
    </xf>
    <xf numFmtId="41" fontId="22" fillId="0" borderId="53" xfId="8" applyFont="1" applyBorder="1" applyAlignment="1">
      <alignment horizontal="right" vertical="center"/>
    </xf>
    <xf numFmtId="0" fontId="22" fillId="0" borderId="10" xfId="6" applyFont="1" applyBorder="1" applyAlignment="1">
      <alignment horizontal="left" vertical="center" indent="1"/>
    </xf>
    <xf numFmtId="0" fontId="22" fillId="0" borderId="10" xfId="6" applyFont="1" applyBorder="1" applyAlignment="1">
      <alignment horizontal="left" indent="1"/>
    </xf>
    <xf numFmtId="0" fontId="22" fillId="0" borderId="10" xfId="6" applyFont="1" applyBorder="1"/>
    <xf numFmtId="6" fontId="22" fillId="4" borderId="89" xfId="8" applyNumberFormat="1" applyFont="1" applyFill="1" applyBorder="1" applyAlignment="1">
      <alignment horizontal="right" vertical="center"/>
    </xf>
    <xf numFmtId="0" fontId="24" fillId="0" borderId="90" xfId="6" applyFont="1" applyBorder="1"/>
    <xf numFmtId="6" fontId="22" fillId="4" borderId="53" xfId="7" applyNumberFormat="1" applyFont="1" applyFill="1" applyBorder="1" applyAlignment="1">
      <alignment horizontal="right" vertical="center"/>
    </xf>
    <xf numFmtId="0" fontId="24" fillId="0" borderId="84" xfId="5" applyFont="1" applyBorder="1"/>
    <xf numFmtId="0" fontId="24" fillId="0" borderId="0" xfId="5" applyFont="1" applyBorder="1"/>
    <xf numFmtId="43" fontId="22" fillId="0" borderId="115" xfId="11" applyFont="1" applyBorder="1" applyAlignment="1">
      <alignment vertical="center"/>
    </xf>
    <xf numFmtId="0" fontId="24" fillId="0" borderId="116" xfId="5" applyFont="1" applyBorder="1"/>
    <xf numFmtId="43" fontId="22" fillId="0" borderId="117" xfId="11" applyFont="1" applyBorder="1"/>
    <xf numFmtId="0" fontId="22" fillId="0" borderId="118" xfId="10" applyFont="1" applyBorder="1" applyAlignment="1">
      <alignment vertical="center"/>
    </xf>
    <xf numFmtId="6" fontId="22" fillId="3" borderId="110" xfId="7" applyNumberFormat="1" applyFont="1" applyFill="1" applyBorder="1" applyAlignment="1">
      <alignment horizontal="right" vertical="center"/>
    </xf>
    <xf numFmtId="43" fontId="22" fillId="0" borderId="58" xfId="11" applyFont="1" applyBorder="1" applyAlignment="1">
      <alignment horizontal="left" vertical="center" indent="1"/>
    </xf>
    <xf numFmtId="0" fontId="24" fillId="0" borderId="9" xfId="5" applyFont="1" applyBorder="1"/>
    <xf numFmtId="43" fontId="24" fillId="0" borderId="44" xfId="11" applyFont="1" applyBorder="1" applyAlignment="1">
      <alignment horizontal="left" vertical="center" indent="1"/>
    </xf>
    <xf numFmtId="41" fontId="22" fillId="3" borderId="107" xfId="8" applyFont="1" applyFill="1" applyBorder="1" applyAlignment="1">
      <alignment horizontal="right" vertical="center"/>
    </xf>
    <xf numFmtId="41" fontId="22" fillId="0" borderId="111" xfId="8" applyFont="1" applyBorder="1" applyAlignment="1">
      <alignment horizontal="right" vertical="center"/>
    </xf>
    <xf numFmtId="43" fontId="22" fillId="0" borderId="59" xfId="11" applyFont="1" applyBorder="1" applyAlignment="1">
      <alignment horizontal="left" vertical="center" indent="2"/>
    </xf>
    <xf numFmtId="0" fontId="24" fillId="0" borderId="10" xfId="5" applyFont="1" applyBorder="1"/>
    <xf numFmtId="43" fontId="24" fillId="0" borderId="43" xfId="11" applyFont="1" applyBorder="1" applyAlignment="1">
      <alignment horizontal="left" vertical="center" indent="1"/>
    </xf>
    <xf numFmtId="41" fontId="22" fillId="0" borderId="105" xfId="8" applyFont="1" applyBorder="1" applyAlignment="1">
      <alignment horizontal="right" vertical="center"/>
    </xf>
    <xf numFmtId="41" fontId="22" fillId="0" borderId="112" xfId="8" applyFont="1" applyBorder="1" applyAlignment="1">
      <alignment horizontal="right" vertical="center"/>
    </xf>
    <xf numFmtId="43" fontId="22" fillId="0" borderId="59" xfId="11" applyFont="1" applyBorder="1" applyAlignment="1">
      <alignment horizontal="left" vertical="center" indent="1"/>
    </xf>
    <xf numFmtId="9" fontId="22" fillId="0" borderId="105" xfId="9" applyFont="1" applyBorder="1" applyAlignment="1">
      <alignment horizontal="right" vertical="center"/>
    </xf>
    <xf numFmtId="43" fontId="24" fillId="0" borderId="43" xfId="11" applyFont="1" applyBorder="1"/>
    <xf numFmtId="0" fontId="24" fillId="0" borderId="79" xfId="10" applyFont="1" applyBorder="1" applyAlignment="1">
      <alignment vertical="center"/>
    </xf>
    <xf numFmtId="164" fontId="22" fillId="3" borderId="113" xfId="8" applyNumberFormat="1" applyFont="1" applyFill="1" applyBorder="1" applyAlignment="1">
      <alignment horizontal="right" vertical="center"/>
    </xf>
    <xf numFmtId="43" fontId="22" fillId="0" borderId="114" xfId="11" applyFont="1" applyBorder="1" applyAlignment="1">
      <alignment horizontal="left" vertical="center" indent="2"/>
    </xf>
    <xf numFmtId="0" fontId="24" fillId="0" borderId="108" xfId="5" applyFont="1" applyBorder="1"/>
    <xf numFmtId="43" fontId="22" fillId="0" borderId="109" xfId="11" applyFont="1" applyBorder="1"/>
    <xf numFmtId="0" fontId="22" fillId="0" borderId="106" xfId="10" applyFont="1" applyBorder="1" applyAlignment="1">
      <alignment vertical="center"/>
    </xf>
    <xf numFmtId="6" fontId="22" fillId="3" borderId="113" xfId="7" applyNumberFormat="1" applyFont="1" applyFill="1" applyBorder="1" applyAlignment="1">
      <alignment horizontal="right" vertical="center"/>
    </xf>
    <xf numFmtId="0" fontId="24" fillId="0" borderId="0" xfId="5" applyFont="1" applyAlignment="1">
      <alignment vertical="center"/>
    </xf>
    <xf numFmtId="6" fontId="16" fillId="0" borderId="7" xfId="0" applyNumberFormat="1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6" fontId="22" fillId="0" borderId="15" xfId="0" applyNumberFormat="1" applyFont="1" applyBorder="1" applyAlignment="1">
      <alignment vertical="center"/>
    </xf>
    <xf numFmtId="6" fontId="22" fillId="0" borderId="5" xfId="0" applyNumberFormat="1" applyFont="1" applyBorder="1" applyAlignment="1">
      <alignment horizontal="right" vertical="center"/>
    </xf>
    <xf numFmtId="38" fontId="22" fillId="0" borderId="5" xfId="0" applyNumberFormat="1" applyFont="1" applyBorder="1" applyAlignment="1">
      <alignment horizontal="right" vertical="center"/>
    </xf>
    <xf numFmtId="164" fontId="22" fillId="0" borderId="5" xfId="2" applyNumberFormat="1" applyFont="1" applyBorder="1" applyAlignment="1">
      <alignment vertical="center"/>
    </xf>
    <xf numFmtId="3" fontId="22" fillId="0" borderId="5" xfId="2" applyNumberFormat="1" applyFont="1" applyBorder="1" applyAlignment="1">
      <alignment vertical="center"/>
    </xf>
    <xf numFmtId="3" fontId="22" fillId="0" borderId="6" xfId="2" applyNumberFormat="1" applyFont="1" applyBorder="1" applyAlignment="1">
      <alignment vertical="center"/>
    </xf>
    <xf numFmtId="0" fontId="25" fillId="0" borderId="54" xfId="0" applyFont="1" applyBorder="1" applyAlignment="1">
      <alignment horizontal="left" vertical="center" indent="1"/>
    </xf>
    <xf numFmtId="0" fontId="22" fillId="0" borderId="58" xfId="0" applyFont="1" applyBorder="1" applyAlignment="1">
      <alignment horizontal="left" vertical="center" indent="1"/>
    </xf>
    <xf numFmtId="6" fontId="22" fillId="0" borderId="47" xfId="0" applyNumberFormat="1" applyFont="1" applyBorder="1" applyAlignment="1">
      <alignment vertical="center"/>
    </xf>
    <xf numFmtId="6" fontId="22" fillId="0" borderId="51" xfId="0" applyNumberFormat="1" applyFont="1" applyBorder="1" applyAlignment="1">
      <alignment horizontal="right" vertical="center"/>
    </xf>
    <xf numFmtId="0" fontId="22" fillId="0" borderId="59" xfId="0" applyFont="1" applyBorder="1" applyAlignment="1">
      <alignment horizontal="left" vertical="center" indent="1"/>
    </xf>
    <xf numFmtId="38" fontId="22" fillId="0" borderId="51" xfId="0" applyNumberFormat="1" applyFont="1" applyBorder="1" applyAlignment="1">
      <alignment horizontal="right" vertical="center"/>
    </xf>
    <xf numFmtId="0" fontId="22" fillId="0" borderId="103" xfId="0" applyFont="1" applyBorder="1" applyAlignment="1">
      <alignment horizontal="left" vertical="center" indent="1"/>
    </xf>
    <xf numFmtId="0" fontId="16" fillId="0" borderId="104" xfId="0" applyFont="1" applyBorder="1"/>
    <xf numFmtId="0" fontId="22" fillId="0" borderId="0" xfId="0" applyFont="1" applyFill="1" applyBorder="1" applyAlignment="1">
      <alignment horizontal="left" vertical="center"/>
    </xf>
    <xf numFmtId="6" fontId="24" fillId="0" borderId="7" xfId="0" applyNumberFormat="1" applyFont="1" applyBorder="1" applyAlignment="1">
      <alignment vertical="center"/>
    </xf>
    <xf numFmtId="0" fontId="24" fillId="0" borderId="13" xfId="0" applyFont="1" applyBorder="1"/>
    <xf numFmtId="0" fontId="24" fillId="0" borderId="7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10" fontId="22" fillId="3" borderId="6" xfId="4" applyNumberFormat="1" applyFont="1" applyFill="1" applyBorder="1" applyAlignment="1">
      <alignment vertical="center"/>
    </xf>
    <xf numFmtId="10" fontId="22" fillId="0" borderId="7" xfId="4" applyNumberFormat="1" applyFont="1" applyBorder="1" applyAlignment="1">
      <alignment vertical="center"/>
    </xf>
    <xf numFmtId="0" fontId="24" fillId="0" borderId="55" xfId="0" applyFont="1" applyBorder="1"/>
    <xf numFmtId="0" fontId="24" fillId="0" borderId="102" xfId="0" applyFont="1" applyBorder="1"/>
    <xf numFmtId="10" fontId="22" fillId="3" borderId="48" xfId="4" applyNumberFormat="1" applyFont="1" applyFill="1" applyBorder="1" applyAlignment="1">
      <alignment vertical="center"/>
    </xf>
    <xf numFmtId="0" fontId="24" fillId="0" borderId="104" xfId="0" applyFont="1" applyBorder="1"/>
    <xf numFmtId="38" fontId="22" fillId="3" borderId="89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/>
    </xf>
    <xf numFmtId="0" fontId="28" fillId="0" borderId="108" xfId="0" applyFont="1" applyBorder="1" applyAlignment="1">
      <alignment horizontal="left" vertical="center" indent="1"/>
    </xf>
    <xf numFmtId="0" fontId="29" fillId="0" borderId="0" xfId="0" applyFont="1"/>
    <xf numFmtId="0" fontId="24" fillId="0" borderId="84" xfId="0" applyFont="1" applyBorder="1"/>
    <xf numFmtId="6" fontId="29" fillId="0" borderId="87" xfId="0" applyNumberFormat="1" applyFont="1" applyFill="1" applyBorder="1" applyAlignment="1">
      <alignment vertical="center"/>
    </xf>
    <xf numFmtId="0" fontId="24" fillId="0" borderId="84" xfId="13" applyFont="1" applyFill="1" applyBorder="1"/>
    <xf numFmtId="0" fontId="24" fillId="0" borderId="85" xfId="13" applyFont="1" applyFill="1" applyBorder="1"/>
    <xf numFmtId="0" fontId="24" fillId="0" borderId="0" xfId="0" applyFont="1" applyBorder="1"/>
    <xf numFmtId="6" fontId="29" fillId="0" borderId="45" xfId="0" applyNumberFormat="1" applyFont="1" applyFill="1" applyBorder="1" applyAlignment="1">
      <alignment vertical="center"/>
    </xf>
    <xf numFmtId="0" fontId="24" fillId="0" borderId="0" xfId="13" applyFont="1" applyFill="1" applyBorder="1"/>
    <xf numFmtId="0" fontId="24" fillId="0" borderId="120" xfId="13" applyFont="1" applyFill="1" applyBorder="1"/>
    <xf numFmtId="6" fontId="29" fillId="0" borderId="10" xfId="0" applyNumberFormat="1" applyFont="1" applyFill="1" applyBorder="1" applyAlignment="1">
      <alignment vertical="center"/>
    </xf>
    <xf numFmtId="10" fontId="29" fillId="0" borderId="0" xfId="4" applyNumberFormat="1" applyFont="1" applyFill="1" applyBorder="1" applyAlignment="1">
      <alignment vertical="center"/>
    </xf>
    <xf numFmtId="10" fontId="29" fillId="0" borderId="29" xfId="4" applyNumberFormat="1" applyFont="1" applyFill="1" applyBorder="1" applyAlignment="1">
      <alignment horizontal="right" vertical="center" indent="1"/>
    </xf>
    <xf numFmtId="6" fontId="29" fillId="0" borderId="121" xfId="0" applyNumberFormat="1" applyFont="1" applyFill="1" applyBorder="1" applyAlignment="1">
      <alignment horizontal="right" vertical="center" indent="1"/>
    </xf>
    <xf numFmtId="0" fontId="24" fillId="0" borderId="108" xfId="0" applyFont="1" applyBorder="1"/>
    <xf numFmtId="0" fontId="24" fillId="0" borderId="108" xfId="13" applyFont="1" applyFill="1" applyBorder="1"/>
    <xf numFmtId="6" fontId="29" fillId="0" borderId="122" xfId="0" applyNumberFormat="1" applyFont="1" applyFill="1" applyBorder="1" applyAlignment="1">
      <alignment horizontal="right" vertical="center" indent="1"/>
    </xf>
    <xf numFmtId="0" fontId="19" fillId="0" borderId="119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2"/>
    </xf>
    <xf numFmtId="0" fontId="19" fillId="0" borderId="114" xfId="0" applyFont="1" applyBorder="1" applyAlignment="1">
      <alignment horizontal="left" vertical="center" indent="1"/>
    </xf>
    <xf numFmtId="0" fontId="24" fillId="0" borderId="0" xfId="0" applyFont="1" applyFill="1" applyBorder="1" applyAlignment="1"/>
    <xf numFmtId="0" fontId="28" fillId="0" borderId="0" xfId="0" applyFont="1" applyBorder="1" applyAlignment="1">
      <alignment horizontal="center" vertical="center"/>
    </xf>
    <xf numFmtId="43" fontId="24" fillId="0" borderId="9" xfId="1" applyFont="1" applyFill="1" applyBorder="1" applyAlignment="1">
      <alignment horizontal="left" vertical="center"/>
    </xf>
    <xf numFmtId="43" fontId="24" fillId="0" borderId="45" xfId="1" applyFont="1" applyFill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43" fontId="24" fillId="0" borderId="10" xfId="1" applyFont="1" applyFill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43" fontId="24" fillId="0" borderId="14" xfId="1" applyFont="1" applyFill="1" applyBorder="1" applyAlignment="1">
      <alignment horizontal="left" vertical="center"/>
    </xf>
    <xf numFmtId="6" fontId="22" fillId="0" borderId="8" xfId="0" applyNumberFormat="1" applyFont="1" applyBorder="1" applyAlignment="1">
      <alignment vertical="center"/>
    </xf>
    <xf numFmtId="6" fontId="24" fillId="0" borderId="42" xfId="0" applyNumberFormat="1" applyFont="1" applyBorder="1" applyAlignment="1">
      <alignment vertical="center"/>
    </xf>
    <xf numFmtId="164" fontId="24" fillId="0" borderId="5" xfId="1" applyNumberFormat="1" applyFont="1" applyBorder="1" applyAlignment="1">
      <alignment vertical="center"/>
    </xf>
    <xf numFmtId="6" fontId="24" fillId="0" borderId="6" xfId="0" applyNumberFormat="1" applyFont="1" applyBorder="1" applyAlignment="1">
      <alignment vertical="center"/>
    </xf>
    <xf numFmtId="164" fontId="24" fillId="0" borderId="7" xfId="1" applyNumberFormat="1" applyFont="1" applyBorder="1" applyAlignment="1">
      <alignment vertical="center"/>
    </xf>
    <xf numFmtId="0" fontId="24" fillId="0" borderId="5" xfId="0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0" fontId="22" fillId="0" borderId="13" xfId="0" applyFont="1" applyBorder="1"/>
    <xf numFmtId="0" fontId="24" fillId="0" borderId="1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4" fillId="3" borderId="0" xfId="0" applyFont="1" applyFill="1" applyBorder="1" applyAlignment="1"/>
    <xf numFmtId="0" fontId="24" fillId="0" borderId="0" xfId="0" applyFont="1" applyFill="1" applyBorder="1" applyAlignment="1">
      <alignment vertical="center"/>
    </xf>
    <xf numFmtId="6" fontId="24" fillId="3" borderId="0" xfId="0" applyNumberFormat="1" applyFont="1" applyFill="1" applyBorder="1" applyAlignment="1"/>
    <xf numFmtId="0" fontId="24" fillId="0" borderId="9" xfId="0" applyFont="1" applyBorder="1" applyAlignment="1">
      <alignment vertical="center"/>
    </xf>
    <xf numFmtId="0" fontId="24" fillId="0" borderId="9" xfId="0" applyFont="1" applyBorder="1"/>
    <xf numFmtId="0" fontId="24" fillId="0" borderId="10" xfId="0" applyFont="1" applyBorder="1"/>
    <xf numFmtId="0" fontId="24" fillId="0" borderId="14" xfId="0" applyFont="1" applyBorder="1" applyAlignment="1">
      <alignment vertical="center"/>
    </xf>
    <xf numFmtId="164" fontId="24" fillId="0" borderId="8" xfId="0" applyNumberFormat="1" applyFont="1" applyBorder="1"/>
    <xf numFmtId="164" fontId="24" fillId="0" borderId="42" xfId="0" applyNumberFormat="1" applyFont="1" applyBorder="1"/>
    <xf numFmtId="164" fontId="24" fillId="0" borderId="5" xfId="0" applyNumberFormat="1" applyFont="1" applyBorder="1"/>
    <xf numFmtId="164" fontId="24" fillId="0" borderId="6" xfId="0" applyNumberFormat="1" applyFont="1" applyBorder="1"/>
    <xf numFmtId="166" fontId="24" fillId="0" borderId="42" xfId="0" applyNumberFormat="1" applyFont="1" applyBorder="1"/>
    <xf numFmtId="9" fontId="24" fillId="0" borderId="7" xfId="4" applyFont="1" applyBorder="1"/>
    <xf numFmtId="0" fontId="22" fillId="0" borderId="0" xfId="0" applyFont="1" applyBorder="1" applyAlignment="1">
      <alignment horizontal="left" vertical="center" indent="1"/>
    </xf>
    <xf numFmtId="0" fontId="22" fillId="0" borderId="0" xfId="0" applyFont="1" applyBorder="1" applyAlignment="1">
      <alignment vertical="center"/>
    </xf>
    <xf numFmtId="0" fontId="24" fillId="0" borderId="30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9" fontId="24" fillId="0" borderId="7" xfId="4" applyFont="1" applyBorder="1" applyAlignment="1"/>
    <xf numFmtId="0" fontId="24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6" fontId="24" fillId="0" borderId="5" xfId="0" applyNumberFormat="1" applyFont="1" applyBorder="1" applyAlignment="1">
      <alignment vertical="center"/>
    </xf>
    <xf numFmtId="9" fontId="24" fillId="0" borderId="5" xfId="4" applyFont="1" applyBorder="1" applyAlignment="1"/>
    <xf numFmtId="0" fontId="24" fillId="0" borderId="5" xfId="0" applyFont="1" applyBorder="1" applyAlignment="1"/>
    <xf numFmtId="0" fontId="24" fillId="3" borderId="5" xfId="0" applyFont="1" applyFill="1" applyBorder="1" applyAlignment="1">
      <alignment horizontal="center"/>
    </xf>
    <xf numFmtId="0" fontId="22" fillId="0" borderId="0" xfId="0" applyFont="1" applyBorder="1"/>
    <xf numFmtId="0" fontId="31" fillId="0" borderId="0" xfId="0" applyFont="1" applyBorder="1" applyAlignment="1">
      <alignment horizontal="center"/>
    </xf>
    <xf numFmtId="6" fontId="16" fillId="0" borderId="32" xfId="3" applyNumberFormat="1" applyFont="1" applyBorder="1"/>
    <xf numFmtId="165" fontId="16" fillId="0" borderId="16" xfId="4" applyNumberFormat="1" applyFont="1" applyBorder="1"/>
    <xf numFmtId="6" fontId="16" fillId="0" borderId="16" xfId="3" applyNumberFormat="1" applyFont="1" applyBorder="1"/>
    <xf numFmtId="6" fontId="15" fillId="3" borderId="23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center"/>
    </xf>
    <xf numFmtId="0" fontId="22" fillId="3" borderId="39" xfId="0" applyFont="1" applyFill="1" applyBorder="1" applyAlignment="1">
      <alignment horizontal="left" indent="1"/>
    </xf>
    <xf numFmtId="0" fontId="22" fillId="3" borderId="38" xfId="0" applyFont="1" applyFill="1" applyBorder="1"/>
    <xf numFmtId="0" fontId="22" fillId="0" borderId="31" xfId="0" applyFont="1" applyBorder="1" applyAlignment="1">
      <alignment horizontal="center"/>
    </xf>
    <xf numFmtId="0" fontId="24" fillId="0" borderId="40" xfId="0" applyFont="1" applyBorder="1" applyAlignment="1">
      <alignment horizontal="left" indent="1"/>
    </xf>
    <xf numFmtId="6" fontId="22" fillId="0" borderId="7" xfId="0" applyNumberFormat="1" applyFont="1" applyBorder="1" applyAlignment="1">
      <alignment vertical="center"/>
    </xf>
    <xf numFmtId="6" fontId="22" fillId="0" borderId="5" xfId="0" applyNumberFormat="1" applyFont="1" applyBorder="1" applyAlignment="1">
      <alignment vertical="center"/>
    </xf>
    <xf numFmtId="6" fontId="22" fillId="0" borderId="16" xfId="0" applyNumberFormat="1" applyFont="1" applyBorder="1" applyAlignment="1">
      <alignment vertical="center"/>
    </xf>
    <xf numFmtId="9" fontId="24" fillId="0" borderId="6" xfId="4" applyFont="1" applyBorder="1"/>
    <xf numFmtId="9" fontId="24" fillId="0" borderId="23" xfId="4" applyFont="1" applyBorder="1"/>
    <xf numFmtId="6" fontId="22" fillId="3" borderId="25" xfId="0" applyNumberFormat="1" applyFont="1" applyFill="1" applyBorder="1" applyAlignment="1">
      <alignment vertical="center"/>
    </xf>
    <xf numFmtId="0" fontId="22" fillId="3" borderId="0" xfId="0" applyFont="1" applyFill="1" applyBorder="1" applyAlignment="1">
      <alignment horizontal="left"/>
    </xf>
    <xf numFmtId="0" fontId="24" fillId="3" borderId="0" xfId="0" applyFont="1" applyFill="1" applyBorder="1"/>
    <xf numFmtId="16" fontId="24" fillId="3" borderId="12" xfId="0" quotePrefix="1" applyNumberFormat="1" applyFont="1" applyFill="1" applyBorder="1" applyAlignment="1">
      <alignment horizontal="center"/>
    </xf>
    <xf numFmtId="0" fontId="24" fillId="0" borderId="2" xfId="0" applyFont="1" applyBorder="1"/>
    <xf numFmtId="0" fontId="24" fillId="0" borderId="3" xfId="0" quotePrefix="1" applyFont="1" applyBorder="1" applyAlignment="1">
      <alignment horizontal="center"/>
    </xf>
    <xf numFmtId="0" fontId="22" fillId="3" borderId="3" xfId="0" quotePrefix="1" applyFont="1" applyFill="1" applyBorder="1" applyAlignment="1">
      <alignment horizontal="center"/>
    </xf>
    <xf numFmtId="0" fontId="22" fillId="3" borderId="2" xfId="0" applyFont="1" applyFill="1" applyBorder="1"/>
    <xf numFmtId="0" fontId="24" fillId="0" borderId="4" xfId="0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6" fillId="0" borderId="124" xfId="0" applyFont="1" applyBorder="1"/>
    <xf numFmtId="6" fontId="15" fillId="3" borderId="125" xfId="2" applyNumberFormat="1" applyFont="1" applyFill="1" applyBorder="1" applyAlignment="1">
      <alignment vertical="center"/>
    </xf>
    <xf numFmtId="0" fontId="16" fillId="0" borderId="125" xfId="0" applyFont="1" applyBorder="1" applyAlignment="1">
      <alignment vertical="center"/>
    </xf>
    <xf numFmtId="0" fontId="16" fillId="0" borderId="126" xfId="0" applyFont="1" applyBorder="1"/>
    <xf numFmtId="0" fontId="15" fillId="0" borderId="127" xfId="0" applyFont="1" applyBorder="1" applyAlignment="1">
      <alignment horizontal="left" vertical="center" indent="2"/>
    </xf>
    <xf numFmtId="0" fontId="15" fillId="0" borderId="128" xfId="0" applyFont="1" applyBorder="1" applyAlignment="1">
      <alignment horizontal="center" vertical="center"/>
    </xf>
    <xf numFmtId="0" fontId="16" fillId="0" borderId="129" xfId="0" applyFont="1" applyBorder="1" applyAlignment="1">
      <alignment horizontal="left" vertical="center" indent="2"/>
    </xf>
    <xf numFmtId="6" fontId="16" fillId="0" borderId="52" xfId="0" applyNumberFormat="1" applyFont="1" applyBorder="1" applyAlignment="1"/>
    <xf numFmtId="0" fontId="16" fillId="0" borderId="67" xfId="0" applyFont="1" applyBorder="1" applyAlignment="1">
      <alignment horizontal="left" vertical="center" indent="2"/>
    </xf>
    <xf numFmtId="164" fontId="16" fillId="0" borderId="48" xfId="2" applyNumberFormat="1" applyFont="1" applyBorder="1" applyAlignment="1">
      <alignment vertical="center"/>
    </xf>
    <xf numFmtId="0" fontId="16" fillId="0" borderId="114" xfId="0" applyFont="1" applyBorder="1" applyAlignment="1">
      <alignment horizontal="left" vertical="center" indent="2"/>
    </xf>
    <xf numFmtId="0" fontId="16" fillId="0" borderId="73" xfId="0" applyFont="1" applyBorder="1" applyAlignment="1">
      <alignment horizontal="left" vertical="center" indent="2"/>
    </xf>
    <xf numFmtId="6" fontId="16" fillId="0" borderId="130" xfId="0" applyNumberFormat="1" applyFont="1" applyBorder="1" applyAlignment="1"/>
    <xf numFmtId="164" fontId="16" fillId="0" borderId="130" xfId="2" applyNumberFormat="1" applyFont="1" applyBorder="1" applyAlignment="1">
      <alignment vertical="center"/>
    </xf>
    <xf numFmtId="6" fontId="16" fillId="0" borderId="53" xfId="0" applyNumberFormat="1" applyFont="1" applyBorder="1" applyAlignment="1"/>
    <xf numFmtId="0" fontId="16" fillId="0" borderId="123" xfId="0" applyFont="1" applyBorder="1" applyAlignment="1">
      <alignment horizontal="left" indent="1"/>
    </xf>
    <xf numFmtId="6" fontId="16" fillId="0" borderId="88" xfId="0" applyNumberFormat="1" applyFont="1" applyBorder="1" applyAlignment="1">
      <alignment vertical="center"/>
    </xf>
    <xf numFmtId="6" fontId="16" fillId="0" borderId="51" xfId="0" applyNumberFormat="1" applyFont="1" applyBorder="1" applyAlignment="1">
      <alignment vertical="center"/>
    </xf>
    <xf numFmtId="0" fontId="16" fillId="0" borderId="103" xfId="0" applyFont="1" applyBorder="1" applyAlignment="1">
      <alignment horizontal="left" indent="1"/>
    </xf>
    <xf numFmtId="6" fontId="15" fillId="3" borderId="89" xfId="2" applyNumberFormat="1" applyFont="1" applyFill="1" applyBorder="1" applyAlignment="1">
      <alignment vertical="center"/>
    </xf>
    <xf numFmtId="0" fontId="15" fillId="3" borderId="54" xfId="0" applyFont="1" applyFill="1" applyBorder="1" applyAlignment="1">
      <alignment horizontal="left" vertical="center" indent="2"/>
    </xf>
    <xf numFmtId="0" fontId="15" fillId="0" borderId="56" xfId="0" applyFont="1" applyBorder="1" applyAlignment="1">
      <alignment horizontal="left" vertical="center" indent="2"/>
    </xf>
    <xf numFmtId="0" fontId="15" fillId="0" borderId="58" xfId="0" applyFont="1" applyBorder="1" applyAlignment="1">
      <alignment horizontal="left" vertical="center" indent="2"/>
    </xf>
    <xf numFmtId="0" fontId="15" fillId="0" borderId="59" xfId="0" applyFont="1" applyBorder="1" applyAlignment="1">
      <alignment horizontal="left" vertical="center" indent="2"/>
    </xf>
    <xf numFmtId="0" fontId="15" fillId="0" borderId="59" xfId="0" applyFont="1" applyBorder="1" applyAlignment="1">
      <alignment horizontal="left" indent="1"/>
    </xf>
    <xf numFmtId="0" fontId="16" fillId="0" borderId="59" xfId="0" applyFont="1" applyBorder="1" applyAlignment="1">
      <alignment horizontal="left" indent="3"/>
    </xf>
    <xf numFmtId="0" fontId="15" fillId="0" borderId="103" xfId="0" applyFont="1" applyBorder="1" applyAlignment="1">
      <alignment horizontal="left" indent="3"/>
    </xf>
    <xf numFmtId="0" fontId="16" fillId="0" borderId="62" xfId="0" applyFont="1" applyBorder="1" applyAlignment="1">
      <alignment vertical="center"/>
    </xf>
    <xf numFmtId="6" fontId="16" fillId="0" borderId="130" xfId="0" applyNumberFormat="1" applyFont="1" applyBorder="1" applyAlignment="1">
      <alignment vertical="center"/>
    </xf>
    <xf numFmtId="0" fontId="15" fillId="3" borderId="56" xfId="0" applyFont="1" applyFill="1" applyBorder="1" applyAlignment="1">
      <alignment horizontal="left" vertical="center" indent="2"/>
    </xf>
    <xf numFmtId="43" fontId="15" fillId="0" borderId="47" xfId="2" applyNumberFormat="1" applyFont="1" applyBorder="1" applyAlignment="1">
      <alignment vertical="center"/>
    </xf>
    <xf numFmtId="43" fontId="15" fillId="0" borderId="49" xfId="2" applyNumberFormat="1" applyFont="1" applyBorder="1" applyAlignment="1">
      <alignment vertical="center"/>
    </xf>
    <xf numFmtId="43" fontId="15" fillId="0" borderId="50" xfId="2" applyNumberFormat="1" applyFont="1" applyBorder="1" applyAlignment="1">
      <alignment vertical="center"/>
    </xf>
    <xf numFmtId="6" fontId="16" fillId="0" borderId="47" xfId="0" applyNumberFormat="1" applyFont="1" applyBorder="1" applyAlignment="1">
      <alignment vertical="center"/>
    </xf>
    <xf numFmtId="43" fontId="15" fillId="3" borderId="53" xfId="2" applyNumberFormat="1" applyFont="1" applyFill="1" applyBorder="1" applyAlignment="1">
      <alignment vertical="center"/>
    </xf>
    <xf numFmtId="6" fontId="15" fillId="0" borderId="89" xfId="2" applyNumberFormat="1" applyFont="1" applyBorder="1" applyAlignment="1">
      <alignment vertical="center"/>
    </xf>
    <xf numFmtId="0" fontId="15" fillId="3" borderId="54" xfId="0" applyFont="1" applyFill="1" applyBorder="1" applyAlignment="1">
      <alignment horizontal="left" indent="1"/>
    </xf>
    <xf numFmtId="164" fontId="16" fillId="0" borderId="51" xfId="1" applyNumberFormat="1" applyFont="1" applyBorder="1" applyAlignment="1">
      <alignment vertical="center"/>
    </xf>
    <xf numFmtId="164" fontId="15" fillId="0" borderId="62" xfId="1" applyNumberFormat="1" applyFont="1" applyBorder="1" applyAlignment="1">
      <alignment vertical="center"/>
    </xf>
    <xf numFmtId="0" fontId="16" fillId="0" borderId="84" xfId="0" applyFont="1" applyFill="1" applyBorder="1" applyAlignment="1">
      <alignment horizontal="left" indent="1"/>
    </xf>
    <xf numFmtId="6" fontId="15" fillId="2" borderId="89" xfId="0" applyNumberFormat="1" applyFont="1" applyFill="1" applyBorder="1" applyAlignment="1">
      <alignment vertical="center"/>
    </xf>
    <xf numFmtId="0" fontId="22" fillId="3" borderId="123" xfId="0" applyFont="1" applyFill="1" applyBorder="1" applyAlignment="1">
      <alignment horizontal="left" indent="1"/>
    </xf>
    <xf numFmtId="0" fontId="24" fillId="0" borderId="124" xfId="0" applyFont="1" applyBorder="1"/>
    <xf numFmtId="0" fontId="24" fillId="0" borderId="88" xfId="0" applyFont="1" applyBorder="1"/>
    <xf numFmtId="0" fontId="24" fillId="0" borderId="59" xfId="0" applyFont="1" applyBorder="1" applyAlignment="1">
      <alignment horizontal="left" indent="1"/>
    </xf>
    <xf numFmtId="164" fontId="24" fillId="0" borderId="48" xfId="1" applyNumberFormat="1" applyFont="1" applyBorder="1" applyAlignment="1">
      <alignment vertical="center"/>
    </xf>
    <xf numFmtId="6" fontId="22" fillId="3" borderId="53" xfId="0" applyNumberFormat="1" applyFont="1" applyFill="1" applyBorder="1" applyAlignment="1">
      <alignment vertical="center"/>
    </xf>
    <xf numFmtId="0" fontId="22" fillId="3" borderId="133" xfId="0" applyFont="1" applyFill="1" applyBorder="1" applyAlignment="1">
      <alignment horizontal="left" indent="1"/>
    </xf>
    <xf numFmtId="0" fontId="24" fillId="0" borderId="131" xfId="0" applyFont="1" applyBorder="1"/>
    <xf numFmtId="0" fontId="24" fillId="0" borderId="57" xfId="0" applyFont="1" applyBorder="1" applyAlignment="1">
      <alignment vertical="center"/>
    </xf>
    <xf numFmtId="6" fontId="24" fillId="0" borderId="47" xfId="0" applyNumberFormat="1" applyFont="1" applyBorder="1" applyAlignment="1">
      <alignment vertical="center"/>
    </xf>
    <xf numFmtId="38" fontId="24" fillId="0" borderId="51" xfId="0" applyNumberFormat="1" applyFont="1" applyBorder="1" applyAlignment="1">
      <alignment vertical="center"/>
    </xf>
    <xf numFmtId="0" fontId="24" fillId="0" borderId="61" xfId="0" applyFont="1" applyBorder="1"/>
    <xf numFmtId="0" fontId="24" fillId="0" borderId="62" xfId="0" applyFont="1" applyBorder="1"/>
    <xf numFmtId="0" fontId="22" fillId="3" borderId="123" xfId="5" applyFont="1" applyFill="1" applyBorder="1" applyAlignment="1">
      <alignment horizontal="left" indent="1"/>
    </xf>
    <xf numFmtId="0" fontId="24" fillId="0" borderId="124" xfId="5" applyFont="1" applyBorder="1"/>
    <xf numFmtId="0" fontId="24" fillId="0" borderId="88" xfId="5" applyFont="1" applyBorder="1" applyAlignment="1">
      <alignment vertical="center"/>
    </xf>
    <xf numFmtId="0" fontId="24" fillId="0" borderId="103" xfId="5" applyFont="1" applyBorder="1" applyAlignment="1">
      <alignment horizontal="left" indent="1"/>
    </xf>
    <xf numFmtId="0" fontId="24" fillId="0" borderId="104" xfId="5" applyFont="1" applyBorder="1"/>
    <xf numFmtId="6" fontId="22" fillId="2" borderId="53" xfId="5" applyNumberFormat="1" applyFont="1" applyFill="1" applyBorder="1" applyAlignment="1">
      <alignment vertical="center"/>
    </xf>
    <xf numFmtId="0" fontId="24" fillId="0" borderId="134" xfId="0" applyFont="1" applyBorder="1"/>
    <xf numFmtId="0" fontId="24" fillId="0" borderId="57" xfId="0" applyFont="1" applyBorder="1"/>
    <xf numFmtId="0" fontId="24" fillId="0" borderId="47" xfId="0" applyFont="1" applyBorder="1" applyAlignment="1">
      <alignment vertical="center"/>
    </xf>
    <xf numFmtId="8" fontId="24" fillId="0" borderId="51" xfId="0" applyNumberFormat="1" applyFont="1" applyBorder="1" applyAlignment="1">
      <alignment vertical="center"/>
    </xf>
    <xf numFmtId="8" fontId="22" fillId="2" borderId="53" xfId="0" applyNumberFormat="1" applyFont="1" applyFill="1" applyBorder="1" applyAlignment="1">
      <alignment vertical="center"/>
    </xf>
    <xf numFmtId="164" fontId="22" fillId="0" borderId="51" xfId="2" applyNumberFormat="1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3" fontId="22" fillId="0" borderId="48" xfId="2" applyNumberFormat="1" applyFont="1" applyBorder="1" applyAlignment="1">
      <alignment vertical="center"/>
    </xf>
    <xf numFmtId="0" fontId="25" fillId="0" borderId="103" xfId="0" applyFont="1" applyFill="1" applyBorder="1" applyAlignment="1">
      <alignment horizontal="left" vertical="center" indent="1"/>
    </xf>
    <xf numFmtId="0" fontId="24" fillId="0" borderId="104" xfId="0" applyFont="1" applyFill="1" applyBorder="1"/>
    <xf numFmtId="0" fontId="27" fillId="0" borderId="62" xfId="0" applyFont="1" applyFill="1" applyBorder="1" applyAlignment="1">
      <alignment vertical="center"/>
    </xf>
    <xf numFmtId="164" fontId="25" fillId="0" borderId="130" xfId="2" applyNumberFormat="1" applyFont="1" applyFill="1" applyBorder="1" applyAlignment="1">
      <alignment vertical="center"/>
    </xf>
    <xf numFmtId="43" fontId="22" fillId="3" borderId="54" xfId="1" applyFont="1" applyFill="1" applyBorder="1" applyAlignment="1">
      <alignment horizontal="left" vertical="center" indent="1"/>
    </xf>
    <xf numFmtId="43" fontId="22" fillId="3" borderId="55" xfId="1" applyFont="1" applyFill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24" fillId="0" borderId="102" xfId="0" applyFont="1" applyBorder="1" applyAlignment="1">
      <alignment vertical="center"/>
    </xf>
    <xf numFmtId="43" fontId="24" fillId="0" borderId="58" xfId="1" applyFont="1" applyFill="1" applyBorder="1" applyAlignment="1">
      <alignment horizontal="left" vertical="center" indent="1"/>
    </xf>
    <xf numFmtId="43" fontId="24" fillId="0" borderId="59" xfId="1" applyFont="1" applyFill="1" applyBorder="1" applyAlignment="1">
      <alignment horizontal="left" vertical="center" indent="1"/>
    </xf>
    <xf numFmtId="164" fontId="24" fillId="0" borderId="51" xfId="1" applyNumberFormat="1" applyFont="1" applyBorder="1" applyAlignment="1">
      <alignment vertical="center"/>
    </xf>
    <xf numFmtId="164" fontId="24" fillId="0" borderId="47" xfId="1" applyNumberFormat="1" applyFont="1" applyBorder="1" applyAlignment="1">
      <alignment vertical="center"/>
    </xf>
    <xf numFmtId="43" fontId="22" fillId="0" borderId="59" xfId="1" applyFont="1" applyFill="1" applyBorder="1" applyAlignment="1">
      <alignment horizontal="left" vertical="center" indent="1"/>
    </xf>
    <xf numFmtId="43" fontId="22" fillId="0" borderId="103" xfId="1" applyFont="1" applyFill="1" applyBorder="1" applyAlignment="1">
      <alignment horizontal="left" vertical="center" indent="1"/>
    </xf>
    <xf numFmtId="43" fontId="22" fillId="0" borderId="90" xfId="1" applyFont="1" applyFill="1" applyBorder="1" applyAlignment="1">
      <alignment horizontal="left" vertical="center"/>
    </xf>
    <xf numFmtId="43" fontId="22" fillId="0" borderId="104" xfId="1" applyFont="1" applyFill="1" applyBorder="1" applyAlignment="1">
      <alignment horizontal="left" vertical="center"/>
    </xf>
    <xf numFmtId="164" fontId="24" fillId="0" borderId="62" xfId="1" applyNumberFormat="1" applyFont="1" applyBorder="1" applyAlignment="1">
      <alignment vertical="center"/>
    </xf>
    <xf numFmtId="0" fontId="22" fillId="0" borderId="54" xfId="0" applyFont="1" applyBorder="1" applyAlignment="1">
      <alignment horizontal="left" vertical="center" indent="1"/>
    </xf>
    <xf numFmtId="0" fontId="24" fillId="0" borderId="55" xfId="0" applyFont="1" applyBorder="1" applyAlignment="1">
      <alignment vertical="center"/>
    </xf>
    <xf numFmtId="0" fontId="22" fillId="0" borderId="102" xfId="0" applyFont="1" applyBorder="1" applyAlignment="1">
      <alignment horizontal="left" vertical="center"/>
    </xf>
    <xf numFmtId="0" fontId="22" fillId="0" borderId="47" xfId="0" applyFont="1" applyBorder="1" applyAlignment="1">
      <alignment horizontal="center" vertical="center"/>
    </xf>
    <xf numFmtId="0" fontId="24" fillId="0" borderId="59" xfId="0" applyFont="1" applyBorder="1" applyAlignment="1">
      <alignment horizontal="left" vertical="center" indent="1"/>
    </xf>
    <xf numFmtId="6" fontId="24" fillId="0" borderId="49" xfId="0" applyNumberFormat="1" applyFont="1" applyBorder="1" applyAlignment="1">
      <alignment vertical="center"/>
    </xf>
    <xf numFmtId="164" fontId="24" fillId="0" borderId="52" xfId="1" applyNumberFormat="1" applyFont="1" applyBorder="1" applyAlignment="1">
      <alignment vertical="center"/>
    </xf>
    <xf numFmtId="164" fontId="24" fillId="0" borderId="47" xfId="0" applyNumberFormat="1" applyFont="1" applyBorder="1" applyAlignment="1">
      <alignment vertical="center"/>
    </xf>
    <xf numFmtId="9" fontId="24" fillId="0" borderId="48" xfId="4" applyFont="1" applyBorder="1" applyAlignment="1">
      <alignment vertical="center"/>
    </xf>
    <xf numFmtId="0" fontId="22" fillId="0" borderId="90" xfId="0" applyFont="1" applyBorder="1" applyAlignment="1">
      <alignment vertical="center"/>
    </xf>
    <xf numFmtId="0" fontId="22" fillId="0" borderId="104" xfId="0" applyFont="1" applyBorder="1"/>
    <xf numFmtId="0" fontId="22" fillId="3" borderId="54" xfId="0" applyFont="1" applyFill="1" applyBorder="1" applyAlignment="1">
      <alignment horizontal="left" vertical="center" indent="1"/>
    </xf>
    <xf numFmtId="0" fontId="24" fillId="3" borderId="55" xfId="0" applyFont="1" applyFill="1" applyBorder="1" applyAlignment="1">
      <alignment vertical="center"/>
    </xf>
    <xf numFmtId="0" fontId="24" fillId="0" borderId="57" xfId="0" applyFont="1" applyBorder="1" applyAlignment="1"/>
    <xf numFmtId="37" fontId="24" fillId="0" borderId="48" xfId="1" applyNumberFormat="1" applyFont="1" applyBorder="1" applyAlignment="1">
      <alignment vertical="center"/>
    </xf>
    <xf numFmtId="164" fontId="24" fillId="0" borderId="51" xfId="0" applyNumberFormat="1" applyFont="1" applyBorder="1" applyAlignment="1">
      <alignment vertical="center"/>
    </xf>
    <xf numFmtId="0" fontId="24" fillId="0" borderId="51" xfId="0" applyFont="1" applyBorder="1"/>
    <xf numFmtId="0" fontId="22" fillId="0" borderId="104" xfId="0" applyFont="1" applyBorder="1" applyAlignment="1">
      <alignment vertical="center"/>
    </xf>
    <xf numFmtId="0" fontId="22" fillId="0" borderId="62" xfId="0" applyFont="1" applyBorder="1"/>
    <xf numFmtId="43" fontId="25" fillId="0" borderId="54" xfId="1" applyFont="1" applyFill="1" applyBorder="1" applyAlignment="1">
      <alignment horizontal="left" vertical="center"/>
    </xf>
    <xf numFmtId="0" fontId="22" fillId="0" borderId="55" xfId="0" applyFont="1" applyBorder="1" applyAlignment="1"/>
    <xf numFmtId="0" fontId="24" fillId="0" borderId="55" xfId="0" applyFont="1" applyBorder="1" applyAlignment="1"/>
    <xf numFmtId="0" fontId="24" fillId="0" borderId="135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83" xfId="0" applyFont="1" applyFill="1" applyBorder="1" applyAlignment="1">
      <alignment horizontal="center"/>
    </xf>
    <xf numFmtId="0" fontId="24" fillId="0" borderId="60" xfId="0" applyFont="1" applyBorder="1" applyAlignment="1">
      <alignment horizontal="center"/>
    </xf>
    <xf numFmtId="38" fontId="24" fillId="0" borderId="48" xfId="0" applyNumberFormat="1" applyFont="1" applyBorder="1" applyAlignment="1">
      <alignment vertical="center"/>
    </xf>
    <xf numFmtId="38" fontId="24" fillId="0" borderId="47" xfId="0" applyNumberFormat="1" applyFont="1" applyBorder="1" applyAlignment="1">
      <alignment vertical="center"/>
    </xf>
    <xf numFmtId="0" fontId="22" fillId="0" borderId="61" xfId="0" applyFont="1" applyFill="1" applyBorder="1" applyAlignment="1">
      <alignment horizontal="center"/>
    </xf>
    <xf numFmtId="0" fontId="24" fillId="0" borderId="62" xfId="0" applyFont="1" applyBorder="1" applyAlignment="1"/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24" fillId="0" borderId="58" xfId="0" applyFont="1" applyBorder="1" applyAlignment="1">
      <alignment horizontal="left" indent="1"/>
    </xf>
    <xf numFmtId="164" fontId="24" fillId="0" borderId="13" xfId="1" applyNumberFormat="1" applyFont="1" applyBorder="1"/>
    <xf numFmtId="6" fontId="24" fillId="0" borderId="47" xfId="0" applyNumberFormat="1" applyFont="1" applyBorder="1" applyAlignment="1"/>
    <xf numFmtId="164" fontId="24" fillId="0" borderId="14" xfId="1" applyNumberFormat="1" applyFont="1" applyBorder="1"/>
    <xf numFmtId="164" fontId="24" fillId="0" borderId="48" xfId="1" applyNumberFormat="1" applyFont="1" applyBorder="1"/>
    <xf numFmtId="164" fontId="24" fillId="0" borderId="51" xfId="1" applyNumberFormat="1" applyFont="1" applyBorder="1"/>
    <xf numFmtId="164" fontId="24" fillId="0" borderId="132" xfId="1" applyNumberFormat="1" applyFont="1" applyBorder="1"/>
    <xf numFmtId="0" fontId="24" fillId="3" borderId="114" xfId="0" applyFont="1" applyFill="1" applyBorder="1" applyAlignment="1">
      <alignment horizontal="left" indent="1"/>
    </xf>
    <xf numFmtId="0" fontId="24" fillId="3" borderId="108" xfId="0" applyFont="1" applyFill="1" applyBorder="1"/>
    <xf numFmtId="164" fontId="24" fillId="3" borderId="73" xfId="1" applyNumberFormat="1" applyFont="1" applyFill="1" applyBorder="1"/>
    <xf numFmtId="0" fontId="24" fillId="0" borderId="60" xfId="0" applyFont="1" applyFill="1" applyBorder="1" applyAlignment="1">
      <alignment horizontal="left" indent="1"/>
    </xf>
    <xf numFmtId="0" fontId="24" fillId="0" borderId="5" xfId="0" applyFont="1" applyFill="1" applyBorder="1"/>
    <xf numFmtId="6" fontId="24" fillId="0" borderId="5" xfId="0" applyNumberFormat="1" applyFont="1" applyBorder="1" applyAlignment="1"/>
    <xf numFmtId="164" fontId="24" fillId="0" borderId="5" xfId="1" applyNumberFormat="1" applyFont="1" applyBorder="1"/>
    <xf numFmtId="0" fontId="22" fillId="0" borderId="61" xfId="0" applyFont="1" applyFill="1" applyBorder="1" applyAlignment="1">
      <alignment horizontal="left" indent="1"/>
    </xf>
    <xf numFmtId="0" fontId="22" fillId="0" borderId="62" xfId="0" applyFont="1" applyFill="1" applyBorder="1"/>
    <xf numFmtId="164" fontId="22" fillId="0" borderId="62" xfId="1" applyNumberFormat="1" applyFont="1" applyBorder="1" applyAlignment="1">
      <alignment vertical="center"/>
    </xf>
    <xf numFmtId="164" fontId="24" fillId="0" borderId="13" xfId="1" applyNumberFormat="1" applyFont="1" applyBorder="1" applyAlignment="1">
      <alignment vertical="center"/>
    </xf>
    <xf numFmtId="164" fontId="24" fillId="0" borderId="14" xfId="1" applyNumberFormat="1" applyFont="1" applyBorder="1" applyAlignment="1">
      <alignment vertical="center"/>
    </xf>
    <xf numFmtId="164" fontId="24" fillId="0" borderId="89" xfId="1" applyNumberFormat="1" applyFont="1" applyBorder="1"/>
    <xf numFmtId="164" fontId="24" fillId="0" borderId="47" xfId="1" applyNumberFormat="1" applyFont="1" applyBorder="1"/>
    <xf numFmtId="164" fontId="22" fillId="0" borderId="62" xfId="1" applyNumberFormat="1" applyFont="1" applyBorder="1"/>
    <xf numFmtId="6" fontId="22" fillId="2" borderId="53" xfId="0" applyNumberFormat="1" applyFont="1" applyFill="1" applyBorder="1" applyAlignment="1"/>
    <xf numFmtId="164" fontId="24" fillId="0" borderId="49" xfId="1" applyNumberFormat="1" applyFont="1" applyBorder="1"/>
    <xf numFmtId="164" fontId="24" fillId="0" borderId="52" xfId="1" applyNumberFormat="1" applyFont="1" applyBorder="1"/>
    <xf numFmtId="0" fontId="22" fillId="0" borderId="60" xfId="0" applyFont="1" applyFill="1" applyBorder="1" applyAlignment="1">
      <alignment horizontal="left" indent="1"/>
    </xf>
    <xf numFmtId="0" fontId="22" fillId="0" borderId="5" xfId="0" applyFont="1" applyFill="1" applyBorder="1"/>
    <xf numFmtId="164" fontId="22" fillId="0" borderId="5" xfId="1" applyNumberFormat="1" applyFont="1" applyBorder="1"/>
    <xf numFmtId="6" fontId="22" fillId="2" borderId="47" xfId="0" applyNumberFormat="1" applyFont="1" applyFill="1" applyBorder="1" applyAlignment="1"/>
    <xf numFmtId="43" fontId="22" fillId="0" borderId="60" xfId="1" applyFont="1" applyFill="1" applyBorder="1" applyAlignment="1">
      <alignment horizontal="left" vertical="center" indent="1"/>
    </xf>
    <xf numFmtId="43" fontId="22" fillId="0" borderId="5" xfId="1" applyFont="1" applyFill="1" applyBorder="1" applyAlignment="1">
      <alignment horizontal="left" vertical="center"/>
    </xf>
    <xf numFmtId="9" fontId="22" fillId="2" borderId="48" xfId="4" applyFont="1" applyFill="1" applyBorder="1" applyAlignment="1">
      <alignment vertical="center"/>
    </xf>
    <xf numFmtId="43" fontId="22" fillId="0" borderId="61" xfId="1" applyFont="1" applyFill="1" applyBorder="1" applyAlignment="1">
      <alignment horizontal="left" vertical="center" indent="1"/>
    </xf>
    <xf numFmtId="43" fontId="22" fillId="0" borderId="62" xfId="1" applyFont="1" applyFill="1" applyBorder="1" applyAlignment="1">
      <alignment horizontal="left" vertical="center"/>
    </xf>
    <xf numFmtId="0" fontId="22" fillId="0" borderId="54" xfId="0" applyFont="1" applyBorder="1" applyAlignment="1">
      <alignment horizontal="left" indent="1"/>
    </xf>
    <xf numFmtId="0" fontId="30" fillId="0" borderId="56" xfId="0" applyFont="1" applyBorder="1"/>
    <xf numFmtId="0" fontId="22" fillId="0" borderId="57" xfId="3" applyNumberFormat="1" applyFont="1" applyBorder="1" applyAlignment="1">
      <alignment horizontal="center"/>
    </xf>
    <xf numFmtId="41" fontId="15" fillId="0" borderId="58" xfId="1" applyNumberFormat="1" applyFont="1" applyFill="1" applyBorder="1" applyAlignment="1">
      <alignment horizontal="left" vertical="center"/>
    </xf>
    <xf numFmtId="41" fontId="15" fillId="0" borderId="9" xfId="1" applyNumberFormat="1" applyFont="1" applyFill="1" applyBorder="1" applyAlignment="1">
      <alignment vertical="center"/>
    </xf>
    <xf numFmtId="3" fontId="16" fillId="0" borderId="18" xfId="0" applyNumberFormat="1" applyFont="1" applyFill="1" applyBorder="1" applyAlignment="1">
      <alignment vertical="center"/>
    </xf>
    <xf numFmtId="38" fontId="16" fillId="0" borderId="15" xfId="1" applyNumberFormat="1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41" fontId="15" fillId="0" borderId="59" xfId="1" applyNumberFormat="1" applyFont="1" applyFill="1" applyBorder="1" applyAlignment="1">
      <alignment vertical="center"/>
    </xf>
    <xf numFmtId="41" fontId="16" fillId="0" borderId="10" xfId="1" applyNumberFormat="1" applyFont="1" applyFill="1" applyBorder="1" applyAlignment="1">
      <alignment vertical="center"/>
    </xf>
    <xf numFmtId="3" fontId="15" fillId="0" borderId="74" xfId="3" applyNumberFormat="1" applyFont="1" applyFill="1" applyBorder="1" applyAlignment="1">
      <alignment vertical="center"/>
    </xf>
    <xf numFmtId="38" fontId="15" fillId="0" borderId="75" xfId="3" applyNumberFormat="1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41" fontId="15" fillId="0" borderId="10" xfId="1" applyNumberFormat="1" applyFont="1" applyFill="1" applyBorder="1" applyAlignment="1">
      <alignment vertical="center"/>
    </xf>
    <xf numFmtId="3" fontId="15" fillId="0" borderId="136" xfId="1" applyNumberFormat="1" applyFont="1" applyFill="1" applyBorder="1" applyAlignment="1">
      <alignment vertical="center"/>
    </xf>
    <xf numFmtId="38" fontId="15" fillId="0" borderId="137" xfId="1" applyNumberFormat="1" applyFont="1" applyBorder="1" applyAlignment="1">
      <alignment vertical="center"/>
    </xf>
    <xf numFmtId="38" fontId="15" fillId="0" borderId="138" xfId="1" applyNumberFormat="1" applyFont="1" applyBorder="1" applyAlignment="1">
      <alignment vertical="center"/>
    </xf>
    <xf numFmtId="3" fontId="15" fillId="0" borderId="74" xfId="1" applyNumberFormat="1" applyFont="1" applyFill="1" applyBorder="1" applyAlignment="1">
      <alignment vertical="center"/>
    </xf>
    <xf numFmtId="38" fontId="15" fillId="0" borderId="62" xfId="1" applyNumberFormat="1" applyFont="1" applyBorder="1" applyAlignment="1">
      <alignment vertical="center"/>
    </xf>
    <xf numFmtId="38" fontId="15" fillId="0" borderId="75" xfId="1" applyNumberFormat="1" applyFont="1" applyBorder="1" applyAlignment="1">
      <alignment vertical="center"/>
    </xf>
    <xf numFmtId="3" fontId="15" fillId="0" borderId="18" xfId="1" applyNumberFormat="1" applyFont="1" applyFill="1" applyBorder="1" applyAlignment="1">
      <alignment vertical="center"/>
    </xf>
    <xf numFmtId="38" fontId="15" fillId="0" borderId="7" xfId="1" applyNumberFormat="1" applyFont="1" applyBorder="1" applyAlignment="1">
      <alignment vertical="center"/>
    </xf>
    <xf numFmtId="38" fontId="15" fillId="0" borderId="15" xfId="1" applyNumberFormat="1" applyFont="1" applyBorder="1" applyAlignment="1">
      <alignment vertical="center"/>
    </xf>
    <xf numFmtId="41" fontId="15" fillId="0" borderId="59" xfId="1" applyNumberFormat="1" applyFont="1" applyFill="1" applyBorder="1" applyAlignment="1">
      <alignment horizontal="left" vertical="center"/>
    </xf>
    <xf numFmtId="41" fontId="16" fillId="0" borderId="10" xfId="1" applyNumberFormat="1" applyFont="1" applyFill="1" applyBorder="1" applyAlignment="1">
      <alignment horizontal="left" vertical="center"/>
    </xf>
    <xf numFmtId="3" fontId="15" fillId="0" borderId="19" xfId="1" applyNumberFormat="1" applyFont="1" applyFill="1" applyBorder="1" applyAlignment="1">
      <alignment vertical="center"/>
    </xf>
    <xf numFmtId="38" fontId="15" fillId="0" borderId="5" xfId="1" applyNumberFormat="1" applyFont="1" applyBorder="1" applyAlignment="1">
      <alignment vertical="center"/>
    </xf>
    <xf numFmtId="38" fontId="15" fillId="0" borderId="16" xfId="1" applyNumberFormat="1" applyFont="1" applyBorder="1" applyAlignment="1">
      <alignment vertical="center"/>
    </xf>
    <xf numFmtId="41" fontId="15" fillId="0" borderId="59" xfId="1" applyNumberFormat="1" applyFont="1" applyFill="1" applyBorder="1" applyAlignment="1">
      <alignment horizontal="left" vertical="center" indent="1"/>
    </xf>
    <xf numFmtId="38" fontId="15" fillId="0" borderId="19" xfId="1" applyNumberFormat="1" applyFont="1" applyFill="1" applyBorder="1" applyAlignment="1">
      <alignment vertical="center"/>
    </xf>
    <xf numFmtId="38" fontId="15" fillId="3" borderId="16" xfId="1" applyNumberFormat="1" applyFont="1" applyFill="1" applyBorder="1" applyAlignment="1">
      <alignment vertical="center"/>
    </xf>
    <xf numFmtId="38" fontId="15" fillId="0" borderId="20" xfId="1" applyNumberFormat="1" applyFont="1" applyFill="1" applyBorder="1" applyAlignment="1">
      <alignment vertical="center"/>
    </xf>
    <xf numFmtId="38" fontId="15" fillId="0" borderId="8" xfId="1" applyNumberFormat="1" applyFont="1" applyBorder="1" applyAlignment="1">
      <alignment vertical="center"/>
    </xf>
    <xf numFmtId="38" fontId="15" fillId="0" borderId="21" xfId="1" applyNumberFormat="1" applyFont="1" applyBorder="1" applyAlignment="1">
      <alignment vertical="center"/>
    </xf>
    <xf numFmtId="38" fontId="15" fillId="0" borderId="76" xfId="1" applyNumberFormat="1" applyFont="1" applyFill="1" applyBorder="1" applyAlignment="1">
      <alignment vertical="center"/>
    </xf>
    <xf numFmtId="38" fontId="15" fillId="0" borderId="77" xfId="1" applyNumberFormat="1" applyFont="1" applyBorder="1" applyAlignment="1">
      <alignment vertical="center"/>
    </xf>
    <xf numFmtId="38" fontId="15" fillId="0" borderId="78" xfId="1" applyNumberFormat="1" applyFont="1" applyBorder="1" applyAlignment="1">
      <alignment vertical="center"/>
    </xf>
    <xf numFmtId="164" fontId="15" fillId="0" borderId="7" xfId="1" applyNumberFormat="1" applyFont="1" applyBorder="1" applyAlignment="1">
      <alignment vertical="center"/>
    </xf>
    <xf numFmtId="38" fontId="15" fillId="0" borderId="15" xfId="0" applyNumberFormat="1" applyFont="1" applyBorder="1" applyAlignment="1">
      <alignment vertical="center"/>
    </xf>
    <xf numFmtId="164" fontId="15" fillId="0" borderId="5" xfId="1" applyNumberFormat="1" applyFont="1" applyBorder="1" applyAlignment="1">
      <alignment vertical="center"/>
    </xf>
    <xf numFmtId="38" fontId="15" fillId="3" borderId="16" xfId="0" applyNumberFormat="1" applyFont="1" applyFill="1" applyBorder="1" applyAlignment="1">
      <alignment vertical="center"/>
    </xf>
    <xf numFmtId="38" fontId="1" fillId="0" borderId="51" xfId="0" applyNumberFormat="1" applyFont="1" applyBorder="1" applyAlignment="1">
      <alignment vertical="center"/>
    </xf>
    <xf numFmtId="41" fontId="15" fillId="0" borderId="67" xfId="1" applyNumberFormat="1" applyFont="1" applyFill="1" applyBorder="1" applyAlignment="1">
      <alignment vertical="center"/>
    </xf>
    <xf numFmtId="41" fontId="15" fillId="0" borderId="11" xfId="1" applyNumberFormat="1" applyFont="1" applyFill="1" applyBorder="1" applyAlignment="1">
      <alignment vertical="center"/>
    </xf>
    <xf numFmtId="3" fontId="15" fillId="0" borderId="22" xfId="1" applyNumberFormat="1" applyFont="1" applyFill="1" applyBorder="1" applyAlignment="1">
      <alignment vertical="center"/>
    </xf>
    <xf numFmtId="38" fontId="15" fillId="0" borderId="23" xfId="0" applyNumberFormat="1" applyFont="1" applyBorder="1" applyAlignment="1">
      <alignment vertical="center"/>
    </xf>
    <xf numFmtId="38" fontId="1" fillId="0" borderId="48" xfId="0" applyNumberFormat="1" applyFont="1" applyBorder="1" applyAlignment="1">
      <alignment vertical="center"/>
    </xf>
    <xf numFmtId="41" fontId="15" fillId="3" borderId="68" xfId="1" applyNumberFormat="1" applyFont="1" applyFill="1" applyBorder="1" applyAlignment="1">
      <alignment vertical="center"/>
    </xf>
    <xf numFmtId="41" fontId="15" fillId="3" borderId="69" xfId="1" applyNumberFormat="1" applyFont="1" applyFill="1" applyBorder="1" applyAlignment="1">
      <alignment vertical="center"/>
    </xf>
    <xf numFmtId="3" fontId="15" fillId="0" borderId="70" xfId="1" applyNumberFormat="1" applyFont="1" applyFill="1" applyBorder="1" applyAlignment="1">
      <alignment vertical="center"/>
    </xf>
    <xf numFmtId="164" fontId="15" fillId="0" borderId="71" xfId="1" applyNumberFormat="1" applyFont="1" applyBorder="1" applyAlignment="1">
      <alignment vertical="center"/>
    </xf>
    <xf numFmtId="38" fontId="15" fillId="0" borderId="72" xfId="0" applyNumberFormat="1" applyFont="1" applyBorder="1" applyAlignment="1">
      <alignment vertical="center"/>
    </xf>
    <xf numFmtId="0" fontId="22" fillId="0" borderId="59" xfId="5" applyFont="1" applyBorder="1" applyAlignment="1">
      <alignment horizontal="left" indent="1"/>
    </xf>
    <xf numFmtId="0" fontId="22" fillId="0" borderId="14" xfId="5" applyFont="1" applyBorder="1"/>
    <xf numFmtId="6" fontId="22" fillId="0" borderId="51" xfId="5" applyNumberFormat="1" applyFont="1" applyBorder="1" applyAlignment="1">
      <alignment vertical="center"/>
    </xf>
    <xf numFmtId="38" fontId="22" fillId="0" borderId="51" xfId="5" applyNumberFormat="1" applyFont="1" applyBorder="1" applyAlignment="1">
      <alignment vertical="center"/>
    </xf>
    <xf numFmtId="164" fontId="22" fillId="0" borderId="48" xfId="12" applyNumberFormat="1" applyFont="1" applyBorder="1" applyAlignment="1">
      <alignment vertical="center"/>
    </xf>
    <xf numFmtId="0" fontId="22" fillId="0" borderId="59" xfId="0" applyFont="1" applyBorder="1" applyAlignment="1">
      <alignment horizontal="left" indent="1"/>
    </xf>
    <xf numFmtId="0" fontId="22" fillId="0" borderId="14" xfId="0" applyFont="1" applyBorder="1"/>
    <xf numFmtId="6" fontId="22" fillId="0" borderId="51" xfId="0" applyNumberFormat="1" applyFont="1" applyBorder="1" applyAlignment="1">
      <alignment vertical="center"/>
    </xf>
    <xf numFmtId="164" fontId="22" fillId="0" borderId="48" xfId="1" applyNumberFormat="1" applyFont="1" applyBorder="1" applyAlignment="1">
      <alignment vertical="center"/>
    </xf>
    <xf numFmtId="0" fontId="22" fillId="0" borderId="103" xfId="0" applyFont="1" applyBorder="1" applyAlignment="1">
      <alignment horizontal="left" indent="1"/>
    </xf>
    <xf numFmtId="0" fontId="22" fillId="0" borderId="83" xfId="0" applyFont="1" applyBorder="1" applyAlignment="1">
      <alignment horizontal="left" indent="1"/>
    </xf>
    <xf numFmtId="0" fontId="22" fillId="0" borderId="7" xfId="0" applyFont="1" applyBorder="1"/>
    <xf numFmtId="0" fontId="22" fillId="0" borderId="60" xfId="0" applyFont="1" applyBorder="1" applyAlignment="1">
      <alignment horizontal="left" indent="1"/>
    </xf>
    <xf numFmtId="38" fontId="22" fillId="0" borderId="5" xfId="0" applyNumberFormat="1" applyFont="1" applyBorder="1" applyAlignment="1">
      <alignment vertical="center"/>
    </xf>
    <xf numFmtId="38" fontId="22" fillId="0" borderId="51" xfId="0" applyNumberFormat="1" applyFont="1" applyBorder="1" applyAlignment="1">
      <alignment vertical="center"/>
    </xf>
    <xf numFmtId="0" fontId="22" fillId="0" borderId="5" xfId="0" applyFont="1" applyBorder="1"/>
    <xf numFmtId="0" fontId="21" fillId="0" borderId="0" xfId="5" applyFont="1" applyBorder="1" applyAlignment="1">
      <alignment horizontal="left"/>
    </xf>
    <xf numFmtId="9" fontId="24" fillId="0" borderId="95" xfId="9" applyFont="1" applyBorder="1" applyAlignment="1">
      <alignment horizontal="center"/>
    </xf>
    <xf numFmtId="9" fontId="24" fillId="0" borderId="98" xfId="9" applyFont="1" applyBorder="1" applyAlignment="1">
      <alignment horizontal="center"/>
    </xf>
    <xf numFmtId="0" fontId="22" fillId="0" borderId="15" xfId="0" applyFont="1" applyBorder="1" applyAlignment="1">
      <alignment vertical="center"/>
    </xf>
    <xf numFmtId="10" fontId="22" fillId="0" borderId="5" xfId="4" applyNumberFormat="1" applyFont="1" applyBorder="1" applyAlignment="1">
      <alignment vertical="center"/>
    </xf>
    <xf numFmtId="8" fontId="22" fillId="0" borderId="16" xfId="0" applyNumberFormat="1" applyFont="1" applyBorder="1" applyAlignment="1">
      <alignment vertical="center"/>
    </xf>
    <xf numFmtId="0" fontId="22" fillId="0" borderId="61" xfId="0" applyFont="1" applyBorder="1" applyAlignment="1">
      <alignment horizontal="left" indent="1"/>
    </xf>
    <xf numFmtId="10" fontId="22" fillId="0" borderId="62" xfId="4" applyNumberFormat="1" applyFont="1" applyBorder="1" applyAlignment="1">
      <alignment vertical="center"/>
    </xf>
    <xf numFmtId="8" fontId="22" fillId="0" borderId="75" xfId="0" applyNumberFormat="1" applyFont="1" applyBorder="1" applyAlignment="1">
      <alignment vertical="center"/>
    </xf>
    <xf numFmtId="0" fontId="15" fillId="0" borderId="36" xfId="0" applyFont="1" applyBorder="1" applyAlignment="1">
      <alignment horizontal="left" indent="1"/>
    </xf>
    <xf numFmtId="0" fontId="22" fillId="0" borderId="123" xfId="0" applyFont="1" applyBorder="1" applyAlignment="1">
      <alignment horizontal="left" indent="1"/>
    </xf>
    <xf numFmtId="0" fontId="16" fillId="0" borderId="59" xfId="0" applyFont="1" applyBorder="1" applyAlignment="1">
      <alignment horizontal="left" indent="2"/>
    </xf>
    <xf numFmtId="0" fontId="22" fillId="0" borderId="131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43" fontId="16" fillId="0" borderId="47" xfId="0" applyNumberFormat="1" applyFont="1" applyBorder="1" applyAlignment="1">
      <alignment vertical="center"/>
    </xf>
    <xf numFmtId="43" fontId="16" fillId="0" borderId="51" xfId="0" applyNumberFormat="1" applyFont="1" applyBorder="1" applyAlignment="1">
      <alignment vertical="center"/>
    </xf>
    <xf numFmtId="43" fontId="16" fillId="0" borderId="48" xfId="0" applyNumberFormat="1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164" fontId="22" fillId="3" borderId="89" xfId="1" applyNumberFormat="1" applyFont="1" applyFill="1" applyBorder="1"/>
    <xf numFmtId="0" fontId="16" fillId="0" borderId="59" xfId="0" applyFont="1" applyBorder="1" applyAlignment="1">
      <alignment horizontal="left" vertical="center" indent="1"/>
    </xf>
    <xf numFmtId="43" fontId="15" fillId="0" borderId="93" xfId="2" applyNumberFormat="1" applyFont="1" applyBorder="1" applyAlignment="1">
      <alignment vertical="center"/>
    </xf>
    <xf numFmtId="6" fontId="16" fillId="0" borderId="89" xfId="0" applyNumberFormat="1" applyFont="1" applyBorder="1" applyAlignment="1">
      <alignment vertical="center"/>
    </xf>
    <xf numFmtId="0" fontId="16" fillId="0" borderId="130" xfId="0" applyFont="1" applyBorder="1" applyAlignment="1">
      <alignment vertical="center"/>
    </xf>
    <xf numFmtId="0" fontId="3" fillId="0" borderId="0" xfId="0" applyFont="1" applyBorder="1" applyAlignment="1"/>
    <xf numFmtId="0" fontId="8" fillId="0" borderId="60" xfId="0" applyFont="1" applyBorder="1" applyAlignment="1">
      <alignment horizontal="left" vertical="center" indent="5"/>
    </xf>
    <xf numFmtId="0" fontId="16" fillId="0" borderId="5" xfId="0" applyFont="1" applyBorder="1" applyAlignment="1">
      <alignment horizontal="left" indent="5"/>
    </xf>
    <xf numFmtId="0" fontId="8" fillId="0" borderId="60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indent="1"/>
    </xf>
    <xf numFmtId="164" fontId="26" fillId="0" borderId="79" xfId="1" applyNumberFormat="1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10" fillId="5" borderId="84" xfId="0" applyFont="1" applyFill="1" applyBorder="1" applyAlignment="1">
      <alignment horizontal="center"/>
    </xf>
    <xf numFmtId="0" fontId="10" fillId="5" borderId="85" xfId="0" applyFont="1" applyFill="1" applyBorder="1" applyAlignment="1">
      <alignment horizontal="center"/>
    </xf>
    <xf numFmtId="41" fontId="18" fillId="0" borderId="80" xfId="1" applyNumberFormat="1" applyFont="1" applyBorder="1" applyAlignment="1">
      <alignment vertical="center"/>
    </xf>
    <xf numFmtId="0" fontId="16" fillId="0" borderId="81" xfId="0" applyFont="1" applyBorder="1" applyAlignment="1">
      <alignment vertical="center"/>
    </xf>
    <xf numFmtId="41" fontId="21" fillId="0" borderId="28" xfId="1" applyNumberFormat="1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16" fillId="0" borderId="0" xfId="0" applyFont="1" applyBorder="1" applyAlignment="1"/>
    <xf numFmtId="0" fontId="9" fillId="0" borderId="82" xfId="0" applyFont="1" applyBorder="1" applyAlignment="1">
      <alignment horizontal="left" vertical="center" indent="1"/>
    </xf>
    <xf numFmtId="0" fontId="16" fillId="0" borderId="77" xfId="0" applyFont="1" applyBorder="1" applyAlignment="1">
      <alignment horizontal="left" indent="1"/>
    </xf>
    <xf numFmtId="0" fontId="8" fillId="0" borderId="83" xfId="0" applyFont="1" applyBorder="1" applyAlignment="1">
      <alignment horizontal="left" vertical="center" indent="1"/>
    </xf>
    <xf numFmtId="0" fontId="16" fillId="0" borderId="7" xfId="0" applyFont="1" applyBorder="1" applyAlignment="1">
      <alignment horizontal="left" indent="1"/>
    </xf>
    <xf numFmtId="0" fontId="8" fillId="0" borderId="60" xfId="0" applyFont="1" applyBorder="1" applyAlignment="1">
      <alignment horizontal="left" vertical="center" indent="2"/>
    </xf>
    <xf numFmtId="0" fontId="16" fillId="0" borderId="5" xfId="0" applyFont="1" applyBorder="1" applyAlignment="1">
      <alignment horizontal="left" indent="2"/>
    </xf>
    <xf numFmtId="0" fontId="8" fillId="0" borderId="61" xfId="0" applyFont="1" applyBorder="1" applyAlignment="1">
      <alignment horizontal="left" vertical="center" indent="2"/>
    </xf>
    <xf numFmtId="0" fontId="16" fillId="0" borderId="62" xfId="0" applyFont="1" applyBorder="1" applyAlignment="1">
      <alignment horizontal="left" indent="2"/>
    </xf>
    <xf numFmtId="0" fontId="8" fillId="0" borderId="60" xfId="0" applyFont="1" applyBorder="1" applyAlignment="1">
      <alignment horizontal="left" vertical="center" indent="3"/>
    </xf>
    <xf numFmtId="0" fontId="16" fillId="0" borderId="5" xfId="0" applyFont="1" applyBorder="1" applyAlignment="1">
      <alignment horizontal="left" indent="3"/>
    </xf>
    <xf numFmtId="0" fontId="24" fillId="0" borderId="0" xfId="0" applyFont="1" applyBorder="1" applyAlignment="1"/>
  </cellXfs>
  <cellStyles count="14">
    <cellStyle name="Comma" xfId="1" builtinId="3"/>
    <cellStyle name="Comma [0] 2" xfId="8"/>
    <cellStyle name="Comma 2 2" xfId="12"/>
    <cellStyle name="Comma 3" xfId="2"/>
    <cellStyle name="Comma 4" xfId="11"/>
    <cellStyle name="Currency" xfId="3" builtinId="4"/>
    <cellStyle name="Currency 3" xfId="7"/>
    <cellStyle name="Normal" xfId="0" builtinId="0"/>
    <cellStyle name="Normal 2" xfId="13"/>
    <cellStyle name="Normal 2 2" xfId="6"/>
    <cellStyle name="Normal 4" xfId="5"/>
    <cellStyle name="Normal 5" xfId="10"/>
    <cellStyle name="Percent" xfId="4" builtinId="5"/>
    <cellStyle name="Percent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abSelected="1" zoomScale="170" zoomScaleNormal="170" workbookViewId="0">
      <selection activeCell="C38" sqref="C38"/>
    </sheetView>
  </sheetViews>
  <sheetFormatPr defaultRowHeight="15" x14ac:dyDescent="0.25"/>
  <cols>
    <col min="1" max="1" width="1.875" style="24" customWidth="1"/>
    <col min="2" max="2" width="3.5" style="25" customWidth="1"/>
    <col min="3" max="3" width="16.625" style="34" customWidth="1"/>
    <col min="4" max="4" width="10.625" style="34" customWidth="1"/>
    <col min="5" max="5" width="10.5" style="34" customWidth="1"/>
    <col min="6" max="6" width="9" style="34" customWidth="1"/>
    <col min="7" max="7" width="11.625" style="34" customWidth="1"/>
    <col min="8" max="8" width="9.5" style="2" customWidth="1"/>
    <col min="9" max="9" width="8.5" style="2" customWidth="1"/>
    <col min="10" max="10" width="9.625" customWidth="1"/>
  </cols>
  <sheetData>
    <row r="1" spans="1:9" ht="3" customHeight="1" thickBot="1" x14ac:dyDescent="0.3">
      <c r="C1" s="582"/>
      <c r="D1" s="582"/>
      <c r="E1" s="582"/>
      <c r="F1" s="582"/>
      <c r="G1" s="582"/>
      <c r="H1" s="582"/>
      <c r="I1" s="3"/>
    </row>
    <row r="2" spans="1:9" ht="15.75" x14ac:dyDescent="0.25">
      <c r="A2" s="24">
        <v>1</v>
      </c>
      <c r="B2" s="25" t="s">
        <v>91</v>
      </c>
      <c r="C2" s="569" t="s">
        <v>90</v>
      </c>
      <c r="D2" s="340"/>
      <c r="E2" s="341">
        <v>75000</v>
      </c>
      <c r="F2" s="342"/>
      <c r="G2" s="343"/>
      <c r="H2" s="4"/>
      <c r="I2" s="3"/>
    </row>
    <row r="3" spans="1:9" x14ac:dyDescent="0.25">
      <c r="C3" s="344" t="s">
        <v>223</v>
      </c>
      <c r="D3" s="36"/>
      <c r="E3" s="37" t="s">
        <v>30</v>
      </c>
      <c r="F3" s="37" t="s">
        <v>87</v>
      </c>
      <c r="G3" s="345" t="s">
        <v>43</v>
      </c>
      <c r="H3" s="4"/>
      <c r="I3" s="3"/>
    </row>
    <row r="4" spans="1:9" x14ac:dyDescent="0.25">
      <c r="C4" s="346" t="s">
        <v>88</v>
      </c>
      <c r="D4" s="38"/>
      <c r="E4" s="27">
        <v>18550</v>
      </c>
      <c r="F4" s="39"/>
      <c r="G4" s="347">
        <v>1855</v>
      </c>
      <c r="H4" s="4"/>
      <c r="I4" s="3"/>
    </row>
    <row r="5" spans="1:9" x14ac:dyDescent="0.25">
      <c r="C5" s="348" t="s">
        <v>89</v>
      </c>
      <c r="D5" s="40"/>
      <c r="E5" s="41">
        <f>+E6-E4</f>
        <v>56450</v>
      </c>
      <c r="F5" s="42">
        <v>0.15</v>
      </c>
      <c r="G5" s="349">
        <f>+F5*E5</f>
        <v>8467.5</v>
      </c>
      <c r="H5" s="4"/>
      <c r="I5" s="3"/>
    </row>
    <row r="6" spans="1:9" ht="15.75" thickBot="1" x14ac:dyDescent="0.3">
      <c r="C6" s="350" t="s">
        <v>78</v>
      </c>
      <c r="D6" s="351"/>
      <c r="E6" s="352">
        <f>+E2</f>
        <v>75000</v>
      </c>
      <c r="F6" s="353"/>
      <c r="G6" s="354">
        <f>SUM(G4:G5)</f>
        <v>10322.5</v>
      </c>
      <c r="H6" s="4"/>
      <c r="I6" s="3"/>
    </row>
    <row r="7" spans="1:9" ht="9" customHeight="1" x14ac:dyDescent="0.25">
      <c r="C7" s="43"/>
      <c r="D7" s="43"/>
      <c r="E7" s="28"/>
      <c r="F7" s="44"/>
      <c r="G7" s="28"/>
      <c r="H7" s="4"/>
      <c r="I7" s="3"/>
    </row>
    <row r="8" spans="1:9" s="1" customFormat="1" ht="15.75" thickBot="1" x14ac:dyDescent="0.3">
      <c r="A8" s="24">
        <v>2</v>
      </c>
      <c r="B8" s="25" t="s">
        <v>2</v>
      </c>
      <c r="C8" s="45" t="s">
        <v>167</v>
      </c>
      <c r="D8" s="576" t="s">
        <v>151</v>
      </c>
      <c r="E8" s="46"/>
      <c r="F8" s="46"/>
      <c r="G8" s="34"/>
      <c r="H8" s="6"/>
      <c r="I8" s="3"/>
    </row>
    <row r="9" spans="1:9" s="1" customFormat="1" x14ac:dyDescent="0.25">
      <c r="A9" s="24"/>
      <c r="B9" s="25"/>
      <c r="C9" s="355" t="s">
        <v>90</v>
      </c>
      <c r="D9" s="340"/>
      <c r="E9" s="356">
        <v>100000</v>
      </c>
      <c r="F9" s="46"/>
      <c r="G9" s="31"/>
      <c r="I9" s="3"/>
    </row>
    <row r="10" spans="1:9" s="1" customFormat="1" x14ac:dyDescent="0.25">
      <c r="A10" s="24"/>
      <c r="B10" s="25"/>
      <c r="C10" s="76" t="s">
        <v>235</v>
      </c>
      <c r="D10" s="47"/>
      <c r="E10" s="357">
        <v>-5000</v>
      </c>
      <c r="F10" s="46"/>
      <c r="G10" s="31"/>
      <c r="I10" s="3"/>
    </row>
    <row r="11" spans="1:9" s="1" customFormat="1" ht="15.75" thickBot="1" x14ac:dyDescent="0.3">
      <c r="A11" s="24"/>
      <c r="B11" s="25"/>
      <c r="C11" s="358" t="s">
        <v>166</v>
      </c>
      <c r="D11" s="233"/>
      <c r="E11" s="359">
        <f>+E10+E9</f>
        <v>95000</v>
      </c>
      <c r="F11" s="46"/>
      <c r="G11" s="31"/>
      <c r="I11" s="3"/>
    </row>
    <row r="12" spans="1:9" s="1" customFormat="1" ht="9.75" customHeight="1" thickBot="1" x14ac:dyDescent="0.3">
      <c r="A12" s="24"/>
      <c r="B12" s="25"/>
      <c r="C12" s="29"/>
      <c r="D12" s="31"/>
      <c r="E12" s="46"/>
      <c r="F12" s="46"/>
      <c r="G12" s="34"/>
      <c r="H12" s="5"/>
      <c r="I12" s="3"/>
    </row>
    <row r="13" spans="1:9" s="1" customFormat="1" ht="15.75" x14ac:dyDescent="0.25">
      <c r="A13" s="24"/>
      <c r="B13" s="25"/>
      <c r="C13" s="360" t="s">
        <v>224</v>
      </c>
      <c r="D13" s="361"/>
      <c r="E13" s="571" t="s">
        <v>30</v>
      </c>
      <c r="F13" s="571" t="s">
        <v>87</v>
      </c>
      <c r="G13" s="572" t="s">
        <v>43</v>
      </c>
      <c r="H13" s="6"/>
      <c r="I13" s="3"/>
    </row>
    <row r="14" spans="1:9" s="1" customFormat="1" x14ac:dyDescent="0.25">
      <c r="A14" s="24"/>
      <c r="B14" s="25"/>
      <c r="C14" s="362" t="s">
        <v>88</v>
      </c>
      <c r="D14" s="49"/>
      <c r="E14" s="50">
        <v>91150</v>
      </c>
      <c r="F14" s="50"/>
      <c r="G14" s="370">
        <v>18558.75</v>
      </c>
      <c r="H14" s="6"/>
      <c r="I14" s="3"/>
    </row>
    <row r="15" spans="1:9" s="1" customFormat="1" x14ac:dyDescent="0.25">
      <c r="A15" s="24"/>
      <c r="B15" s="25"/>
      <c r="C15" s="363" t="s">
        <v>89</v>
      </c>
      <c r="D15" s="51"/>
      <c r="E15" s="52">
        <f>+E16-E14</f>
        <v>3850</v>
      </c>
      <c r="F15" s="53">
        <v>0.28000000000000003</v>
      </c>
      <c r="G15" s="371">
        <f>+F15*E15</f>
        <v>1078</v>
      </c>
      <c r="H15" s="6"/>
      <c r="I15" s="3"/>
    </row>
    <row r="16" spans="1:9" s="1" customFormat="1" x14ac:dyDescent="0.25">
      <c r="A16" s="24"/>
      <c r="B16" s="25"/>
      <c r="C16" s="363" t="s">
        <v>96</v>
      </c>
      <c r="D16" s="51"/>
      <c r="E16" s="54">
        <f>+E11</f>
        <v>95000</v>
      </c>
      <c r="F16" s="55"/>
      <c r="G16" s="372">
        <f>SUM(G14:G15)</f>
        <v>19636.75</v>
      </c>
      <c r="H16" s="6"/>
      <c r="I16" s="3"/>
    </row>
    <row r="17" spans="1:9" s="1" customFormat="1" x14ac:dyDescent="0.25">
      <c r="A17" s="24"/>
      <c r="B17" s="25"/>
      <c r="C17" s="364" t="s">
        <v>93</v>
      </c>
      <c r="D17" s="47"/>
      <c r="E17" s="56"/>
      <c r="F17" s="57"/>
      <c r="G17" s="573"/>
      <c r="H17" s="6"/>
      <c r="I17" s="3"/>
    </row>
    <row r="18" spans="1:9" s="1" customFormat="1" x14ac:dyDescent="0.25">
      <c r="A18" s="24"/>
      <c r="B18" s="25"/>
      <c r="C18" s="365" t="s">
        <v>236</v>
      </c>
      <c r="D18" s="47"/>
      <c r="E18" s="57"/>
      <c r="F18" s="58">
        <f>-E10</f>
        <v>5000</v>
      </c>
      <c r="G18" s="574"/>
      <c r="H18" s="6"/>
      <c r="I18" s="3"/>
    </row>
    <row r="19" spans="1:9" s="1" customFormat="1" x14ac:dyDescent="0.25">
      <c r="A19" s="24"/>
      <c r="B19" s="25"/>
      <c r="C19" s="365" t="s">
        <v>94</v>
      </c>
      <c r="D19" s="47"/>
      <c r="E19" s="57"/>
      <c r="F19" s="42">
        <v>0.15</v>
      </c>
      <c r="G19" s="575">
        <f>+F19*F18</f>
        <v>750</v>
      </c>
      <c r="H19" s="6"/>
      <c r="I19" s="3"/>
    </row>
    <row r="20" spans="1:9" s="1" customFormat="1" ht="15.75" thickBot="1" x14ac:dyDescent="0.3">
      <c r="A20" s="24"/>
      <c r="B20" s="25"/>
      <c r="C20" s="366" t="s">
        <v>95</v>
      </c>
      <c r="D20" s="233"/>
      <c r="E20" s="367"/>
      <c r="F20" s="368"/>
      <c r="G20" s="374">
        <f>+G19+G16</f>
        <v>20386.75</v>
      </c>
      <c r="H20" s="6"/>
      <c r="I20" s="3"/>
    </row>
    <row r="21" spans="1:9" s="1" customFormat="1" ht="15" customHeight="1" x14ac:dyDescent="0.25">
      <c r="A21" s="24"/>
      <c r="B21" s="25"/>
      <c r="C21" s="31"/>
      <c r="D21" s="31"/>
      <c r="E21" s="31"/>
      <c r="F21" s="31"/>
      <c r="G21" s="31"/>
      <c r="H21" s="3"/>
      <c r="I21" s="3"/>
    </row>
    <row r="22" spans="1:9" s="1" customFormat="1" ht="15.75" thickBot="1" x14ac:dyDescent="0.3">
      <c r="A22" s="24">
        <v>3</v>
      </c>
      <c r="B22" s="25" t="s">
        <v>1</v>
      </c>
      <c r="C22" s="32" t="s">
        <v>134</v>
      </c>
      <c r="D22" s="33" t="s">
        <v>135</v>
      </c>
      <c r="E22" s="46"/>
      <c r="F22" s="46"/>
      <c r="G22" s="34"/>
      <c r="H22" s="6"/>
      <c r="I22" s="3"/>
    </row>
    <row r="23" spans="1:9" s="1" customFormat="1" x14ac:dyDescent="0.25">
      <c r="A23" s="24"/>
      <c r="B23" s="25"/>
      <c r="C23" s="355" t="s">
        <v>92</v>
      </c>
      <c r="D23" s="340"/>
      <c r="E23" s="356">
        <v>50000</v>
      </c>
      <c r="F23" s="46"/>
      <c r="G23" s="31"/>
      <c r="I23" s="3"/>
    </row>
    <row r="24" spans="1:9" s="1" customFormat="1" x14ac:dyDescent="0.25">
      <c r="A24" s="24"/>
      <c r="B24" s="25"/>
      <c r="C24" s="76" t="s">
        <v>237</v>
      </c>
      <c r="D24" s="47"/>
      <c r="E24" s="357">
        <v>-10000</v>
      </c>
      <c r="F24" s="46"/>
      <c r="G24" s="31"/>
      <c r="I24" s="3"/>
    </row>
    <row r="25" spans="1:9" s="1" customFormat="1" ht="15.75" thickBot="1" x14ac:dyDescent="0.3">
      <c r="A25" s="24"/>
      <c r="B25" s="25"/>
      <c r="C25" s="358"/>
      <c r="D25" s="233"/>
      <c r="E25" s="375">
        <f>+E24+E23</f>
        <v>40000</v>
      </c>
      <c r="F25" s="46"/>
      <c r="G25" s="31"/>
      <c r="I25" s="3"/>
    </row>
    <row r="26" spans="1:9" s="1" customFormat="1" ht="15.75" x14ac:dyDescent="0.25">
      <c r="A26" s="24"/>
      <c r="B26" s="25"/>
      <c r="C26" s="360" t="s">
        <v>225</v>
      </c>
      <c r="D26" s="369"/>
      <c r="E26" s="571" t="s">
        <v>30</v>
      </c>
      <c r="F26" s="571" t="s">
        <v>87</v>
      </c>
      <c r="G26" s="572" t="s">
        <v>43</v>
      </c>
      <c r="H26" s="6"/>
      <c r="I26" s="3"/>
    </row>
    <row r="27" spans="1:9" s="1" customFormat="1" x14ac:dyDescent="0.25">
      <c r="A27" s="24"/>
      <c r="B27" s="25"/>
      <c r="C27" s="362" t="s">
        <v>88</v>
      </c>
      <c r="D27" s="49"/>
      <c r="E27" s="50">
        <v>13250</v>
      </c>
      <c r="F27" s="50"/>
      <c r="G27" s="370">
        <v>1325</v>
      </c>
      <c r="H27" s="6"/>
      <c r="I27" s="3"/>
    </row>
    <row r="28" spans="1:9" s="1" customFormat="1" x14ac:dyDescent="0.25">
      <c r="A28" s="24"/>
      <c r="B28" s="25"/>
      <c r="C28" s="363" t="s">
        <v>89</v>
      </c>
      <c r="D28" s="51"/>
      <c r="E28" s="52">
        <f>+E29-E27</f>
        <v>26750</v>
      </c>
      <c r="F28" s="53">
        <v>0.15</v>
      </c>
      <c r="G28" s="371">
        <f>+F28*E28</f>
        <v>4012.5</v>
      </c>
      <c r="H28" s="6"/>
      <c r="I28" s="3"/>
    </row>
    <row r="29" spans="1:9" s="1" customFormat="1" x14ac:dyDescent="0.25">
      <c r="A29" s="24"/>
      <c r="B29" s="25"/>
      <c r="C29" s="363" t="s">
        <v>239</v>
      </c>
      <c r="D29" s="51"/>
      <c r="E29" s="54">
        <f>+E25</f>
        <v>40000</v>
      </c>
      <c r="F29" s="55"/>
      <c r="G29" s="372">
        <f>SUM(G27:G28)</f>
        <v>5337.5</v>
      </c>
      <c r="H29" s="6"/>
      <c r="I29" s="3"/>
    </row>
    <row r="30" spans="1:9" s="1" customFormat="1" x14ac:dyDescent="0.25">
      <c r="A30" s="24"/>
      <c r="B30" s="25"/>
      <c r="C30" s="363" t="s">
        <v>240</v>
      </c>
      <c r="D30" s="51"/>
      <c r="E30" s="54">
        <v>10000</v>
      </c>
      <c r="F30" s="55"/>
      <c r="G30" s="579"/>
      <c r="H30" s="6"/>
      <c r="I30" s="3"/>
    </row>
    <row r="31" spans="1:9" s="1" customFormat="1" x14ac:dyDescent="0.25">
      <c r="A31" s="24"/>
      <c r="B31" s="25"/>
      <c r="C31" s="570" t="s">
        <v>90</v>
      </c>
      <c r="D31" s="47"/>
      <c r="E31" s="61">
        <f>+E30+E29</f>
        <v>50000</v>
      </c>
      <c r="G31" s="357"/>
      <c r="H31" s="6"/>
      <c r="I31" s="3"/>
    </row>
    <row r="32" spans="1:9" s="1" customFormat="1" x14ac:dyDescent="0.25">
      <c r="A32" s="24"/>
      <c r="B32" s="25"/>
      <c r="C32" s="364" t="s">
        <v>93</v>
      </c>
      <c r="D32" s="47"/>
      <c r="E32" s="56"/>
      <c r="F32" s="57"/>
      <c r="G32" s="373"/>
      <c r="H32" s="6"/>
      <c r="I32" s="3"/>
    </row>
    <row r="33" spans="1:9" s="1" customFormat="1" x14ac:dyDescent="0.25">
      <c r="A33" s="24"/>
      <c r="B33" s="25"/>
      <c r="C33" s="364" t="s">
        <v>143</v>
      </c>
      <c r="D33" s="59"/>
      <c r="E33" s="60">
        <v>50400</v>
      </c>
      <c r="F33" s="53"/>
      <c r="G33" s="357"/>
      <c r="H33" s="6"/>
      <c r="I33" s="3"/>
    </row>
    <row r="34" spans="1:9" s="1" customFormat="1" x14ac:dyDescent="0.25">
      <c r="A34" s="24"/>
      <c r="B34" s="25"/>
      <c r="C34" s="76" t="s">
        <v>242</v>
      </c>
      <c r="D34" s="47"/>
      <c r="E34" s="58">
        <v>0</v>
      </c>
      <c r="F34" s="53"/>
      <c r="G34" s="357"/>
      <c r="H34" s="6"/>
      <c r="I34" s="3"/>
    </row>
    <row r="35" spans="1:9" s="1" customFormat="1" x14ac:dyDescent="0.25">
      <c r="A35" s="24"/>
      <c r="B35" s="25"/>
      <c r="C35" s="76" t="s">
        <v>145</v>
      </c>
      <c r="D35" s="47"/>
      <c r="E35" s="62">
        <v>10000</v>
      </c>
      <c r="F35" s="53">
        <v>0</v>
      </c>
      <c r="G35" s="357">
        <f>+E35*F35</f>
        <v>0</v>
      </c>
      <c r="H35" s="6"/>
      <c r="I35" s="3"/>
    </row>
    <row r="36" spans="1:9" s="1" customFormat="1" ht="15.75" thickBot="1" x14ac:dyDescent="0.3">
      <c r="A36" s="24"/>
      <c r="B36" s="25"/>
      <c r="C36" s="76" t="s">
        <v>144</v>
      </c>
      <c r="D36" s="47"/>
      <c r="E36" s="58">
        <v>0</v>
      </c>
      <c r="F36" s="53">
        <v>0.15</v>
      </c>
      <c r="G36" s="580">
        <f>+E36*F36</f>
        <v>0</v>
      </c>
      <c r="H36" s="6"/>
      <c r="I36" s="3"/>
    </row>
    <row r="37" spans="1:9" s="1" customFormat="1" ht="15.75" thickBot="1" x14ac:dyDescent="0.3">
      <c r="A37" s="24"/>
      <c r="B37" s="25"/>
      <c r="C37" s="366" t="s">
        <v>241</v>
      </c>
      <c r="D37" s="233"/>
      <c r="E37" s="581"/>
      <c r="F37" s="368"/>
      <c r="G37" s="374">
        <f>SUM(G29:G36)</f>
        <v>5337.5</v>
      </c>
      <c r="H37" s="6"/>
      <c r="I37" s="3"/>
    </row>
    <row r="38" spans="1:9" x14ac:dyDescent="0.25">
      <c r="C38" s="34" t="s">
        <v>243</v>
      </c>
    </row>
  </sheetData>
  <mergeCells count="1">
    <mergeCell ref="C1:H1"/>
  </mergeCells>
  <pageMargins left="0.75" right="0.5" top="0.6" bottom="0.5" header="0.4" footer="0.3"/>
  <pageSetup scale="115" orientation="portrait" horizontalDpi="4294967293" verticalDpi="4294967293" r:id="rId1"/>
  <headerFooter alignWithMargins="0">
    <oddFooter>&amp;L&amp;"Arial,Bold"&amp;9&amp;F,  &amp;A, 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zoomScale="170" zoomScaleNormal="170" workbookViewId="0">
      <selection activeCell="C4" sqref="C4:F4"/>
    </sheetView>
  </sheetViews>
  <sheetFormatPr defaultRowHeight="15" x14ac:dyDescent="0.25"/>
  <cols>
    <col min="1" max="1" width="3" style="24" customWidth="1"/>
    <col min="2" max="2" width="3.5" style="25" customWidth="1"/>
    <col min="3" max="3" width="18.5" style="34" customWidth="1"/>
    <col min="4" max="4" width="8.25" style="34" customWidth="1"/>
    <col min="5" max="5" width="11.75" style="34" customWidth="1"/>
    <col min="6" max="6" width="9" style="34" customWidth="1"/>
    <col min="7" max="7" width="10.25" style="34" customWidth="1"/>
    <col min="8" max="8" width="6.375" style="34" customWidth="1"/>
    <col min="9" max="9" width="6.375" style="2" customWidth="1"/>
    <col min="10" max="10" width="9.625" customWidth="1"/>
  </cols>
  <sheetData>
    <row r="1" spans="1:9" ht="4.5" customHeight="1" thickBot="1" x14ac:dyDescent="0.3">
      <c r="A1" s="22"/>
      <c r="B1" s="23"/>
      <c r="C1" s="595"/>
      <c r="D1" s="595"/>
      <c r="E1" s="595"/>
      <c r="F1" s="595"/>
      <c r="G1" s="595"/>
      <c r="H1" s="595"/>
      <c r="I1" s="3"/>
    </row>
    <row r="2" spans="1:9" ht="21.75" thickBot="1" x14ac:dyDescent="0.35">
      <c r="A2" s="24">
        <v>4</v>
      </c>
      <c r="B2" s="63" t="s">
        <v>3</v>
      </c>
      <c r="C2" s="596" t="s">
        <v>246</v>
      </c>
      <c r="D2" s="597"/>
      <c r="E2" s="597"/>
      <c r="F2" s="597"/>
      <c r="G2" s="7" t="s">
        <v>153</v>
      </c>
      <c r="H2" s="64"/>
      <c r="I2" s="3"/>
    </row>
    <row r="3" spans="1:9" ht="18.75" x14ac:dyDescent="0.3">
      <c r="C3" s="598" t="s">
        <v>154</v>
      </c>
      <c r="D3" s="599"/>
      <c r="E3" s="599"/>
      <c r="F3" s="599"/>
      <c r="G3" s="8">
        <v>190000</v>
      </c>
    </row>
    <row r="4" spans="1:9" ht="18.75" x14ac:dyDescent="0.3">
      <c r="C4" s="585" t="s">
        <v>155</v>
      </c>
      <c r="D4" s="586"/>
      <c r="E4" s="586"/>
      <c r="F4" s="586"/>
      <c r="G4" s="9">
        <v>50000</v>
      </c>
    </row>
    <row r="5" spans="1:9" ht="18.75" x14ac:dyDescent="0.3">
      <c r="C5" s="585" t="s">
        <v>156</v>
      </c>
      <c r="D5" s="586"/>
      <c r="E5" s="586"/>
      <c r="F5" s="586"/>
      <c r="G5" s="10">
        <f>SUM(G3:G4)</f>
        <v>240000</v>
      </c>
    </row>
    <row r="6" spans="1:9" ht="18.75" x14ac:dyDescent="0.3">
      <c r="C6" s="585" t="s">
        <v>157</v>
      </c>
      <c r="D6" s="586"/>
      <c r="E6" s="586"/>
      <c r="F6" s="586"/>
      <c r="G6" s="11">
        <v>-200000</v>
      </c>
    </row>
    <row r="7" spans="1:9" ht="18.75" x14ac:dyDescent="0.3">
      <c r="C7" s="585" t="s">
        <v>158</v>
      </c>
      <c r="D7" s="586"/>
      <c r="E7" s="586"/>
      <c r="F7" s="586"/>
      <c r="G7" s="12">
        <f>SUM(G5:G6)</f>
        <v>40000</v>
      </c>
    </row>
    <row r="8" spans="1:9" ht="18.75" x14ac:dyDescent="0.3">
      <c r="C8" s="585" t="s">
        <v>159</v>
      </c>
      <c r="D8" s="586"/>
      <c r="E8" s="586"/>
      <c r="F8" s="586"/>
      <c r="G8" s="10"/>
    </row>
    <row r="9" spans="1:9" ht="18.75" x14ac:dyDescent="0.3">
      <c r="C9" s="604" t="s">
        <v>160</v>
      </c>
      <c r="D9" s="605"/>
      <c r="E9" s="605"/>
      <c r="F9" s="605"/>
      <c r="G9" s="13"/>
    </row>
    <row r="10" spans="1:9" ht="18.75" x14ac:dyDescent="0.3">
      <c r="C10" s="583" t="s">
        <v>161</v>
      </c>
      <c r="D10" s="584"/>
      <c r="E10" s="584"/>
      <c r="F10" s="584"/>
      <c r="G10" s="14">
        <f>+G7</f>
        <v>40000</v>
      </c>
    </row>
    <row r="11" spans="1:9" ht="18.75" x14ac:dyDescent="0.3">
      <c r="C11" s="583" t="s">
        <v>162</v>
      </c>
      <c r="D11" s="584"/>
      <c r="E11" s="584"/>
      <c r="F11" s="584"/>
      <c r="G11" s="15">
        <f>+G4</f>
        <v>50000</v>
      </c>
    </row>
    <row r="12" spans="1:9" ht="18.75" x14ac:dyDescent="0.3">
      <c r="C12" s="585" t="s">
        <v>165</v>
      </c>
      <c r="D12" s="586"/>
      <c r="E12" s="586"/>
      <c r="F12" s="586"/>
      <c r="G12" s="16">
        <f>MIN(G11,G10)</f>
        <v>40000</v>
      </c>
    </row>
    <row r="13" spans="1:9" ht="18.75" x14ac:dyDescent="0.3">
      <c r="C13" s="600" t="s">
        <v>163</v>
      </c>
      <c r="D13" s="601"/>
      <c r="E13" s="601"/>
      <c r="F13" s="601"/>
      <c r="G13" s="17">
        <v>3.7999999999999999E-2</v>
      </c>
    </row>
    <row r="14" spans="1:9" ht="19.5" thickBot="1" x14ac:dyDescent="0.35">
      <c r="C14" s="602" t="s">
        <v>164</v>
      </c>
      <c r="D14" s="603"/>
      <c r="E14" s="603"/>
      <c r="F14" s="603"/>
      <c r="G14" s="18">
        <f>+G13*G12</f>
        <v>1520</v>
      </c>
    </row>
    <row r="15" spans="1:9" ht="7.5" customHeight="1" thickBot="1" x14ac:dyDescent="0.3"/>
    <row r="16" spans="1:9" x14ac:dyDescent="0.25">
      <c r="A16" s="24">
        <v>5</v>
      </c>
      <c r="B16" s="25" t="s">
        <v>2</v>
      </c>
      <c r="C16" s="72" t="s">
        <v>10</v>
      </c>
      <c r="D16" s="73"/>
      <c r="E16" s="74"/>
      <c r="F16" s="75">
        <v>2016</v>
      </c>
      <c r="G16" s="64"/>
      <c r="H16" s="64"/>
      <c r="I16" s="3"/>
    </row>
    <row r="17" spans="1:9" ht="15.75" x14ac:dyDescent="0.25">
      <c r="C17" s="457" t="s">
        <v>5</v>
      </c>
      <c r="D17" s="292"/>
      <c r="E17" s="458"/>
      <c r="F17" s="459">
        <v>2500</v>
      </c>
      <c r="G17" s="64"/>
      <c r="H17" s="64"/>
      <c r="I17" s="3"/>
    </row>
    <row r="18" spans="1:9" ht="15.75" x14ac:dyDescent="0.25">
      <c r="C18" s="384" t="s">
        <v>6</v>
      </c>
      <c r="D18" s="293"/>
      <c r="E18" s="460"/>
      <c r="F18" s="461">
        <v>800</v>
      </c>
      <c r="G18" s="64"/>
      <c r="H18" s="64"/>
      <c r="I18" s="3"/>
    </row>
    <row r="19" spans="1:9" ht="15.75" x14ac:dyDescent="0.25">
      <c r="C19" s="384"/>
      <c r="D19" s="293"/>
      <c r="E19" s="460"/>
      <c r="F19" s="477">
        <f>SUM(F17:F18)</f>
        <v>3300</v>
      </c>
      <c r="G19" s="64"/>
      <c r="H19" s="64"/>
      <c r="I19" s="3"/>
    </row>
    <row r="20" spans="1:9" ht="15.75" x14ac:dyDescent="0.25">
      <c r="C20" s="467" t="s">
        <v>7</v>
      </c>
      <c r="D20" s="468"/>
      <c r="E20" s="470"/>
      <c r="F20" s="462"/>
      <c r="G20" s="64"/>
      <c r="H20" s="64"/>
      <c r="I20" s="3"/>
    </row>
    <row r="21" spans="1:9" ht="15.75" x14ac:dyDescent="0.25">
      <c r="C21" s="467" t="s">
        <v>8</v>
      </c>
      <c r="D21" s="468"/>
      <c r="E21" s="469">
        <v>1050</v>
      </c>
      <c r="F21" s="462"/>
      <c r="G21" s="64"/>
      <c r="H21" s="64"/>
      <c r="I21" s="3"/>
    </row>
    <row r="22" spans="1:9" ht="15.75" x14ac:dyDescent="0.25">
      <c r="C22" s="467" t="s">
        <v>150</v>
      </c>
      <c r="D22" s="469">
        <v>350</v>
      </c>
      <c r="E22" s="470">
        <v>2500</v>
      </c>
      <c r="F22" s="461">
        <f>+E22+D22</f>
        <v>2850</v>
      </c>
      <c r="G22" s="64" t="s">
        <v>140</v>
      </c>
      <c r="H22" s="64"/>
      <c r="I22" s="3"/>
    </row>
    <row r="23" spans="1:9" ht="16.5" thickBot="1" x14ac:dyDescent="0.3">
      <c r="C23" s="471" t="s">
        <v>0</v>
      </c>
      <c r="D23" s="472"/>
      <c r="E23" s="478"/>
      <c r="F23" s="479">
        <f>+F19-F22</f>
        <v>450</v>
      </c>
      <c r="G23" s="64"/>
      <c r="H23" s="64"/>
      <c r="I23" s="3"/>
    </row>
    <row r="24" spans="1:9" x14ac:dyDescent="0.25">
      <c r="C24" s="69" t="s">
        <v>168</v>
      </c>
      <c r="D24" s="31"/>
      <c r="E24" s="31"/>
      <c r="F24" s="31"/>
      <c r="G24" s="64"/>
      <c r="H24" s="64"/>
      <c r="I24" s="3"/>
    </row>
    <row r="25" spans="1:9" x14ac:dyDescent="0.25">
      <c r="C25" s="69" t="s">
        <v>169</v>
      </c>
      <c r="D25" s="31"/>
      <c r="E25" s="31"/>
      <c r="F25" s="31"/>
      <c r="G25" s="64"/>
      <c r="H25" s="64"/>
      <c r="I25" s="3"/>
    </row>
    <row r="26" spans="1:9" x14ac:dyDescent="0.25">
      <c r="C26" s="69" t="s">
        <v>142</v>
      </c>
      <c r="D26" s="31"/>
      <c r="E26" s="31"/>
      <c r="F26" s="31"/>
      <c r="G26" s="64"/>
      <c r="H26" s="64"/>
      <c r="I26" s="3"/>
    </row>
    <row r="27" spans="1:9" ht="3.75" customHeight="1" thickBot="1" x14ac:dyDescent="0.3">
      <c r="C27" s="64"/>
      <c r="D27" s="64"/>
      <c r="E27" s="64"/>
      <c r="F27" s="64"/>
      <c r="G27" s="64"/>
      <c r="H27" s="64"/>
      <c r="I27" s="3"/>
    </row>
    <row r="28" spans="1:9" ht="15.75" x14ac:dyDescent="0.25">
      <c r="A28" s="24">
        <v>6</v>
      </c>
      <c r="B28" s="25" t="s">
        <v>2</v>
      </c>
      <c r="C28" s="72" t="s">
        <v>53</v>
      </c>
      <c r="D28" s="73"/>
      <c r="E28" s="74"/>
      <c r="F28" s="493">
        <v>2016</v>
      </c>
      <c r="G28" s="64"/>
      <c r="H28" s="64"/>
      <c r="I28" s="3"/>
    </row>
    <row r="29" spans="1:9" ht="15.75" x14ac:dyDescent="0.25">
      <c r="C29" s="457" t="s">
        <v>5</v>
      </c>
      <c r="D29" s="292"/>
      <c r="E29" s="458"/>
      <c r="F29" s="459">
        <v>1500</v>
      </c>
      <c r="G29" s="64"/>
      <c r="H29" s="64"/>
      <c r="I29" s="3"/>
    </row>
    <row r="30" spans="1:9" ht="15.75" x14ac:dyDescent="0.25">
      <c r="C30" s="384" t="s">
        <v>6</v>
      </c>
      <c r="D30" s="293"/>
      <c r="E30" s="460"/>
      <c r="F30" s="461">
        <v>2500</v>
      </c>
      <c r="G30" s="64"/>
      <c r="H30" s="64"/>
      <c r="I30" s="3"/>
    </row>
    <row r="31" spans="1:9" ht="15.75" x14ac:dyDescent="0.25">
      <c r="C31" s="384"/>
      <c r="D31" s="293"/>
      <c r="E31" s="460"/>
      <c r="F31" s="477">
        <f>SUM(F29:F30)</f>
        <v>4000</v>
      </c>
      <c r="G31" s="64"/>
      <c r="H31" s="64"/>
      <c r="I31" s="3"/>
    </row>
    <row r="32" spans="1:9" ht="15.75" x14ac:dyDescent="0.25">
      <c r="C32" s="467" t="s">
        <v>7</v>
      </c>
      <c r="D32" s="468"/>
      <c r="E32" s="470"/>
      <c r="F32" s="462"/>
      <c r="G32" s="64"/>
      <c r="H32" s="64"/>
      <c r="I32" s="3"/>
    </row>
    <row r="33" spans="1:9" ht="15.75" x14ac:dyDescent="0.25">
      <c r="C33" s="467" t="s">
        <v>8</v>
      </c>
      <c r="D33" s="468"/>
      <c r="E33" s="469">
        <v>1050</v>
      </c>
      <c r="F33" s="462"/>
      <c r="G33" s="64"/>
      <c r="H33" s="64"/>
      <c r="I33" s="3"/>
    </row>
    <row r="34" spans="1:9" ht="15.75" x14ac:dyDescent="0.25">
      <c r="C34" s="467" t="s">
        <v>150</v>
      </c>
      <c r="D34" s="469">
        <v>350</v>
      </c>
      <c r="E34" s="470">
        <f>+F29</f>
        <v>1500</v>
      </c>
      <c r="F34" s="461">
        <f>+E34+D34</f>
        <v>1850</v>
      </c>
      <c r="G34" s="64" t="s">
        <v>140</v>
      </c>
      <c r="H34" s="64"/>
      <c r="I34" s="3"/>
    </row>
    <row r="35" spans="1:9" ht="16.5" thickBot="1" x14ac:dyDescent="0.3">
      <c r="C35" s="471" t="s">
        <v>0</v>
      </c>
      <c r="D35" s="472"/>
      <c r="E35" s="478"/>
      <c r="F35" s="479">
        <f>+F31-F34</f>
        <v>2150</v>
      </c>
      <c r="G35" s="64"/>
      <c r="H35" s="64"/>
      <c r="I35" s="3"/>
    </row>
    <row r="36" spans="1:9" x14ac:dyDescent="0.25">
      <c r="C36" s="70" t="s">
        <v>141</v>
      </c>
      <c r="D36" s="64"/>
      <c r="E36" s="64"/>
      <c r="F36" s="64"/>
      <c r="G36" s="64"/>
      <c r="H36" s="64"/>
      <c r="I36" s="3"/>
    </row>
    <row r="37" spans="1:9" ht="9.6" customHeight="1" thickBot="1" x14ac:dyDescent="0.3">
      <c r="C37" s="70"/>
      <c r="D37" s="64"/>
      <c r="E37" s="64"/>
      <c r="F37" s="64"/>
      <c r="G37" s="64"/>
      <c r="H37" s="64"/>
      <c r="I37" s="3"/>
    </row>
    <row r="38" spans="1:9" x14ac:dyDescent="0.25">
      <c r="A38" s="24">
        <v>7</v>
      </c>
      <c r="B38" s="25" t="s">
        <v>1</v>
      </c>
      <c r="C38" s="72" t="s">
        <v>54</v>
      </c>
      <c r="D38" s="73"/>
      <c r="E38" s="74"/>
      <c r="F38" s="75">
        <v>2016</v>
      </c>
      <c r="G38" s="64"/>
      <c r="H38" s="64"/>
      <c r="I38" s="3"/>
    </row>
    <row r="39" spans="1:9" ht="15.75" x14ac:dyDescent="0.25">
      <c r="C39" s="457" t="s">
        <v>5</v>
      </c>
      <c r="D39" s="292"/>
      <c r="E39" s="458"/>
      <c r="F39" s="459">
        <v>2500</v>
      </c>
      <c r="G39" s="64"/>
      <c r="H39" s="64"/>
      <c r="I39" s="3"/>
    </row>
    <row r="40" spans="1:9" ht="15.75" x14ac:dyDescent="0.25">
      <c r="C40" s="384" t="s">
        <v>44</v>
      </c>
      <c r="D40" s="293"/>
      <c r="E40" s="460"/>
      <c r="F40" s="480">
        <v>1300</v>
      </c>
      <c r="G40" s="64"/>
      <c r="H40" s="64"/>
      <c r="I40" s="3"/>
    </row>
    <row r="41" spans="1:9" ht="15.75" x14ac:dyDescent="0.25">
      <c r="C41" s="384"/>
      <c r="D41" s="293"/>
      <c r="E41" s="460"/>
      <c r="F41" s="481">
        <f>SUM(F39:F40)</f>
        <v>3800</v>
      </c>
      <c r="G41" s="64"/>
      <c r="H41" s="64"/>
      <c r="I41" s="3"/>
    </row>
    <row r="42" spans="1:9" ht="15.75" x14ac:dyDescent="0.25">
      <c r="C42" s="467" t="s">
        <v>7</v>
      </c>
      <c r="D42" s="468"/>
      <c r="E42" s="470"/>
      <c r="F42" s="462"/>
      <c r="G42" s="64"/>
      <c r="H42" s="64"/>
      <c r="I42" s="3"/>
    </row>
    <row r="43" spans="1:9" ht="15.75" x14ac:dyDescent="0.25">
      <c r="C43" s="467" t="s">
        <v>8</v>
      </c>
      <c r="D43" s="468"/>
      <c r="E43" s="469">
        <v>1050</v>
      </c>
      <c r="F43" s="462"/>
      <c r="G43" s="64"/>
      <c r="H43" s="64"/>
      <c r="I43" s="3"/>
    </row>
    <row r="44" spans="1:9" ht="15.75" x14ac:dyDescent="0.25">
      <c r="C44" s="467" t="s">
        <v>150</v>
      </c>
      <c r="D44" s="469">
        <v>350</v>
      </c>
      <c r="E44" s="470">
        <f>+F39</f>
        <v>2500</v>
      </c>
      <c r="F44" s="461">
        <f>+E44+D44</f>
        <v>2850</v>
      </c>
      <c r="G44" s="64"/>
      <c r="H44" s="64"/>
      <c r="I44" s="3"/>
    </row>
    <row r="45" spans="1:9" ht="15.75" x14ac:dyDescent="0.25">
      <c r="C45" s="482" t="s">
        <v>0</v>
      </c>
      <c r="D45" s="483"/>
      <c r="E45" s="484"/>
      <c r="F45" s="485">
        <f>+F41-F44</f>
        <v>950</v>
      </c>
      <c r="G45" s="64"/>
      <c r="H45" s="64"/>
      <c r="I45" s="3"/>
    </row>
    <row r="46" spans="1:9" ht="15.75" x14ac:dyDescent="0.25">
      <c r="C46" s="486" t="s">
        <v>42</v>
      </c>
      <c r="D46" s="487"/>
      <c r="E46" s="487"/>
      <c r="F46" s="488">
        <v>0.1</v>
      </c>
      <c r="H46" s="64"/>
      <c r="I46" s="3"/>
    </row>
    <row r="47" spans="1:9" ht="15.6" customHeight="1" thickBot="1" x14ac:dyDescent="0.3">
      <c r="C47" s="489" t="s">
        <v>43</v>
      </c>
      <c r="D47" s="490"/>
      <c r="E47" s="490"/>
      <c r="F47" s="386">
        <f>+F46*F45</f>
        <v>95</v>
      </c>
      <c r="H47" s="64"/>
      <c r="I47" s="3"/>
    </row>
    <row r="48" spans="1:9" ht="4.1500000000000004" customHeight="1" x14ac:dyDescent="0.25"/>
    <row r="49" spans="1:9" s="1" customFormat="1" x14ac:dyDescent="0.25">
      <c r="A49" s="24">
        <v>8</v>
      </c>
      <c r="B49" s="25" t="s">
        <v>91</v>
      </c>
      <c r="C49" s="31"/>
      <c r="D49" s="31"/>
      <c r="E49" s="31"/>
      <c r="F49" s="31"/>
      <c r="G49" s="34"/>
      <c r="H49" s="71"/>
      <c r="I49" s="3"/>
    </row>
    <row r="50" spans="1:9" s="1" customFormat="1" ht="15.75" thickBot="1" x14ac:dyDescent="0.3">
      <c r="A50" s="24">
        <v>9</v>
      </c>
      <c r="B50" s="25" t="s">
        <v>2</v>
      </c>
      <c r="C50" s="31" t="s">
        <v>136</v>
      </c>
      <c r="D50" s="31"/>
      <c r="E50" s="31"/>
      <c r="F50" s="31"/>
      <c r="G50" s="31"/>
      <c r="H50" s="71"/>
      <c r="I50" s="3"/>
    </row>
    <row r="51" spans="1:9" s="1" customFormat="1" ht="15.75" x14ac:dyDescent="0.25">
      <c r="A51" s="24">
        <v>10</v>
      </c>
      <c r="B51" s="25" t="s">
        <v>3</v>
      </c>
      <c r="C51" s="491" t="s">
        <v>170</v>
      </c>
      <c r="D51" s="241"/>
      <c r="E51" s="492"/>
      <c r="F51" s="493">
        <v>2016</v>
      </c>
      <c r="G51" s="31"/>
      <c r="H51" s="31"/>
      <c r="I51" s="3"/>
    </row>
    <row r="52" spans="1:9" s="1" customFormat="1" ht="15.75" x14ac:dyDescent="0.25">
      <c r="A52" s="24"/>
      <c r="B52" s="25"/>
      <c r="C52" s="457" t="s">
        <v>5</v>
      </c>
      <c r="D52" s="292"/>
      <c r="E52" s="458"/>
      <c r="F52" s="459">
        <v>0</v>
      </c>
      <c r="G52" s="31"/>
      <c r="H52" s="31"/>
      <c r="I52" s="3"/>
    </row>
    <row r="53" spans="1:9" s="1" customFormat="1" ht="15.75" x14ac:dyDescent="0.25">
      <c r="A53" s="24"/>
      <c r="B53" s="25"/>
      <c r="C53" s="384" t="s">
        <v>44</v>
      </c>
      <c r="D53" s="293"/>
      <c r="E53" s="460"/>
      <c r="F53" s="461">
        <v>2850</v>
      </c>
      <c r="G53" s="31"/>
      <c r="H53" s="31"/>
      <c r="I53" s="3"/>
    </row>
    <row r="54" spans="1:9" s="1" customFormat="1" ht="15.75" x14ac:dyDescent="0.25">
      <c r="A54" s="24"/>
      <c r="B54" s="25"/>
      <c r="C54" s="384"/>
      <c r="D54" s="293"/>
      <c r="E54" s="460"/>
      <c r="F54" s="477">
        <f>SUM(F52:F53)</f>
        <v>2850</v>
      </c>
      <c r="G54" s="31"/>
      <c r="H54" s="31"/>
      <c r="I54" s="3"/>
    </row>
    <row r="55" spans="1:9" s="1" customFormat="1" ht="15.75" x14ac:dyDescent="0.25">
      <c r="A55" s="24"/>
      <c r="B55" s="25"/>
      <c r="C55" s="467" t="s">
        <v>7</v>
      </c>
      <c r="D55" s="468"/>
      <c r="E55" s="470"/>
      <c r="F55" s="462"/>
      <c r="G55" s="31"/>
      <c r="H55" s="31"/>
      <c r="I55" s="3"/>
    </row>
    <row r="56" spans="1:9" s="1" customFormat="1" ht="15.75" x14ac:dyDescent="0.25">
      <c r="A56" s="24"/>
      <c r="B56" s="25"/>
      <c r="C56" s="467" t="s">
        <v>8</v>
      </c>
      <c r="D56" s="468"/>
      <c r="E56" s="469">
        <v>1050</v>
      </c>
      <c r="F56" s="462"/>
      <c r="G56" s="31"/>
      <c r="H56" s="31"/>
      <c r="I56" s="3"/>
    </row>
    <row r="57" spans="1:9" s="1" customFormat="1" ht="15.75" x14ac:dyDescent="0.25">
      <c r="A57" s="24"/>
      <c r="B57" s="25"/>
      <c r="C57" s="467" t="s">
        <v>150</v>
      </c>
      <c r="D57" s="469">
        <v>0</v>
      </c>
      <c r="E57" s="470">
        <v>350</v>
      </c>
      <c r="F57" s="461">
        <v>1050</v>
      </c>
      <c r="G57" s="31"/>
      <c r="H57" s="31"/>
      <c r="I57" s="3"/>
    </row>
    <row r="58" spans="1:9" s="1" customFormat="1" ht="16.5" thickBot="1" x14ac:dyDescent="0.3">
      <c r="A58" s="24"/>
      <c r="B58" s="25"/>
      <c r="C58" s="471" t="s">
        <v>0</v>
      </c>
      <c r="D58" s="472"/>
      <c r="E58" s="478"/>
      <c r="F58" s="479">
        <f>+F54-F57</f>
        <v>1800</v>
      </c>
      <c r="G58" s="31"/>
      <c r="H58" s="31"/>
      <c r="I58" s="3"/>
    </row>
    <row r="59" spans="1:9" s="1" customFormat="1" x14ac:dyDescent="0.25">
      <c r="A59" s="24"/>
      <c r="B59" s="25"/>
      <c r="C59" s="31"/>
      <c r="D59" s="31"/>
      <c r="E59" s="31"/>
      <c r="F59" s="31"/>
      <c r="G59" s="31"/>
      <c r="H59" s="31"/>
      <c r="I59" s="3"/>
    </row>
    <row r="60" spans="1:9" s="1" customFormat="1" ht="15.75" thickBot="1" x14ac:dyDescent="0.3">
      <c r="A60" s="24">
        <v>11</v>
      </c>
      <c r="B60" s="25" t="s">
        <v>3</v>
      </c>
      <c r="C60" s="82" t="s">
        <v>102</v>
      </c>
      <c r="D60" s="31"/>
      <c r="E60" s="31"/>
      <c r="F60" s="31"/>
      <c r="G60" s="31"/>
      <c r="H60" s="31"/>
      <c r="I60" s="3"/>
    </row>
    <row r="61" spans="1:9" s="1" customFormat="1" ht="13.5" customHeight="1" x14ac:dyDescent="0.25">
      <c r="A61" s="24"/>
      <c r="B61" s="25"/>
      <c r="C61" s="83" t="s">
        <v>97</v>
      </c>
      <c r="D61" s="84"/>
      <c r="E61" s="587" t="s">
        <v>75</v>
      </c>
      <c r="F61" s="588"/>
      <c r="G61" s="588"/>
      <c r="H61" s="589" t="s">
        <v>101</v>
      </c>
      <c r="I61" s="590"/>
    </row>
    <row r="62" spans="1:9" s="1" customFormat="1" ht="13.5" customHeight="1" x14ac:dyDescent="0.25">
      <c r="A62" s="24"/>
      <c r="B62" s="25"/>
      <c r="C62" s="591" t="s">
        <v>98</v>
      </c>
      <c r="D62" s="593" t="s">
        <v>233</v>
      </c>
      <c r="E62" s="85" t="s">
        <v>76</v>
      </c>
      <c r="F62" s="86" t="s">
        <v>77</v>
      </c>
      <c r="G62" s="87" t="s">
        <v>78</v>
      </c>
      <c r="H62" s="88" t="s">
        <v>43</v>
      </c>
      <c r="I62" s="455" t="s">
        <v>79</v>
      </c>
    </row>
    <row r="63" spans="1:9" s="1" customFormat="1" ht="13.5" customHeight="1" x14ac:dyDescent="0.25">
      <c r="A63" s="24"/>
      <c r="B63" s="25"/>
      <c r="C63" s="592"/>
      <c r="D63" s="594"/>
      <c r="E63" s="89" t="s">
        <v>79</v>
      </c>
      <c r="F63" s="90" t="s">
        <v>79</v>
      </c>
      <c r="G63" s="91" t="s">
        <v>79</v>
      </c>
      <c r="H63" s="92" t="s">
        <v>87</v>
      </c>
      <c r="I63" s="456" t="s">
        <v>43</v>
      </c>
    </row>
    <row r="64" spans="1:9" s="1" customFormat="1" ht="13.5" customHeight="1" x14ac:dyDescent="0.25">
      <c r="A64" s="24"/>
      <c r="B64" s="25"/>
      <c r="C64" s="494" t="s">
        <v>80</v>
      </c>
      <c r="D64" s="495"/>
      <c r="E64" s="496"/>
      <c r="F64" s="218"/>
      <c r="G64" s="497"/>
      <c r="H64" s="93"/>
      <c r="I64" s="498"/>
    </row>
    <row r="65" spans="1:9" s="1" customFormat="1" ht="13.5" customHeight="1" thickBot="1" x14ac:dyDescent="0.3">
      <c r="A65" s="24"/>
      <c r="B65" s="25"/>
      <c r="C65" s="499" t="s">
        <v>103</v>
      </c>
      <c r="D65" s="500"/>
      <c r="E65" s="501">
        <v>3100</v>
      </c>
      <c r="F65" s="378"/>
      <c r="G65" s="502">
        <f>SUM(E65:F65)</f>
        <v>3100</v>
      </c>
      <c r="H65" s="94"/>
      <c r="I65" s="503"/>
    </row>
    <row r="66" spans="1:9" s="1" customFormat="1" ht="13.5" customHeight="1" x14ac:dyDescent="0.25">
      <c r="A66" s="24"/>
      <c r="B66" s="25"/>
      <c r="C66" s="499" t="s">
        <v>81</v>
      </c>
      <c r="D66" s="504"/>
      <c r="E66" s="505">
        <f>SUM(E65:E65)</f>
        <v>3100</v>
      </c>
      <c r="F66" s="506"/>
      <c r="G66" s="507">
        <f>SUM(E66:F66)</f>
        <v>3100</v>
      </c>
      <c r="H66" s="94"/>
      <c r="I66" s="503"/>
    </row>
    <row r="67" spans="1:9" s="1" customFormat="1" ht="13.5" customHeight="1" thickBot="1" x14ac:dyDescent="0.3">
      <c r="A67" s="24"/>
      <c r="B67" s="25"/>
      <c r="C67" s="499" t="s">
        <v>82</v>
      </c>
      <c r="D67" s="504"/>
      <c r="E67" s="508"/>
      <c r="F67" s="509"/>
      <c r="G67" s="510"/>
      <c r="H67" s="94"/>
      <c r="I67" s="503"/>
    </row>
    <row r="68" spans="1:9" s="1" customFormat="1" ht="13.5" customHeight="1" x14ac:dyDescent="0.25">
      <c r="A68" s="24"/>
      <c r="B68" s="25"/>
      <c r="C68" s="499" t="s">
        <v>4</v>
      </c>
      <c r="D68" s="504"/>
      <c r="E68" s="511">
        <f>+E66-E67</f>
        <v>3100</v>
      </c>
      <c r="F68" s="512"/>
      <c r="G68" s="513">
        <f>+G66-G67</f>
        <v>3100</v>
      </c>
      <c r="H68" s="94"/>
      <c r="I68" s="503"/>
    </row>
    <row r="69" spans="1:9" s="1" customFormat="1" ht="13.5" customHeight="1" x14ac:dyDescent="0.25">
      <c r="A69" s="24"/>
      <c r="B69" s="25"/>
      <c r="C69" s="514" t="s">
        <v>83</v>
      </c>
      <c r="D69" s="515"/>
      <c r="E69" s="516">
        <v>0</v>
      </c>
      <c r="F69" s="517"/>
      <c r="G69" s="518">
        <v>0</v>
      </c>
      <c r="H69" s="94"/>
      <c r="I69" s="503"/>
    </row>
    <row r="70" spans="1:9" s="1" customFormat="1" ht="13.5" customHeight="1" x14ac:dyDescent="0.25">
      <c r="A70" s="24"/>
      <c r="B70" s="25"/>
      <c r="C70" s="519" t="s">
        <v>84</v>
      </c>
      <c r="D70" s="515"/>
      <c r="E70" s="520">
        <v>-1050</v>
      </c>
      <c r="F70" s="517"/>
      <c r="G70" s="521">
        <f>+E70</f>
        <v>-1050</v>
      </c>
      <c r="H70" s="94"/>
      <c r="I70" s="503"/>
    </row>
    <row r="71" spans="1:9" s="1" customFormat="1" ht="13.5" customHeight="1" thickBot="1" x14ac:dyDescent="0.3">
      <c r="A71" s="24"/>
      <c r="B71" s="25"/>
      <c r="C71" s="519" t="s">
        <v>85</v>
      </c>
      <c r="D71" s="515"/>
      <c r="E71" s="522">
        <v>0</v>
      </c>
      <c r="F71" s="523"/>
      <c r="G71" s="524">
        <f>+F71</f>
        <v>0</v>
      </c>
      <c r="H71" s="94"/>
      <c r="I71" s="503"/>
    </row>
    <row r="72" spans="1:9" s="1" customFormat="1" ht="13.5" customHeight="1" thickBot="1" x14ac:dyDescent="0.3">
      <c r="A72" s="24"/>
      <c r="B72" s="25"/>
      <c r="C72" s="514" t="s">
        <v>86</v>
      </c>
      <c r="D72" s="515"/>
      <c r="E72" s="525">
        <f>SUM(E69:E71)</f>
        <v>-1050</v>
      </c>
      <c r="F72" s="526"/>
      <c r="G72" s="527">
        <f>SUM(G70:G71)</f>
        <v>-1050</v>
      </c>
      <c r="H72" s="94"/>
      <c r="I72" s="503"/>
    </row>
    <row r="73" spans="1:9" s="1" customFormat="1" ht="13.5" customHeight="1" x14ac:dyDescent="0.25">
      <c r="A73" s="24"/>
      <c r="B73" s="25"/>
      <c r="C73" s="499" t="s">
        <v>0</v>
      </c>
      <c r="D73" s="504"/>
      <c r="E73" s="511">
        <f>+E72+E68</f>
        <v>2050</v>
      </c>
      <c r="F73" s="528"/>
      <c r="G73" s="529">
        <f>+G68+G72</f>
        <v>2050</v>
      </c>
      <c r="H73" s="94"/>
      <c r="I73" s="503"/>
    </row>
    <row r="74" spans="1:9" s="1" customFormat="1" ht="13.5" customHeight="1" x14ac:dyDescent="0.25">
      <c r="A74" s="24"/>
      <c r="B74" s="25"/>
      <c r="C74" s="499" t="s">
        <v>99</v>
      </c>
      <c r="D74" s="504"/>
      <c r="E74" s="516"/>
      <c r="F74" s="530"/>
      <c r="G74" s="531">
        <v>1050</v>
      </c>
      <c r="H74" s="95">
        <v>0.1</v>
      </c>
      <c r="I74" s="532">
        <f>+H74*G74</f>
        <v>105</v>
      </c>
    </row>
    <row r="75" spans="1:9" s="1" customFormat="1" ht="13.5" customHeight="1" x14ac:dyDescent="0.25">
      <c r="A75" s="24"/>
      <c r="B75" s="25"/>
      <c r="C75" s="533" t="s">
        <v>100</v>
      </c>
      <c r="D75" s="534"/>
      <c r="E75" s="535" t="s">
        <v>207</v>
      </c>
      <c r="F75" s="98"/>
      <c r="G75" s="536">
        <f>+G73-G74</f>
        <v>1000</v>
      </c>
      <c r="H75" s="96">
        <v>0.28000000000000003</v>
      </c>
      <c r="I75" s="537">
        <f>+H75*G75</f>
        <v>280</v>
      </c>
    </row>
    <row r="76" spans="1:9" s="1" customFormat="1" ht="13.5" customHeight="1" thickBot="1" x14ac:dyDescent="0.3">
      <c r="A76" s="24"/>
      <c r="B76" s="25"/>
      <c r="C76" s="538" t="s">
        <v>104</v>
      </c>
      <c r="D76" s="539"/>
      <c r="E76" s="540"/>
      <c r="F76" s="541"/>
      <c r="G76" s="542"/>
      <c r="H76" s="97"/>
      <c r="I76" s="19">
        <f>SUM(I74:I75)</f>
        <v>385</v>
      </c>
    </row>
    <row r="77" spans="1:9" s="1" customFormat="1" ht="9" customHeight="1" thickBot="1" x14ac:dyDescent="0.3">
      <c r="A77" s="24"/>
      <c r="B77" s="25"/>
      <c r="C77" s="31"/>
      <c r="D77" s="31"/>
      <c r="E77" s="31"/>
      <c r="F77" s="31"/>
      <c r="G77" s="31"/>
      <c r="H77" s="31"/>
      <c r="I77" s="3"/>
    </row>
    <row r="78" spans="1:9" s="1" customFormat="1" ht="14.25" customHeight="1" x14ac:dyDescent="0.25">
      <c r="A78" s="24">
        <v>12</v>
      </c>
      <c r="B78" s="25" t="s">
        <v>1</v>
      </c>
      <c r="C78" s="376" t="s">
        <v>105</v>
      </c>
      <c r="D78" s="73"/>
      <c r="E78" s="74"/>
      <c r="F78" s="75">
        <v>2016</v>
      </c>
      <c r="G78" s="31"/>
      <c r="H78" s="31"/>
      <c r="I78" s="3"/>
    </row>
    <row r="79" spans="1:9" s="1" customFormat="1" ht="14.25" customHeight="1" x14ac:dyDescent="0.25">
      <c r="A79" s="24"/>
      <c r="B79" s="25"/>
      <c r="C79" s="457" t="s">
        <v>106</v>
      </c>
      <c r="D79" s="292"/>
      <c r="E79" s="458"/>
      <c r="F79" s="459">
        <v>200</v>
      </c>
      <c r="G79" s="31"/>
      <c r="H79" s="31"/>
      <c r="I79" s="3"/>
    </row>
    <row r="80" spans="1:9" s="1" customFormat="1" ht="14.25" customHeight="1" x14ac:dyDescent="0.25">
      <c r="A80" s="24"/>
      <c r="B80" s="25"/>
      <c r="C80" s="384" t="s">
        <v>107</v>
      </c>
      <c r="D80" s="293"/>
      <c r="E80" s="460"/>
      <c r="F80" s="461">
        <v>1100</v>
      </c>
      <c r="G80" s="31"/>
      <c r="H80" s="31"/>
      <c r="I80" s="3"/>
    </row>
    <row r="81" spans="1:9" s="1" customFormat="1" ht="14.25" customHeight="1" x14ac:dyDescent="0.25">
      <c r="A81" s="24"/>
      <c r="B81" s="25"/>
      <c r="C81" s="457" t="s">
        <v>152</v>
      </c>
      <c r="D81" s="292"/>
      <c r="E81" s="458"/>
      <c r="F81" s="462">
        <f>SUM(F79:F80)</f>
        <v>1300</v>
      </c>
      <c r="G81" s="31"/>
      <c r="H81" s="31"/>
      <c r="I81" s="3"/>
    </row>
    <row r="82" spans="1:9" s="1" customFormat="1" ht="14.25" customHeight="1" x14ac:dyDescent="0.25">
      <c r="A82" s="24"/>
      <c r="B82" s="25"/>
      <c r="C82" s="457" t="s">
        <v>128</v>
      </c>
      <c r="D82" s="292"/>
      <c r="E82" s="458"/>
      <c r="F82" s="463">
        <v>1050</v>
      </c>
      <c r="G82" s="31"/>
      <c r="H82" s="31"/>
      <c r="I82" s="3"/>
    </row>
    <row r="83" spans="1:9" s="1" customFormat="1" ht="14.25" customHeight="1" thickBot="1" x14ac:dyDescent="0.3">
      <c r="A83" s="24"/>
      <c r="B83" s="25"/>
      <c r="C83" s="464" t="s">
        <v>0</v>
      </c>
      <c r="D83" s="465"/>
      <c r="E83" s="466"/>
      <c r="F83" s="577">
        <f>+F81-F82</f>
        <v>250</v>
      </c>
      <c r="G83" s="31"/>
      <c r="H83" s="31"/>
      <c r="I83" s="3"/>
    </row>
    <row r="84" spans="1:9" ht="10.5" customHeight="1" thickBot="1" x14ac:dyDescent="0.3"/>
    <row r="85" spans="1:9" ht="14.25" customHeight="1" x14ac:dyDescent="0.25">
      <c r="A85" s="24">
        <v>13</v>
      </c>
      <c r="B85" s="25" t="s">
        <v>2</v>
      </c>
      <c r="C85" s="376" t="s">
        <v>108</v>
      </c>
      <c r="D85" s="73"/>
      <c r="E85" s="74"/>
      <c r="F85" s="75">
        <v>2016</v>
      </c>
    </row>
    <row r="86" spans="1:9" ht="13.5" customHeight="1" x14ac:dyDescent="0.25">
      <c r="C86" s="457" t="s">
        <v>106</v>
      </c>
      <c r="D86" s="292"/>
      <c r="E86" s="474"/>
      <c r="F86" s="390">
        <v>800</v>
      </c>
    </row>
    <row r="87" spans="1:9" ht="13.5" customHeight="1" x14ac:dyDescent="0.25">
      <c r="C87" s="384" t="s">
        <v>107</v>
      </c>
      <c r="D87" s="293"/>
      <c r="E87" s="475"/>
      <c r="F87" s="385">
        <v>5000</v>
      </c>
    </row>
    <row r="88" spans="1:9" ht="13.5" customHeight="1" x14ac:dyDescent="0.25">
      <c r="C88" s="384"/>
      <c r="D88" s="293"/>
      <c r="E88" s="475"/>
      <c r="F88" s="419">
        <f>SUM(F86:F87)</f>
        <v>5800</v>
      </c>
    </row>
    <row r="89" spans="1:9" ht="13.5" customHeight="1" x14ac:dyDescent="0.25">
      <c r="C89" s="77" t="s">
        <v>7</v>
      </c>
      <c r="D89" s="65"/>
      <c r="E89" s="66"/>
      <c r="F89" s="377"/>
    </row>
    <row r="90" spans="1:9" ht="13.5" customHeight="1" x14ac:dyDescent="0.25">
      <c r="C90" s="467" t="s">
        <v>8</v>
      </c>
      <c r="D90" s="468"/>
      <c r="E90" s="469">
        <v>1050</v>
      </c>
      <c r="F90" s="418"/>
    </row>
    <row r="91" spans="1:9" ht="13.5" customHeight="1" x14ac:dyDescent="0.25">
      <c r="C91" s="467" t="s">
        <v>150</v>
      </c>
      <c r="D91" s="469">
        <v>350</v>
      </c>
      <c r="E91" s="470">
        <v>800</v>
      </c>
      <c r="F91" s="385">
        <f>SUM(D91:E91)</f>
        <v>1150</v>
      </c>
    </row>
    <row r="92" spans="1:9" ht="13.5" customHeight="1" thickBot="1" x14ac:dyDescent="0.3">
      <c r="C92" s="471" t="s">
        <v>0</v>
      </c>
      <c r="D92" s="472"/>
      <c r="E92" s="473"/>
      <c r="F92" s="386">
        <f>+F88-F91</f>
        <v>4650</v>
      </c>
    </row>
    <row r="93" spans="1:9" ht="13.15" customHeight="1" x14ac:dyDescent="0.25">
      <c r="C93" s="379" t="s">
        <v>171</v>
      </c>
    </row>
    <row r="94" spans="1:9" ht="9" customHeight="1" thickBot="1" x14ac:dyDescent="0.3"/>
    <row r="95" spans="1:9" ht="15.75" customHeight="1" x14ac:dyDescent="0.25">
      <c r="A95" s="24">
        <v>14</v>
      </c>
      <c r="B95" s="25" t="s">
        <v>2</v>
      </c>
      <c r="C95" s="376" t="s">
        <v>137</v>
      </c>
      <c r="D95" s="73"/>
      <c r="E95" s="74"/>
      <c r="F95" s="75">
        <v>2016</v>
      </c>
    </row>
    <row r="96" spans="1:9" ht="15.75" customHeight="1" x14ac:dyDescent="0.25">
      <c r="C96" s="457" t="s">
        <v>106</v>
      </c>
      <c r="D96" s="292"/>
      <c r="E96" s="458"/>
      <c r="F96" s="459">
        <v>6000</v>
      </c>
    </row>
    <row r="97" spans="3:7" ht="15.75" customHeight="1" thickBot="1" x14ac:dyDescent="0.3">
      <c r="C97" s="384" t="s">
        <v>107</v>
      </c>
      <c r="D97" s="293"/>
      <c r="E97" s="460"/>
      <c r="F97" s="476">
        <v>10000</v>
      </c>
    </row>
    <row r="98" spans="3:7" ht="15.75" customHeight="1" x14ac:dyDescent="0.25">
      <c r="C98" s="384"/>
      <c r="D98" s="293"/>
      <c r="E98" s="460"/>
      <c r="F98" s="477">
        <f>SUM(F96:F97)</f>
        <v>16000</v>
      </c>
    </row>
    <row r="99" spans="3:7" ht="15.75" customHeight="1" x14ac:dyDescent="0.25">
      <c r="C99" s="77" t="s">
        <v>7</v>
      </c>
      <c r="D99" s="65"/>
      <c r="E99" s="66"/>
      <c r="F99" s="78"/>
    </row>
    <row r="100" spans="3:7" ht="15.75" customHeight="1" x14ac:dyDescent="0.25">
      <c r="C100" s="77" t="s">
        <v>8</v>
      </c>
      <c r="D100" s="65"/>
      <c r="E100" s="68">
        <v>1050</v>
      </c>
      <c r="F100" s="78"/>
    </row>
    <row r="101" spans="3:7" ht="15.75" customHeight="1" x14ac:dyDescent="0.25">
      <c r="C101" s="77" t="s">
        <v>150</v>
      </c>
      <c r="D101" s="68">
        <v>350</v>
      </c>
      <c r="E101" s="66">
        <f>+F96</f>
        <v>6000</v>
      </c>
      <c r="F101" s="78">
        <v>6300</v>
      </c>
      <c r="G101" s="99" t="s">
        <v>234</v>
      </c>
    </row>
    <row r="102" spans="3:7" ht="15.75" customHeight="1" thickBot="1" x14ac:dyDescent="0.3">
      <c r="C102" s="79" t="s">
        <v>0</v>
      </c>
      <c r="D102" s="80"/>
      <c r="E102" s="81"/>
      <c r="F102" s="380">
        <f>+F98-F101</f>
        <v>9700</v>
      </c>
    </row>
  </sheetData>
  <mergeCells count="18">
    <mergeCell ref="C6:F6"/>
    <mergeCell ref="C13:F13"/>
    <mergeCell ref="C14:F14"/>
    <mergeCell ref="C7:F7"/>
    <mergeCell ref="C8:F8"/>
    <mergeCell ref="C9:F9"/>
    <mergeCell ref="C10:F10"/>
    <mergeCell ref="C1:H1"/>
    <mergeCell ref="C2:F2"/>
    <mergeCell ref="C3:F3"/>
    <mergeCell ref="C4:F4"/>
    <mergeCell ref="C5:F5"/>
    <mergeCell ref="C11:F11"/>
    <mergeCell ref="C12:F12"/>
    <mergeCell ref="E61:G61"/>
    <mergeCell ref="H61:I61"/>
    <mergeCell ref="C62:C63"/>
    <mergeCell ref="D62:D63"/>
  </mergeCells>
  <pageMargins left="0.75" right="0.5" top="0.6" bottom="0.5" header="0.4" footer="0.3"/>
  <pageSetup scale="95" orientation="portrait" horizontalDpi="4294967293" verticalDpi="4294967293" r:id="rId1"/>
  <headerFooter alignWithMargins="0">
    <oddFooter>&amp;L&amp;"Calibri,Bold"&amp;8&amp;F,  &amp;A,  Page &amp;P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topLeftCell="A46" zoomScale="170" zoomScaleNormal="170" workbookViewId="0">
      <selection activeCell="F60" sqref="F60"/>
    </sheetView>
  </sheetViews>
  <sheetFormatPr defaultRowHeight="15.75" x14ac:dyDescent="0.25"/>
  <cols>
    <col min="1" max="1" width="3" style="100" customWidth="1"/>
    <col min="2" max="2" width="3.5" style="101" customWidth="1"/>
    <col min="3" max="3" width="3.375" style="101" customWidth="1"/>
    <col min="4" max="4" width="18.5" style="103" customWidth="1"/>
    <col min="5" max="5" width="9.625" style="103" customWidth="1"/>
    <col min="6" max="6" width="11.75" style="103" customWidth="1"/>
    <col min="7" max="7" width="8.625" style="103" customWidth="1"/>
    <col min="8" max="8" width="10.125" style="103" customWidth="1"/>
    <col min="9" max="9" width="8.625" style="103" bestFit="1" customWidth="1"/>
    <col min="10" max="10" width="7.375" style="2" customWidth="1"/>
    <col min="11" max="11" width="9.625" customWidth="1"/>
  </cols>
  <sheetData>
    <row r="1" spans="1:11" ht="3.75" customHeight="1" x14ac:dyDescent="0.25">
      <c r="D1" s="606"/>
      <c r="E1" s="606"/>
      <c r="F1" s="606"/>
      <c r="G1" s="606"/>
      <c r="H1" s="606"/>
      <c r="I1" s="606"/>
      <c r="J1" s="3"/>
    </row>
    <row r="2" spans="1:11" x14ac:dyDescent="0.25">
      <c r="A2" s="100">
        <v>15</v>
      </c>
      <c r="B2" s="101" t="s">
        <v>91</v>
      </c>
      <c r="D2" s="102"/>
      <c r="E2" s="102"/>
      <c r="F2" s="102"/>
      <c r="G2" s="102"/>
      <c r="H2" s="102"/>
      <c r="I2" s="102"/>
      <c r="J2" s="3"/>
    </row>
    <row r="3" spans="1:11" s="2" customFormat="1" ht="16.5" thickBot="1" x14ac:dyDescent="0.3">
      <c r="A3" s="100">
        <v>16</v>
      </c>
      <c r="B3" s="101" t="s">
        <v>91</v>
      </c>
      <c r="C3" s="101"/>
      <c r="D3" s="103"/>
      <c r="E3" s="103"/>
      <c r="F3" s="103"/>
      <c r="G3" s="103"/>
      <c r="H3" s="103"/>
      <c r="I3" s="103"/>
    </row>
    <row r="4" spans="1:11" s="2" customFormat="1" x14ac:dyDescent="0.25">
      <c r="A4" s="100">
        <v>17</v>
      </c>
      <c r="B4" s="101" t="s">
        <v>1</v>
      </c>
      <c r="C4" s="101"/>
      <c r="D4" s="381" t="s">
        <v>138</v>
      </c>
      <c r="E4" s="382"/>
      <c r="F4" s="383"/>
      <c r="G4" s="103"/>
      <c r="H4" s="103"/>
      <c r="I4" s="103"/>
    </row>
    <row r="5" spans="1:11" s="2" customFormat="1" x14ac:dyDescent="0.25">
      <c r="A5" s="100"/>
      <c r="B5" s="101"/>
      <c r="C5" s="101"/>
      <c r="D5" s="548" t="s">
        <v>109</v>
      </c>
      <c r="E5" s="549"/>
      <c r="F5" s="550">
        <v>15000</v>
      </c>
      <c r="G5" s="103"/>
      <c r="H5" s="103"/>
      <c r="I5" s="103"/>
    </row>
    <row r="6" spans="1:11" s="2" customFormat="1" x14ac:dyDescent="0.25">
      <c r="A6" s="100"/>
      <c r="B6" s="101"/>
      <c r="C6" s="101"/>
      <c r="D6" s="548" t="s">
        <v>110</v>
      </c>
      <c r="E6" s="549"/>
      <c r="F6" s="551">
        <v>17000</v>
      </c>
      <c r="G6" s="103"/>
      <c r="H6" s="103"/>
      <c r="I6" s="103"/>
    </row>
    <row r="7" spans="1:11" s="2" customFormat="1" ht="16.5" thickBot="1" x14ac:dyDescent="0.3">
      <c r="A7" s="100"/>
      <c r="B7" s="101"/>
      <c r="C7" s="101"/>
      <c r="D7" s="552" t="s">
        <v>111</v>
      </c>
      <c r="E7" s="435"/>
      <c r="F7" s="386">
        <f>+F6-F5</f>
        <v>2000</v>
      </c>
      <c r="G7" s="103"/>
      <c r="H7" s="103"/>
      <c r="I7" s="103"/>
    </row>
    <row r="8" spans="1:11" s="2" customFormat="1" ht="9" customHeight="1" thickBot="1" x14ac:dyDescent="0.3">
      <c r="A8" s="100"/>
      <c r="B8" s="101"/>
      <c r="C8" s="101"/>
      <c r="D8" s="103"/>
      <c r="E8" s="103"/>
      <c r="F8" s="109"/>
      <c r="G8" s="103"/>
      <c r="H8" s="103"/>
      <c r="I8" s="103"/>
    </row>
    <row r="9" spans="1:11" s="2" customFormat="1" x14ac:dyDescent="0.25">
      <c r="A9" s="100">
        <v>18</v>
      </c>
      <c r="B9" s="101" t="s">
        <v>3</v>
      </c>
      <c r="C9" s="101"/>
      <c r="D9" s="387" t="s">
        <v>139</v>
      </c>
      <c r="E9" s="388"/>
      <c r="F9" s="389"/>
      <c r="G9" s="103"/>
      <c r="H9" s="103"/>
      <c r="I9" s="103"/>
    </row>
    <row r="10" spans="1:11" s="2" customFormat="1" x14ac:dyDescent="0.25">
      <c r="A10" s="100"/>
      <c r="B10" s="101"/>
      <c r="C10" s="101"/>
      <c r="D10" s="553" t="s">
        <v>90</v>
      </c>
      <c r="E10" s="554"/>
      <c r="F10" s="228">
        <v>115000</v>
      </c>
      <c r="G10" s="103"/>
      <c r="H10" s="103"/>
      <c r="I10" s="103"/>
    </row>
    <row r="11" spans="1:11" s="2" customFormat="1" x14ac:dyDescent="0.25">
      <c r="A11" s="100"/>
      <c r="B11" s="101"/>
      <c r="C11" s="101"/>
      <c r="D11" s="555" t="s">
        <v>112</v>
      </c>
      <c r="E11" s="556">
        <v>4050</v>
      </c>
      <c r="F11" s="557">
        <f>+E11*2</f>
        <v>8100</v>
      </c>
      <c r="G11" s="103"/>
      <c r="H11" s="103"/>
      <c r="I11" s="103"/>
    </row>
    <row r="12" spans="1:11" s="2" customFormat="1" x14ac:dyDescent="0.25">
      <c r="A12" s="100"/>
      <c r="B12" s="101"/>
      <c r="C12" s="101"/>
      <c r="D12" s="555" t="s">
        <v>113</v>
      </c>
      <c r="E12" s="558"/>
      <c r="F12" s="551">
        <v>3000</v>
      </c>
      <c r="G12" s="103"/>
      <c r="H12" s="103"/>
      <c r="I12" s="103"/>
    </row>
    <row r="13" spans="1:11" s="2" customFormat="1" ht="16.5" thickBot="1" x14ac:dyDescent="0.3">
      <c r="A13" s="100"/>
      <c r="B13" s="101"/>
      <c r="C13" s="101"/>
      <c r="D13" s="392"/>
      <c r="E13" s="393"/>
      <c r="F13" s="386">
        <f>SUM(F10:F12)</f>
        <v>126100</v>
      </c>
      <c r="G13" s="103"/>
      <c r="H13" s="103"/>
      <c r="I13" s="103"/>
    </row>
    <row r="14" spans="1:11" s="2" customFormat="1" ht="15" customHeight="1" thickBot="1" x14ac:dyDescent="0.3">
      <c r="A14" s="111">
        <v>19</v>
      </c>
      <c r="B14" s="112" t="s">
        <v>1</v>
      </c>
      <c r="C14" s="113" t="s">
        <v>192</v>
      </c>
      <c r="D14" s="103"/>
      <c r="E14" s="103"/>
      <c r="F14" s="103"/>
      <c r="G14" s="103"/>
      <c r="H14" s="103"/>
      <c r="I14" s="103"/>
    </row>
    <row r="15" spans="1:11" s="21" customFormat="1" x14ac:dyDescent="0.25">
      <c r="A15" s="114"/>
      <c r="B15" s="114"/>
      <c r="C15" s="115">
        <v>1</v>
      </c>
      <c r="D15" s="116" t="s">
        <v>190</v>
      </c>
      <c r="E15" s="116"/>
      <c r="F15" s="117"/>
      <c r="G15" s="118"/>
      <c r="H15" s="119">
        <v>200000</v>
      </c>
      <c r="I15" s="114"/>
      <c r="J15" s="20"/>
      <c r="K15" s="20"/>
    </row>
    <row r="16" spans="1:11" s="21" customFormat="1" ht="16.5" thickBot="1" x14ac:dyDescent="0.3">
      <c r="A16" s="111"/>
      <c r="B16" s="112"/>
      <c r="C16" s="120">
        <v>2</v>
      </c>
      <c r="D16" s="121" t="s">
        <v>226</v>
      </c>
      <c r="E16" s="121"/>
      <c r="F16" s="121"/>
      <c r="G16" s="122"/>
      <c r="H16" s="123">
        <v>4000</v>
      </c>
      <c r="I16" s="114"/>
      <c r="J16" s="20"/>
      <c r="K16" s="20"/>
    </row>
    <row r="17" spans="1:11" s="21" customFormat="1" x14ac:dyDescent="0.25">
      <c r="A17" s="111"/>
      <c r="B17" s="112"/>
      <c r="C17" s="120">
        <v>3</v>
      </c>
      <c r="D17" s="121" t="s">
        <v>172</v>
      </c>
      <c r="E17" s="121"/>
      <c r="F17" s="124"/>
      <c r="G17" s="125"/>
      <c r="H17" s="126">
        <f>+H16+H15</f>
        <v>204000</v>
      </c>
      <c r="I17" s="114"/>
      <c r="J17" s="20"/>
      <c r="K17" s="20"/>
    </row>
    <row r="18" spans="1:11" s="21" customFormat="1" x14ac:dyDescent="0.25">
      <c r="A18" s="111"/>
      <c r="B18" s="112"/>
      <c r="C18" s="120">
        <v>4</v>
      </c>
      <c r="D18" s="121" t="s">
        <v>227</v>
      </c>
      <c r="E18" s="121"/>
      <c r="F18" s="124"/>
      <c r="G18" s="125"/>
      <c r="H18" s="127"/>
      <c r="I18" s="114"/>
      <c r="J18" s="20"/>
      <c r="K18" s="20"/>
    </row>
    <row r="19" spans="1:11" s="21" customFormat="1" x14ac:dyDescent="0.25">
      <c r="A19" s="111"/>
      <c r="B19" s="112"/>
      <c r="C19" s="120"/>
      <c r="D19" s="121" t="s">
        <v>228</v>
      </c>
      <c r="E19" s="121"/>
      <c r="F19" s="124"/>
      <c r="G19" s="125"/>
      <c r="H19" s="128">
        <v>1000</v>
      </c>
      <c r="I19" s="114"/>
      <c r="J19" s="20"/>
      <c r="K19" s="20"/>
    </row>
    <row r="20" spans="1:11" s="21" customFormat="1" x14ac:dyDescent="0.25">
      <c r="A20" s="111"/>
      <c r="B20" s="112"/>
      <c r="C20" s="120"/>
      <c r="D20" s="121"/>
      <c r="E20" s="121"/>
      <c r="F20" s="124"/>
      <c r="G20" s="125"/>
      <c r="H20" s="128">
        <v>4050</v>
      </c>
      <c r="I20" s="114"/>
      <c r="J20" s="20"/>
      <c r="K20" s="20"/>
    </row>
    <row r="21" spans="1:11" s="21" customFormat="1" x14ac:dyDescent="0.25">
      <c r="A21" s="111"/>
      <c r="B21" s="112"/>
      <c r="C21" s="120"/>
      <c r="D21" s="121"/>
      <c r="E21" s="121"/>
      <c r="F21" s="124"/>
      <c r="G21" s="125"/>
      <c r="H21" s="128">
        <v>2000</v>
      </c>
      <c r="I21" s="114"/>
      <c r="J21" s="20"/>
      <c r="K21" s="20"/>
    </row>
    <row r="22" spans="1:11" s="21" customFormat="1" x14ac:dyDescent="0.25">
      <c r="A22" s="111"/>
      <c r="B22" s="112"/>
      <c r="C22" s="120"/>
      <c r="D22" s="121"/>
      <c r="E22" s="121"/>
      <c r="F22" s="124"/>
      <c r="G22" s="125"/>
      <c r="H22" s="128">
        <v>3000</v>
      </c>
      <c r="I22" s="114"/>
      <c r="J22" s="20"/>
      <c r="K22" s="20"/>
    </row>
    <row r="23" spans="1:11" s="21" customFormat="1" x14ac:dyDescent="0.25">
      <c r="A23" s="111"/>
      <c r="B23" s="112"/>
      <c r="C23" s="120">
        <v>5</v>
      </c>
      <c r="D23" s="121" t="s">
        <v>229</v>
      </c>
      <c r="E23" s="121"/>
      <c r="F23" s="124"/>
      <c r="G23" s="125"/>
      <c r="H23" s="129"/>
      <c r="I23" s="114"/>
      <c r="J23" s="20"/>
      <c r="K23" s="20"/>
    </row>
    <row r="24" spans="1:11" s="21" customFormat="1" x14ac:dyDescent="0.25">
      <c r="A24" s="111"/>
      <c r="B24" s="112"/>
      <c r="C24" s="120"/>
      <c r="D24" s="130" t="s">
        <v>173</v>
      </c>
      <c r="E24" s="121"/>
      <c r="F24" s="124"/>
      <c r="G24" s="125"/>
      <c r="H24" s="127"/>
      <c r="I24" s="114"/>
      <c r="J24" s="20"/>
      <c r="K24" s="20"/>
    </row>
    <row r="25" spans="1:11" s="21" customFormat="1" x14ac:dyDescent="0.25">
      <c r="A25" s="111"/>
      <c r="B25" s="112"/>
      <c r="C25" s="120">
        <v>6</v>
      </c>
      <c r="D25" s="121" t="s">
        <v>230</v>
      </c>
      <c r="E25" s="121"/>
      <c r="F25" s="124"/>
      <c r="G25" s="125"/>
      <c r="H25" s="131">
        <v>0</v>
      </c>
      <c r="I25" s="114"/>
      <c r="J25" s="20"/>
      <c r="K25" s="20"/>
    </row>
    <row r="26" spans="1:11" s="21" customFormat="1" ht="16.5" thickBot="1" x14ac:dyDescent="0.3">
      <c r="A26" s="111"/>
      <c r="B26" s="112"/>
      <c r="C26" s="120">
        <v>7</v>
      </c>
      <c r="D26" s="121" t="s">
        <v>174</v>
      </c>
      <c r="E26" s="121"/>
      <c r="F26" s="124"/>
      <c r="G26" s="125"/>
      <c r="H26" s="132"/>
      <c r="I26" s="114"/>
      <c r="J26" s="20"/>
      <c r="K26" s="20"/>
    </row>
    <row r="27" spans="1:11" s="21" customFormat="1" ht="16.5" thickBot="1" x14ac:dyDescent="0.3">
      <c r="A27" s="111"/>
      <c r="B27" s="112"/>
      <c r="C27" s="133">
        <v>8</v>
      </c>
      <c r="D27" s="134" t="s">
        <v>191</v>
      </c>
      <c r="E27" s="134"/>
      <c r="F27" s="135"/>
      <c r="G27" s="136"/>
      <c r="H27" s="137">
        <f>SUM(H17:H26)</f>
        <v>214050</v>
      </c>
      <c r="I27" s="114"/>
      <c r="J27" s="20"/>
      <c r="K27" s="20"/>
    </row>
    <row r="28" spans="1:11" s="21" customFormat="1" ht="16.5" thickBot="1" x14ac:dyDescent="0.3">
      <c r="A28" s="111"/>
      <c r="B28" s="112"/>
      <c r="C28" s="112"/>
      <c r="D28" s="114"/>
      <c r="E28" s="114"/>
      <c r="F28" s="114"/>
      <c r="G28" s="114"/>
      <c r="H28" s="114"/>
      <c r="I28" s="114"/>
      <c r="J28" s="20"/>
    </row>
    <row r="29" spans="1:11" s="21" customFormat="1" x14ac:dyDescent="0.25">
      <c r="A29" s="111">
        <v>20</v>
      </c>
      <c r="B29" s="114" t="s">
        <v>91</v>
      </c>
      <c r="C29" s="115">
        <v>10</v>
      </c>
      <c r="D29" s="116" t="s">
        <v>175</v>
      </c>
      <c r="E29" s="116"/>
      <c r="F29" s="117"/>
      <c r="G29" s="118"/>
      <c r="H29" s="138"/>
      <c r="I29" s="139">
        <v>220000</v>
      </c>
      <c r="J29" s="20"/>
    </row>
    <row r="30" spans="1:11" s="21" customFormat="1" x14ac:dyDescent="0.25">
      <c r="A30" s="111"/>
      <c r="B30" s="114"/>
      <c r="C30" s="140"/>
      <c r="D30" s="141" t="s">
        <v>176</v>
      </c>
      <c r="E30" s="142"/>
      <c r="F30" s="143"/>
      <c r="G30" s="144"/>
      <c r="H30" s="145"/>
      <c r="I30" s="146">
        <v>20000</v>
      </c>
      <c r="J30" s="20"/>
    </row>
    <row r="31" spans="1:11" s="21" customFormat="1" ht="16.5" thickBot="1" x14ac:dyDescent="0.3">
      <c r="A31" s="111"/>
      <c r="B31" s="114"/>
      <c r="C31" s="140"/>
      <c r="D31" s="147" t="s">
        <v>177</v>
      </c>
      <c r="E31" s="148"/>
      <c r="F31" s="149"/>
      <c r="G31" s="150"/>
      <c r="H31" s="151"/>
      <c r="I31" s="152">
        <f>+I29-I30</f>
        <v>200000</v>
      </c>
      <c r="J31" s="20"/>
    </row>
    <row r="32" spans="1:11" s="21" customFormat="1" ht="16.5" thickTop="1" x14ac:dyDescent="0.25">
      <c r="A32" s="111"/>
      <c r="B32" s="114"/>
      <c r="C32" s="153">
        <v>11</v>
      </c>
      <c r="D32" s="154" t="s">
        <v>178</v>
      </c>
      <c r="E32" s="155" t="s">
        <v>179</v>
      </c>
      <c r="F32" s="156">
        <v>186300</v>
      </c>
      <c r="G32" s="560">
        <v>0.26</v>
      </c>
      <c r="H32" s="158">
        <f>+F32</f>
        <v>186300</v>
      </c>
      <c r="I32" s="159">
        <f>+H32*G32</f>
        <v>48438</v>
      </c>
      <c r="J32" s="20"/>
    </row>
    <row r="33" spans="1:10" s="21" customFormat="1" ht="16.5" thickBot="1" x14ac:dyDescent="0.3">
      <c r="A33" s="111"/>
      <c r="B33" s="114"/>
      <c r="C33" s="153"/>
      <c r="D33" s="160"/>
      <c r="E33" s="161" t="s">
        <v>180</v>
      </c>
      <c r="F33" s="162">
        <v>186300</v>
      </c>
      <c r="G33" s="561">
        <v>0.28000000000000003</v>
      </c>
      <c r="H33" s="163">
        <f>+I31-H32</f>
        <v>13700</v>
      </c>
      <c r="I33" s="164">
        <f>+H33*G33</f>
        <v>3836.0000000000005</v>
      </c>
      <c r="J33" s="20"/>
    </row>
    <row r="34" spans="1:10" s="21" customFormat="1" ht="16.5" thickTop="1" x14ac:dyDescent="0.25">
      <c r="A34" s="111"/>
      <c r="B34" s="114"/>
      <c r="C34" s="153"/>
      <c r="D34" s="165" t="s">
        <v>181</v>
      </c>
      <c r="E34" s="155"/>
      <c r="F34" s="166"/>
      <c r="G34" s="157"/>
      <c r="H34" s="167">
        <f>SUM(H32:H33)</f>
        <v>200000</v>
      </c>
      <c r="I34" s="168">
        <f>SUM(I32:I33)</f>
        <v>52274</v>
      </c>
      <c r="J34" s="20"/>
    </row>
    <row r="35" spans="1:10" s="21" customFormat="1" x14ac:dyDescent="0.25">
      <c r="A35" s="111"/>
      <c r="B35" s="114"/>
      <c r="C35" s="153"/>
      <c r="D35" s="169" t="s">
        <v>182</v>
      </c>
      <c r="E35" s="170"/>
      <c r="F35" s="171"/>
      <c r="G35" s="172">
        <v>0.15</v>
      </c>
      <c r="H35" s="173">
        <f>+I30</f>
        <v>20000</v>
      </c>
      <c r="I35" s="174">
        <f>+H35*G35</f>
        <v>3000</v>
      </c>
      <c r="J35" s="20"/>
    </row>
    <row r="36" spans="1:10" s="21" customFormat="1" x14ac:dyDescent="0.25">
      <c r="A36" s="111"/>
      <c r="B36" s="114"/>
      <c r="C36" s="153"/>
      <c r="D36" s="175" t="s">
        <v>183</v>
      </c>
      <c r="E36" s="176"/>
      <c r="F36" s="177"/>
      <c r="G36" s="178"/>
      <c r="H36" s="179"/>
      <c r="I36" s="180">
        <f>SUM(I34:I35)</f>
        <v>55274</v>
      </c>
      <c r="J36" s="20"/>
    </row>
    <row r="37" spans="1:10" s="21" customFormat="1" ht="16.5" thickBot="1" x14ac:dyDescent="0.3">
      <c r="A37" s="111"/>
      <c r="B37" s="114"/>
      <c r="C37" s="120">
        <v>12</v>
      </c>
      <c r="D37" s="181" t="s">
        <v>184</v>
      </c>
      <c r="E37" s="181"/>
      <c r="F37" s="182"/>
      <c r="G37" s="145"/>
      <c r="H37" s="145"/>
      <c r="I37" s="183"/>
      <c r="J37" s="20"/>
    </row>
    <row r="38" spans="1:10" s="21" customFormat="1" x14ac:dyDescent="0.25">
      <c r="A38" s="111"/>
      <c r="B38" s="114"/>
      <c r="C38" s="120">
        <v>13</v>
      </c>
      <c r="D38" s="184" t="s">
        <v>185</v>
      </c>
      <c r="E38" s="184"/>
      <c r="F38" s="185"/>
      <c r="G38" s="186"/>
      <c r="H38" s="125"/>
      <c r="I38" s="126">
        <f>SUM(I36:I37)</f>
        <v>55274</v>
      </c>
      <c r="J38" s="20"/>
    </row>
    <row r="39" spans="1:10" s="21" customFormat="1" ht="16.5" thickBot="1" x14ac:dyDescent="0.3">
      <c r="A39" s="111"/>
      <c r="B39" s="114"/>
      <c r="C39" s="120">
        <v>14</v>
      </c>
      <c r="D39" s="121" t="s">
        <v>186</v>
      </c>
      <c r="E39" s="121"/>
      <c r="F39" s="124"/>
      <c r="G39" s="125"/>
      <c r="H39" s="125"/>
      <c r="I39" s="187"/>
      <c r="J39" s="20"/>
    </row>
    <row r="40" spans="1:10" s="21" customFormat="1" ht="16.5" thickBot="1" x14ac:dyDescent="0.3">
      <c r="A40" s="111"/>
      <c r="B40" s="114"/>
      <c r="C40" s="133">
        <v>15</v>
      </c>
      <c r="D40" s="134" t="s">
        <v>187</v>
      </c>
      <c r="E40" s="134"/>
      <c r="F40" s="135"/>
      <c r="G40" s="188"/>
      <c r="H40" s="188"/>
      <c r="I40" s="189"/>
      <c r="J40" s="20"/>
    </row>
    <row r="41" spans="1:10" s="21" customFormat="1" ht="13.15" customHeight="1" x14ac:dyDescent="0.25">
      <c r="A41" s="111"/>
      <c r="B41" s="112"/>
      <c r="C41" s="559" t="s">
        <v>193</v>
      </c>
      <c r="D41" s="190"/>
      <c r="E41" s="190"/>
      <c r="F41" s="190"/>
      <c r="G41" s="190"/>
      <c r="H41" s="190"/>
      <c r="I41" s="114"/>
      <c r="J41" s="20"/>
    </row>
    <row r="42" spans="1:10" s="21" customFormat="1" ht="13.15" customHeight="1" thickBot="1" x14ac:dyDescent="0.3">
      <c r="A42" s="111"/>
      <c r="B42" s="112"/>
      <c r="C42" s="112"/>
      <c r="D42" s="191"/>
      <c r="E42" s="191"/>
      <c r="F42" s="191"/>
      <c r="G42" s="191"/>
      <c r="H42" s="191"/>
      <c r="I42" s="114"/>
      <c r="J42" s="20"/>
    </row>
    <row r="43" spans="1:10" s="21" customFormat="1" ht="15" customHeight="1" x14ac:dyDescent="0.25">
      <c r="A43" s="111">
        <v>21</v>
      </c>
      <c r="B43" s="112" t="s">
        <v>1</v>
      </c>
      <c r="C43" s="115">
        <v>13</v>
      </c>
      <c r="D43" s="116" t="s">
        <v>188</v>
      </c>
      <c r="E43" s="116"/>
      <c r="F43" s="117"/>
      <c r="G43" s="118"/>
      <c r="H43" s="138"/>
      <c r="I43" s="139">
        <v>24000</v>
      </c>
      <c r="J43" s="20"/>
    </row>
    <row r="44" spans="1:10" s="21" customFormat="1" ht="15" customHeight="1" thickBot="1" x14ac:dyDescent="0.3">
      <c r="A44" s="111"/>
      <c r="B44" s="112"/>
      <c r="C44" s="120">
        <v>14</v>
      </c>
      <c r="D44" s="121" t="s">
        <v>189</v>
      </c>
      <c r="E44" s="121"/>
      <c r="F44" s="124"/>
      <c r="G44" s="125"/>
      <c r="H44" s="125"/>
      <c r="I44" s="187">
        <v>10000</v>
      </c>
      <c r="J44" s="20"/>
    </row>
    <row r="45" spans="1:10" s="21" customFormat="1" ht="15" customHeight="1" thickBot="1" x14ac:dyDescent="0.3">
      <c r="A45" s="111"/>
      <c r="B45" s="112"/>
      <c r="C45" s="133">
        <v>15</v>
      </c>
      <c r="D45" s="134" t="s">
        <v>187</v>
      </c>
      <c r="E45" s="134"/>
      <c r="F45" s="135"/>
      <c r="G45" s="188"/>
      <c r="H45" s="188"/>
      <c r="I45" s="189">
        <f>+I43-I44</f>
        <v>14000</v>
      </c>
      <c r="J45" s="20"/>
    </row>
    <row r="46" spans="1:10" ht="6.75" customHeight="1" thickBot="1" x14ac:dyDescent="0.3"/>
    <row r="47" spans="1:10" ht="16.5" thickBot="1" x14ac:dyDescent="0.3">
      <c r="A47" s="111">
        <v>22</v>
      </c>
      <c r="B47" s="112" t="s">
        <v>3</v>
      </c>
      <c r="C47" s="192" t="s">
        <v>198</v>
      </c>
      <c r="D47" s="193"/>
      <c r="E47" s="194"/>
      <c r="F47" s="195"/>
      <c r="G47" s="196">
        <v>53900</v>
      </c>
      <c r="H47" s="114"/>
    </row>
    <row r="48" spans="1:10" x14ac:dyDescent="0.25">
      <c r="A48" s="111"/>
      <c r="B48" s="112"/>
      <c r="C48" s="197" t="s">
        <v>199</v>
      </c>
      <c r="D48" s="198"/>
      <c r="E48" s="199"/>
      <c r="F48" s="200">
        <v>200000</v>
      </c>
      <c r="G48" s="201"/>
      <c r="H48" s="114"/>
    </row>
    <row r="49" spans="1:8" ht="16.5" thickBot="1" x14ac:dyDescent="0.3">
      <c r="A49" s="111"/>
      <c r="B49" s="112"/>
      <c r="C49" s="202" t="s">
        <v>206</v>
      </c>
      <c r="D49" s="203"/>
      <c r="E49" s="204"/>
      <c r="F49" s="205">
        <v>119700</v>
      </c>
      <c r="G49" s="206"/>
      <c r="H49" s="114"/>
    </row>
    <row r="50" spans="1:8" x14ac:dyDescent="0.25">
      <c r="A50" s="111"/>
      <c r="B50" s="112"/>
      <c r="C50" s="202" t="s">
        <v>200</v>
      </c>
      <c r="D50" s="203"/>
      <c r="E50" s="204"/>
      <c r="F50" s="200">
        <f>+F48-F49</f>
        <v>80300</v>
      </c>
      <c r="G50" s="206"/>
      <c r="H50" s="114"/>
    </row>
    <row r="51" spans="1:8" ht="16.5" thickBot="1" x14ac:dyDescent="0.3">
      <c r="A51" s="111"/>
      <c r="B51" s="112"/>
      <c r="C51" s="207" t="s">
        <v>201</v>
      </c>
      <c r="D51" s="203"/>
      <c r="E51" s="204"/>
      <c r="F51" s="208">
        <v>0.25</v>
      </c>
      <c r="G51" s="206"/>
      <c r="H51" s="114"/>
    </row>
    <row r="52" spans="1:8" ht="16.5" thickBot="1" x14ac:dyDescent="0.3">
      <c r="A52" s="111"/>
      <c r="B52" s="112"/>
      <c r="C52" s="207" t="s">
        <v>202</v>
      </c>
      <c r="D52" s="203"/>
      <c r="E52" s="209"/>
      <c r="F52" s="210"/>
      <c r="G52" s="211">
        <f>-F51*F50</f>
        <v>-20075</v>
      </c>
      <c r="H52" s="114"/>
    </row>
    <row r="53" spans="1:8" ht="16.5" thickBot="1" x14ac:dyDescent="0.3">
      <c r="A53" s="111"/>
      <c r="B53" s="112"/>
      <c r="C53" s="212" t="s">
        <v>203</v>
      </c>
      <c r="D53" s="213"/>
      <c r="E53" s="214"/>
      <c r="F53" s="215"/>
      <c r="G53" s="216">
        <f>+G52+G47</f>
        <v>33825</v>
      </c>
      <c r="H53" s="114"/>
    </row>
    <row r="54" spans="1:8" ht="3" customHeight="1" x14ac:dyDescent="0.25">
      <c r="A54" s="111"/>
      <c r="B54" s="112"/>
      <c r="C54" s="114"/>
      <c r="D54" s="114"/>
      <c r="E54" s="114"/>
      <c r="F54" s="114"/>
      <c r="G54" s="114"/>
      <c r="H54" s="114"/>
    </row>
    <row r="55" spans="1:8" x14ac:dyDescent="0.25">
      <c r="A55" s="111">
        <v>23</v>
      </c>
      <c r="B55" s="112" t="s">
        <v>2</v>
      </c>
      <c r="C55" s="114"/>
      <c r="D55" s="114"/>
      <c r="E55" s="114"/>
      <c r="F55" s="114"/>
      <c r="G55" s="114"/>
      <c r="H55" s="114"/>
    </row>
    <row r="56" spans="1:8" ht="4.5" customHeight="1" thickBot="1" x14ac:dyDescent="0.3">
      <c r="A56" s="111"/>
      <c r="B56" s="112"/>
      <c r="C56" s="114"/>
      <c r="D56" s="114"/>
      <c r="E56" s="217"/>
      <c r="F56" s="114"/>
      <c r="G56" s="114"/>
      <c r="H56" s="114"/>
    </row>
    <row r="57" spans="1:8" x14ac:dyDescent="0.25">
      <c r="A57" s="111">
        <v>24</v>
      </c>
      <c r="B57" s="112" t="s">
        <v>1</v>
      </c>
      <c r="D57" s="394" t="s">
        <v>204</v>
      </c>
      <c r="E57" s="395"/>
      <c r="F57" s="396"/>
      <c r="H57" s="114"/>
    </row>
    <row r="58" spans="1:8" x14ac:dyDescent="0.25">
      <c r="A58" s="111"/>
      <c r="B58" s="112"/>
      <c r="D58" s="543" t="s">
        <v>90</v>
      </c>
      <c r="E58" s="544"/>
      <c r="F58" s="545">
        <v>120000</v>
      </c>
      <c r="H58" s="114"/>
    </row>
    <row r="59" spans="1:8" x14ac:dyDescent="0.25">
      <c r="A59" s="111"/>
      <c r="B59" s="112"/>
      <c r="D59" s="543" t="s">
        <v>112</v>
      </c>
      <c r="E59" s="544"/>
      <c r="F59" s="546">
        <v>8100</v>
      </c>
      <c r="H59" s="114"/>
    </row>
    <row r="60" spans="1:8" x14ac:dyDescent="0.25">
      <c r="A60" s="111"/>
      <c r="B60" s="112"/>
      <c r="D60" s="543" t="s">
        <v>113</v>
      </c>
      <c r="E60" s="544"/>
      <c r="F60" s="546">
        <v>3000</v>
      </c>
      <c r="H60" s="114"/>
    </row>
    <row r="61" spans="1:8" x14ac:dyDescent="0.25">
      <c r="A61" s="111"/>
      <c r="B61" s="112"/>
      <c r="D61" s="543" t="s">
        <v>205</v>
      </c>
      <c r="E61" s="544"/>
      <c r="F61" s="547">
        <v>400</v>
      </c>
      <c r="H61" s="114"/>
    </row>
    <row r="62" spans="1:8" ht="16.5" thickBot="1" x14ac:dyDescent="0.3">
      <c r="A62" s="111"/>
      <c r="B62" s="112"/>
      <c r="D62" s="397"/>
      <c r="E62" s="398"/>
      <c r="F62" s="399">
        <f>SUM(F58:F61)</f>
        <v>131500</v>
      </c>
      <c r="H62" s="114"/>
    </row>
  </sheetData>
  <mergeCells count="1">
    <mergeCell ref="D1:I1"/>
  </mergeCells>
  <pageMargins left="0.75" right="0.5" top="0.6" bottom="0.5" header="0.4" footer="0.3"/>
  <pageSetup scale="95" orientation="portrait" r:id="rId1"/>
  <headerFooter alignWithMargins="0">
    <oddFooter>&amp;L&amp;"Calibri,Bold"&amp;8&amp;F,  &amp;A,  Page &amp;P</oddFooter>
  </headerFooter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="170" zoomScaleNormal="170" workbookViewId="0">
      <selection activeCell="C23" sqref="C23"/>
    </sheetView>
  </sheetViews>
  <sheetFormatPr defaultRowHeight="15.75" x14ac:dyDescent="0.25"/>
  <cols>
    <col min="1" max="1" width="3" style="100" customWidth="1"/>
    <col min="2" max="2" width="3.5" style="101" customWidth="1"/>
    <col min="3" max="3" width="18.5" style="103" customWidth="1"/>
    <col min="4" max="4" width="10.625" style="103" customWidth="1"/>
    <col min="5" max="5" width="11.75" style="103" customWidth="1"/>
    <col min="6" max="6" width="10.125" style="103" customWidth="1"/>
    <col min="7" max="7" width="9.875" style="103" customWidth="1"/>
    <col min="8" max="8" width="9.5" style="103" customWidth="1"/>
    <col min="9" max="9" width="8.5" style="2" customWidth="1"/>
    <col min="10" max="10" width="9.625" customWidth="1"/>
  </cols>
  <sheetData>
    <row r="1" spans="1:7" ht="15" customHeight="1" x14ac:dyDescent="0.25">
      <c r="A1" s="100">
        <v>25</v>
      </c>
      <c r="B1" s="101" t="s">
        <v>2</v>
      </c>
      <c r="C1" s="387" t="s">
        <v>231</v>
      </c>
      <c r="D1" s="388"/>
      <c r="E1" s="400"/>
      <c r="F1" s="401"/>
    </row>
    <row r="2" spans="1:7" x14ac:dyDescent="0.25">
      <c r="C2" s="553" t="s">
        <v>114</v>
      </c>
      <c r="D2" s="325">
        <v>25500</v>
      </c>
      <c r="E2" s="562"/>
      <c r="F2" s="402"/>
    </row>
    <row r="3" spans="1:7" x14ac:dyDescent="0.25">
      <c r="C3" s="555"/>
      <c r="D3" s="563">
        <v>6.2E-2</v>
      </c>
      <c r="E3" s="564">
        <f>+D3*D2</f>
        <v>1581</v>
      </c>
      <c r="F3" s="403"/>
    </row>
    <row r="4" spans="1:7" ht="16.5" thickBot="1" x14ac:dyDescent="0.3">
      <c r="C4" s="565"/>
      <c r="D4" s="566">
        <v>1.4500000000000001E-2</v>
      </c>
      <c r="E4" s="567">
        <f>+D4*D2</f>
        <v>369.75</v>
      </c>
      <c r="F4" s="404">
        <f>SUM(E3:E4)</f>
        <v>1950.75</v>
      </c>
    </row>
    <row r="5" spans="1:7" ht="9.75" customHeight="1" thickBot="1" x14ac:dyDescent="0.3"/>
    <row r="6" spans="1:7" x14ac:dyDescent="0.25">
      <c r="A6" s="100">
        <v>26</v>
      </c>
      <c r="B6" s="101" t="s">
        <v>2</v>
      </c>
      <c r="C6" s="226" t="s">
        <v>120</v>
      </c>
      <c r="D6" s="241"/>
      <c r="E6" s="241"/>
      <c r="F6" s="241"/>
      <c r="G6" s="242"/>
    </row>
    <row r="7" spans="1:7" x14ac:dyDescent="0.25">
      <c r="C7" s="227" t="s">
        <v>114</v>
      </c>
      <c r="D7" s="236"/>
      <c r="E7" s="237"/>
      <c r="F7" s="219"/>
      <c r="G7" s="228">
        <v>120000</v>
      </c>
    </row>
    <row r="8" spans="1:7" x14ac:dyDescent="0.25">
      <c r="C8" s="230" t="s">
        <v>232</v>
      </c>
      <c r="D8" s="105"/>
      <c r="E8" s="221">
        <v>118500</v>
      </c>
      <c r="F8" s="238"/>
      <c r="G8" s="405"/>
    </row>
    <row r="9" spans="1:7" x14ac:dyDescent="0.25">
      <c r="C9" s="230" t="s">
        <v>244</v>
      </c>
      <c r="D9" s="105"/>
      <c r="E9" s="222">
        <f>+E8</f>
        <v>118500</v>
      </c>
      <c r="F9" s="238"/>
      <c r="G9" s="405"/>
    </row>
    <row r="10" spans="1:7" x14ac:dyDescent="0.25">
      <c r="C10" s="230" t="s">
        <v>115</v>
      </c>
      <c r="D10" s="105"/>
      <c r="E10" s="239">
        <v>6.2E-2</v>
      </c>
      <c r="F10" s="223"/>
      <c r="G10" s="406"/>
    </row>
    <row r="11" spans="1:7" x14ac:dyDescent="0.25">
      <c r="C11" s="230" t="s">
        <v>116</v>
      </c>
      <c r="D11" s="105"/>
      <c r="E11" s="240"/>
      <c r="F11" s="224">
        <f>E10*E9</f>
        <v>7347</v>
      </c>
      <c r="G11" s="406"/>
    </row>
    <row r="12" spans="1:7" x14ac:dyDescent="0.25">
      <c r="C12" s="230" t="s">
        <v>245</v>
      </c>
      <c r="D12" s="105"/>
      <c r="E12" s="222">
        <f>+G7</f>
        <v>120000</v>
      </c>
      <c r="F12" s="224"/>
      <c r="G12" s="406"/>
    </row>
    <row r="13" spans="1:7" x14ac:dyDescent="0.25">
      <c r="C13" s="230" t="s">
        <v>117</v>
      </c>
      <c r="D13" s="105"/>
      <c r="E13" s="239">
        <v>1.4500000000000001E-2</v>
      </c>
      <c r="F13" s="224"/>
      <c r="G13" s="406"/>
    </row>
    <row r="14" spans="1:7" x14ac:dyDescent="0.25">
      <c r="C14" s="230" t="s">
        <v>118</v>
      </c>
      <c r="D14" s="105"/>
      <c r="E14" s="237"/>
      <c r="F14" s="225">
        <f>E13*E12</f>
        <v>1740</v>
      </c>
      <c r="G14" s="407"/>
    </row>
    <row r="15" spans="1:7" ht="16.5" thickBot="1" x14ac:dyDescent="0.3">
      <c r="C15" s="408" t="s">
        <v>119</v>
      </c>
      <c r="D15" s="409"/>
      <c r="E15" s="410"/>
      <c r="F15" s="411"/>
      <c r="G15" s="386">
        <f>+SUM(F11:F14)</f>
        <v>9087</v>
      </c>
    </row>
    <row r="16" spans="1:7" ht="9" customHeight="1" thickBot="1" x14ac:dyDescent="0.3"/>
    <row r="17" spans="1:7" ht="15" customHeight="1" x14ac:dyDescent="0.25">
      <c r="A17" s="100">
        <v>27</v>
      </c>
      <c r="B17" s="101" t="s">
        <v>2</v>
      </c>
      <c r="C17" s="226" t="s">
        <v>121</v>
      </c>
      <c r="D17" s="241"/>
      <c r="E17" s="241"/>
      <c r="F17" s="241"/>
      <c r="G17" s="242"/>
    </row>
    <row r="18" spans="1:7" ht="15" customHeight="1" x14ac:dyDescent="0.25">
      <c r="C18" s="227" t="s">
        <v>114</v>
      </c>
      <c r="D18" s="236"/>
      <c r="E18" s="237"/>
      <c r="F18" s="219"/>
      <c r="G18" s="228">
        <v>70000</v>
      </c>
    </row>
    <row r="19" spans="1:7" ht="15" customHeight="1" x14ac:dyDescent="0.25">
      <c r="C19" s="230" t="s">
        <v>232</v>
      </c>
      <c r="D19" s="105"/>
      <c r="E19" s="221">
        <v>118500</v>
      </c>
      <c r="F19" s="238"/>
      <c r="G19" s="405"/>
    </row>
    <row r="20" spans="1:7" ht="15" customHeight="1" x14ac:dyDescent="0.25">
      <c r="C20" s="230" t="s">
        <v>244</v>
      </c>
      <c r="D20" s="105"/>
      <c r="E20" s="222">
        <f>MIN(G18,E19)</f>
        <v>70000</v>
      </c>
      <c r="F20" s="238"/>
      <c r="G20" s="405"/>
    </row>
    <row r="21" spans="1:7" ht="15" customHeight="1" x14ac:dyDescent="0.25">
      <c r="C21" s="230" t="s">
        <v>115</v>
      </c>
      <c r="D21" s="105"/>
      <c r="E21" s="239">
        <v>6.2E-2</v>
      </c>
      <c r="F21" s="223"/>
      <c r="G21" s="406"/>
    </row>
    <row r="22" spans="1:7" ht="15" customHeight="1" x14ac:dyDescent="0.25">
      <c r="C22" s="230" t="s">
        <v>116</v>
      </c>
      <c r="D22" s="105"/>
      <c r="E22" s="240"/>
      <c r="F22" s="224">
        <f>E21*E20</f>
        <v>4340</v>
      </c>
      <c r="G22" s="406"/>
    </row>
    <row r="23" spans="1:7" ht="15" customHeight="1" x14ac:dyDescent="0.25">
      <c r="C23" s="230" t="s">
        <v>245</v>
      </c>
      <c r="D23" s="105"/>
      <c r="E23" s="222">
        <f>+G18</f>
        <v>70000</v>
      </c>
      <c r="F23" s="224"/>
      <c r="G23" s="406"/>
    </row>
    <row r="24" spans="1:7" ht="15" customHeight="1" x14ac:dyDescent="0.25">
      <c r="C24" s="230" t="s">
        <v>117</v>
      </c>
      <c r="D24" s="105"/>
      <c r="E24" s="239">
        <v>1.4500000000000001E-2</v>
      </c>
      <c r="F24" s="224"/>
      <c r="G24" s="406"/>
    </row>
    <row r="25" spans="1:7" ht="15" customHeight="1" x14ac:dyDescent="0.25">
      <c r="C25" s="230" t="s">
        <v>118</v>
      </c>
      <c r="D25" s="105"/>
      <c r="E25" s="237"/>
      <c r="F25" s="225">
        <f>E24*E23</f>
        <v>1015</v>
      </c>
      <c r="G25" s="407"/>
    </row>
    <row r="26" spans="1:7" ht="15" customHeight="1" thickBot="1" x14ac:dyDescent="0.3">
      <c r="C26" s="408" t="s">
        <v>119</v>
      </c>
      <c r="D26" s="409"/>
      <c r="E26" s="410"/>
      <c r="F26" s="411"/>
      <c r="G26" s="386">
        <f>+SUM(F22:F25)</f>
        <v>5355</v>
      </c>
    </row>
    <row r="27" spans="1:7" ht="7.5" customHeight="1" thickBot="1" x14ac:dyDescent="0.3"/>
    <row r="28" spans="1:7" x14ac:dyDescent="0.25">
      <c r="A28" s="100">
        <v>28</v>
      </c>
      <c r="B28" s="101" t="s">
        <v>1</v>
      </c>
      <c r="C28" s="226" t="s">
        <v>194</v>
      </c>
      <c r="D28" s="241"/>
      <c r="E28" s="242"/>
    </row>
    <row r="29" spans="1:7" x14ac:dyDescent="0.25">
      <c r="C29" s="227" t="s">
        <v>195</v>
      </c>
      <c r="D29" s="236"/>
      <c r="E29" s="228">
        <v>200000</v>
      </c>
    </row>
    <row r="30" spans="1:7" x14ac:dyDescent="0.25">
      <c r="C30" s="230" t="s">
        <v>196</v>
      </c>
      <c r="D30" s="105"/>
      <c r="E30" s="229">
        <v>118500</v>
      </c>
    </row>
    <row r="31" spans="1:7" x14ac:dyDescent="0.25">
      <c r="C31" s="230" t="s">
        <v>37</v>
      </c>
      <c r="D31" s="105"/>
      <c r="E31" s="231">
        <f>+E29-E30</f>
        <v>81500</v>
      </c>
    </row>
    <row r="32" spans="1:7" x14ac:dyDescent="0.25">
      <c r="C32" s="230" t="s">
        <v>115</v>
      </c>
      <c r="D32" s="105"/>
      <c r="E32" s="243">
        <v>6.2E-2</v>
      </c>
    </row>
    <row r="33" spans="1:8" ht="16.5" thickBot="1" x14ac:dyDescent="0.3">
      <c r="C33" s="232" t="s">
        <v>197</v>
      </c>
      <c r="D33" s="244"/>
      <c r="E33" s="245">
        <f>+E32*E31</f>
        <v>5053</v>
      </c>
    </row>
    <row r="34" spans="1:8" ht="4.9000000000000004" customHeight="1" x14ac:dyDescent="0.25"/>
    <row r="35" spans="1:8" x14ac:dyDescent="0.25">
      <c r="A35" s="100">
        <v>29</v>
      </c>
      <c r="B35" s="101" t="s">
        <v>1</v>
      </c>
      <c r="C35" s="234" t="s">
        <v>208</v>
      </c>
      <c r="F35" s="246">
        <v>32</v>
      </c>
      <c r="G35" s="247" t="s">
        <v>2</v>
      </c>
    </row>
    <row r="36" spans="1:8" x14ac:dyDescent="0.25">
      <c r="A36" s="100">
        <v>30</v>
      </c>
      <c r="B36" s="101" t="s">
        <v>122</v>
      </c>
      <c r="F36" s="246">
        <v>33</v>
      </c>
      <c r="G36" s="247" t="s">
        <v>2</v>
      </c>
    </row>
    <row r="37" spans="1:8" x14ac:dyDescent="0.25">
      <c r="A37" s="100">
        <v>31</v>
      </c>
      <c r="B37" s="101" t="s">
        <v>91</v>
      </c>
      <c r="F37" s="246">
        <v>34</v>
      </c>
      <c r="G37" s="247" t="s">
        <v>1</v>
      </c>
    </row>
    <row r="38" spans="1:8" ht="16.5" thickBot="1" x14ac:dyDescent="0.3">
      <c r="A38" s="100">
        <v>35</v>
      </c>
      <c r="B38" s="101" t="s">
        <v>2</v>
      </c>
      <c r="C38" s="248" t="s">
        <v>209</v>
      </c>
      <c r="D38" s="249"/>
      <c r="E38" s="249"/>
      <c r="F38" s="249"/>
    </row>
    <row r="39" spans="1:8" x14ac:dyDescent="0.25">
      <c r="C39" s="265" t="s">
        <v>218</v>
      </c>
      <c r="D39" s="250"/>
      <c r="E39" s="250"/>
      <c r="F39" s="251">
        <v>118500</v>
      </c>
      <c r="G39" s="252"/>
      <c r="H39" s="253"/>
    </row>
    <row r="40" spans="1:8" x14ac:dyDescent="0.25">
      <c r="C40" s="266" t="s">
        <v>210</v>
      </c>
      <c r="D40" s="254"/>
      <c r="E40" s="254"/>
      <c r="F40" s="255">
        <v>0</v>
      </c>
      <c r="G40" s="256"/>
      <c r="H40" s="257"/>
    </row>
    <row r="41" spans="1:8" x14ac:dyDescent="0.25">
      <c r="C41" s="267" t="s">
        <v>215</v>
      </c>
      <c r="D41" s="254"/>
      <c r="E41" s="254"/>
      <c r="F41" s="258">
        <f>+F39-F40</f>
        <v>118500</v>
      </c>
      <c r="G41" s="256"/>
      <c r="H41" s="257"/>
    </row>
    <row r="42" spans="1:8" x14ac:dyDescent="0.25">
      <c r="C42" s="266" t="s">
        <v>211</v>
      </c>
      <c r="D42" s="254"/>
      <c r="E42" s="254"/>
      <c r="F42" s="258">
        <v>130000</v>
      </c>
      <c r="G42" s="256"/>
      <c r="H42" s="257"/>
    </row>
    <row r="43" spans="1:8" x14ac:dyDescent="0.25">
      <c r="C43" s="266" t="s">
        <v>212</v>
      </c>
      <c r="D43" s="254"/>
      <c r="E43" s="254"/>
      <c r="F43" s="259">
        <v>0.92349999999999999</v>
      </c>
      <c r="G43" s="256"/>
      <c r="H43" s="257"/>
    </row>
    <row r="44" spans="1:8" x14ac:dyDescent="0.25">
      <c r="C44" s="266" t="s">
        <v>213</v>
      </c>
      <c r="D44" s="254"/>
      <c r="E44" s="254"/>
      <c r="F44" s="258">
        <f>+F43*F42</f>
        <v>120055</v>
      </c>
      <c r="G44" s="256"/>
      <c r="H44" s="257"/>
    </row>
    <row r="45" spans="1:8" x14ac:dyDescent="0.25">
      <c r="C45" s="266" t="s">
        <v>216</v>
      </c>
      <c r="D45" s="254"/>
      <c r="E45" s="254"/>
      <c r="F45" s="255">
        <f>MIN(F41,F42)</f>
        <v>118500</v>
      </c>
      <c r="G45" s="260">
        <v>0.153</v>
      </c>
      <c r="H45" s="261">
        <f>+G45*F45</f>
        <v>18130.5</v>
      </c>
    </row>
    <row r="46" spans="1:8" x14ac:dyDescent="0.25">
      <c r="C46" s="266" t="s">
        <v>217</v>
      </c>
      <c r="D46" s="254"/>
      <c r="E46" s="254"/>
      <c r="F46" s="255">
        <f>+F44-F45</f>
        <v>1555</v>
      </c>
      <c r="G46" s="260">
        <v>2.9000000000000001E-2</v>
      </c>
      <c r="H46" s="261">
        <f>+G46*F46</f>
        <v>45.094999999999999</v>
      </c>
    </row>
    <row r="47" spans="1:8" ht="16.5" thickBot="1" x14ac:dyDescent="0.3">
      <c r="C47" s="268" t="s">
        <v>214</v>
      </c>
      <c r="D47" s="262"/>
      <c r="E47" s="262"/>
      <c r="F47" s="263"/>
      <c r="G47" s="263"/>
      <c r="H47" s="264">
        <f>SUM(H45:H46)</f>
        <v>18175.595000000001</v>
      </c>
    </row>
  </sheetData>
  <pageMargins left="0.75" right="0.5" top="0.6" bottom="0.5" header="0.4" footer="0.3"/>
  <pageSetup scale="105" orientation="portrait" horizontalDpi="4294967293" verticalDpi="4294967293" r:id="rId1"/>
  <headerFooter alignWithMargins="0">
    <oddFooter>&amp;L&amp;"Calibri,Bold"&amp;8&amp;F,  &amp;A,  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topLeftCell="A52" zoomScale="160" zoomScaleNormal="160" workbookViewId="0">
      <selection activeCell="G71" sqref="G71"/>
    </sheetView>
  </sheetViews>
  <sheetFormatPr defaultRowHeight="15.75" x14ac:dyDescent="0.25"/>
  <cols>
    <col min="1" max="1" width="3" style="315" customWidth="1"/>
    <col min="2" max="2" width="3.25" style="101" customWidth="1"/>
    <col min="3" max="3" width="13" style="103" customWidth="1"/>
    <col min="4" max="4" width="12.125" style="103" customWidth="1"/>
    <col min="5" max="5" width="14" style="103" customWidth="1"/>
    <col min="6" max="6" width="12.125" style="103" customWidth="1"/>
    <col min="7" max="7" width="11.625" style="103" customWidth="1"/>
    <col min="8" max="8" width="11.25" style="103" customWidth="1"/>
    <col min="9" max="9" width="1.375" style="2" customWidth="1"/>
    <col min="10" max="10" width="9.625" customWidth="1"/>
  </cols>
  <sheetData>
    <row r="1" spans="1:9" x14ac:dyDescent="0.25">
      <c r="A1" s="101">
        <v>36</v>
      </c>
      <c r="B1" s="101" t="s">
        <v>2</v>
      </c>
      <c r="C1" s="269" t="s">
        <v>38</v>
      </c>
      <c r="D1" s="102"/>
      <c r="E1" s="102"/>
      <c r="F1" s="102" t="s">
        <v>146</v>
      </c>
      <c r="G1" s="102"/>
      <c r="H1" s="102"/>
      <c r="I1" s="3"/>
    </row>
    <row r="2" spans="1:9" ht="5.25" customHeight="1" thickBot="1" x14ac:dyDescent="0.3">
      <c r="A2" s="101"/>
      <c r="C2" s="102"/>
      <c r="D2" s="102"/>
      <c r="E2" s="102"/>
      <c r="F2" s="102"/>
      <c r="G2" s="102"/>
      <c r="H2" s="102"/>
      <c r="I2" s="3"/>
    </row>
    <row r="3" spans="1:9" x14ac:dyDescent="0.25">
      <c r="A3" s="101">
        <v>37</v>
      </c>
      <c r="B3" s="270" t="s">
        <v>3</v>
      </c>
      <c r="C3" s="412" t="s">
        <v>55</v>
      </c>
      <c r="D3" s="413"/>
      <c r="E3" s="413"/>
      <c r="F3" s="414" t="s">
        <v>219</v>
      </c>
      <c r="G3" s="415"/>
      <c r="H3" s="102"/>
      <c r="I3" s="3"/>
    </row>
    <row r="4" spans="1:9" x14ac:dyDescent="0.25">
      <c r="A4" s="101"/>
      <c r="B4" s="270"/>
      <c r="C4" s="416" t="s">
        <v>4</v>
      </c>
      <c r="D4" s="271"/>
      <c r="E4" s="272"/>
      <c r="F4" s="273"/>
      <c r="G4" s="390">
        <v>120000</v>
      </c>
      <c r="H4" s="102"/>
      <c r="I4" s="3"/>
    </row>
    <row r="5" spans="1:9" x14ac:dyDescent="0.25">
      <c r="A5" s="101"/>
      <c r="B5" s="270"/>
      <c r="C5" s="417" t="s">
        <v>11</v>
      </c>
      <c r="D5" s="274"/>
      <c r="E5" s="274"/>
      <c r="F5" s="275"/>
      <c r="G5" s="418">
        <v>1000</v>
      </c>
      <c r="H5" s="102"/>
      <c r="I5" s="3"/>
    </row>
    <row r="6" spans="1:9" x14ac:dyDescent="0.25">
      <c r="A6" s="101"/>
      <c r="B6" s="270"/>
      <c r="C6" s="417" t="s">
        <v>12</v>
      </c>
      <c r="D6" s="274"/>
      <c r="E6" s="274"/>
      <c r="F6" s="275"/>
      <c r="G6" s="385">
        <v>2</v>
      </c>
      <c r="H6" s="102"/>
      <c r="I6" s="3"/>
    </row>
    <row r="7" spans="1:9" x14ac:dyDescent="0.25">
      <c r="A7" s="101"/>
      <c r="B7" s="270"/>
      <c r="C7" s="417" t="s">
        <v>13</v>
      </c>
      <c r="D7" s="274"/>
      <c r="E7" s="274"/>
      <c r="F7" s="275"/>
      <c r="G7" s="419">
        <f>+G6*G5</f>
        <v>2000</v>
      </c>
      <c r="H7" s="102"/>
      <c r="I7" s="3"/>
    </row>
    <row r="8" spans="1:9" x14ac:dyDescent="0.25">
      <c r="A8" s="101"/>
      <c r="B8" s="270"/>
      <c r="C8" s="417" t="s">
        <v>14</v>
      </c>
      <c r="D8" s="274"/>
      <c r="E8" s="274"/>
      <c r="F8" s="275"/>
      <c r="G8" s="418"/>
      <c r="H8" s="102"/>
      <c r="I8" s="3"/>
    </row>
    <row r="9" spans="1:9" x14ac:dyDescent="0.25">
      <c r="A9" s="101"/>
      <c r="B9" s="270"/>
      <c r="C9" s="420" t="s">
        <v>15</v>
      </c>
      <c r="D9" s="274"/>
      <c r="E9" s="276"/>
      <c r="F9" s="277">
        <v>110000</v>
      </c>
      <c r="G9" s="418"/>
      <c r="H9" s="102"/>
      <c r="I9" s="3"/>
    </row>
    <row r="10" spans="1:9" x14ac:dyDescent="0.25">
      <c r="A10" s="101"/>
      <c r="B10" s="270"/>
      <c r="C10" s="417" t="s">
        <v>16</v>
      </c>
      <c r="D10" s="274"/>
      <c r="E10" s="276"/>
      <c r="F10" s="278">
        <f>+G4-F9</f>
        <v>10000</v>
      </c>
      <c r="G10" s="406"/>
      <c r="H10" s="102"/>
      <c r="I10" s="3"/>
    </row>
    <row r="11" spans="1:9" x14ac:dyDescent="0.25">
      <c r="A11" s="101"/>
      <c r="B11" s="270"/>
      <c r="C11" s="417" t="s">
        <v>50</v>
      </c>
      <c r="D11" s="274"/>
      <c r="E11" s="276"/>
      <c r="F11" s="279">
        <f>+F10/1000</f>
        <v>10</v>
      </c>
      <c r="G11" s="406"/>
      <c r="H11" s="102"/>
      <c r="I11" s="3"/>
    </row>
    <row r="12" spans="1:9" x14ac:dyDescent="0.25">
      <c r="A12" s="101"/>
      <c r="B12" s="270"/>
      <c r="C12" s="417" t="s">
        <v>17</v>
      </c>
      <c r="D12" s="274"/>
      <c r="E12" s="276"/>
      <c r="F12" s="280">
        <v>50</v>
      </c>
      <c r="G12" s="406"/>
      <c r="H12" s="102"/>
      <c r="I12" s="3"/>
    </row>
    <row r="13" spans="1:9" x14ac:dyDescent="0.25">
      <c r="A13" s="101"/>
      <c r="B13" s="270"/>
      <c r="C13" s="417" t="s">
        <v>18</v>
      </c>
      <c r="D13" s="274"/>
      <c r="E13" s="276"/>
      <c r="F13" s="281"/>
      <c r="G13" s="385">
        <f>+F12*F11</f>
        <v>500</v>
      </c>
      <c r="H13" s="102"/>
      <c r="I13" s="3"/>
    </row>
    <row r="14" spans="1:9" ht="16.5" thickBot="1" x14ac:dyDescent="0.3">
      <c r="A14" s="101"/>
      <c r="B14" s="270"/>
      <c r="C14" s="421" t="s">
        <v>19</v>
      </c>
      <c r="D14" s="422"/>
      <c r="E14" s="423"/>
      <c r="F14" s="424"/>
      <c r="G14" s="386">
        <f>+G7-G13</f>
        <v>1500</v>
      </c>
      <c r="H14" s="102"/>
      <c r="I14" s="3"/>
    </row>
    <row r="15" spans="1:9" ht="6" customHeight="1" thickBot="1" x14ac:dyDescent="0.3">
      <c r="A15" s="101"/>
      <c r="C15" s="102"/>
      <c r="D15" s="102"/>
      <c r="E15" s="102"/>
      <c r="F15" s="102"/>
      <c r="G15" s="102"/>
      <c r="H15" s="102"/>
      <c r="I15" s="3"/>
    </row>
    <row r="16" spans="1:9" x14ac:dyDescent="0.25">
      <c r="A16" s="101">
        <v>38</v>
      </c>
      <c r="B16" s="101" t="s">
        <v>2</v>
      </c>
      <c r="C16" s="412" t="s">
        <v>56</v>
      </c>
      <c r="D16" s="413"/>
      <c r="E16" s="413"/>
      <c r="F16" s="414" t="s">
        <v>219</v>
      </c>
      <c r="G16" s="415"/>
      <c r="H16" s="102"/>
      <c r="I16" s="3"/>
    </row>
    <row r="17" spans="1:9" x14ac:dyDescent="0.25">
      <c r="A17" s="101"/>
      <c r="C17" s="416" t="s">
        <v>4</v>
      </c>
      <c r="D17" s="272"/>
      <c r="E17" s="272"/>
      <c r="F17" s="273"/>
      <c r="G17" s="390">
        <v>85000</v>
      </c>
      <c r="H17" s="102"/>
      <c r="I17" s="3"/>
    </row>
    <row r="18" spans="1:9" x14ac:dyDescent="0.25">
      <c r="A18" s="101"/>
      <c r="C18" s="417" t="s">
        <v>11</v>
      </c>
      <c r="D18" s="274"/>
      <c r="E18" s="274"/>
      <c r="F18" s="275"/>
      <c r="G18" s="418">
        <v>1000</v>
      </c>
      <c r="H18" s="102"/>
      <c r="I18" s="3"/>
    </row>
    <row r="19" spans="1:9" x14ac:dyDescent="0.25">
      <c r="A19" s="101"/>
      <c r="C19" s="417" t="s">
        <v>12</v>
      </c>
      <c r="D19" s="274"/>
      <c r="E19" s="274"/>
      <c r="F19" s="275"/>
      <c r="G19" s="385">
        <v>3</v>
      </c>
      <c r="H19" s="102"/>
      <c r="I19" s="3"/>
    </row>
    <row r="20" spans="1:9" x14ac:dyDescent="0.25">
      <c r="A20" s="101"/>
      <c r="C20" s="417" t="s">
        <v>13</v>
      </c>
      <c r="D20" s="274"/>
      <c r="E20" s="274"/>
      <c r="F20" s="275"/>
      <c r="G20" s="419">
        <f>+G19*G18</f>
        <v>3000</v>
      </c>
      <c r="H20" s="102"/>
      <c r="I20" s="3"/>
    </row>
    <row r="21" spans="1:9" x14ac:dyDescent="0.25">
      <c r="A21" s="101"/>
      <c r="C21" s="417" t="s">
        <v>14</v>
      </c>
      <c r="D21" s="274"/>
      <c r="E21" s="276"/>
      <c r="F21" s="282"/>
      <c r="G21" s="418"/>
      <c r="H21" s="102"/>
      <c r="I21" s="3"/>
    </row>
    <row r="22" spans="1:9" x14ac:dyDescent="0.25">
      <c r="A22" s="101"/>
      <c r="C22" s="420" t="s">
        <v>15</v>
      </c>
      <c r="D22" s="274"/>
      <c r="E22" s="276"/>
      <c r="F22" s="277">
        <v>75000</v>
      </c>
      <c r="G22" s="418"/>
      <c r="H22" s="102"/>
      <c r="I22" s="3"/>
    </row>
    <row r="23" spans="1:9" x14ac:dyDescent="0.25">
      <c r="A23" s="101"/>
      <c r="C23" s="417" t="s">
        <v>16</v>
      </c>
      <c r="D23" s="274"/>
      <c r="E23" s="276"/>
      <c r="F23" s="278">
        <f>+G17-F22</f>
        <v>10000</v>
      </c>
      <c r="G23" s="406"/>
      <c r="H23" s="102"/>
      <c r="I23" s="3"/>
    </row>
    <row r="24" spans="1:9" x14ac:dyDescent="0.25">
      <c r="A24" s="101"/>
      <c r="C24" s="417" t="s">
        <v>50</v>
      </c>
      <c r="D24" s="274"/>
      <c r="E24" s="276"/>
      <c r="F24" s="279">
        <v>10</v>
      </c>
      <c r="G24" s="406"/>
      <c r="H24" s="102"/>
      <c r="I24" s="3"/>
    </row>
    <row r="25" spans="1:9" x14ac:dyDescent="0.25">
      <c r="A25" s="101"/>
      <c r="C25" s="417" t="s">
        <v>17</v>
      </c>
      <c r="D25" s="274"/>
      <c r="E25" s="276"/>
      <c r="F25" s="280">
        <v>50</v>
      </c>
      <c r="G25" s="406"/>
      <c r="H25" s="102"/>
      <c r="I25" s="3"/>
    </row>
    <row r="26" spans="1:9" x14ac:dyDescent="0.25">
      <c r="A26" s="101"/>
      <c r="C26" s="417" t="s">
        <v>18</v>
      </c>
      <c r="D26" s="274"/>
      <c r="E26" s="276"/>
      <c r="F26" s="281"/>
      <c r="G26" s="385">
        <f>+F25*F24</f>
        <v>500</v>
      </c>
      <c r="H26" s="102"/>
      <c r="I26" s="3"/>
    </row>
    <row r="27" spans="1:9" ht="16.5" thickBot="1" x14ac:dyDescent="0.3">
      <c r="A27" s="101"/>
      <c r="C27" s="421" t="s">
        <v>19</v>
      </c>
      <c r="D27" s="422"/>
      <c r="E27" s="423"/>
      <c r="F27" s="424"/>
      <c r="G27" s="386">
        <f>+G20-G26</f>
        <v>2500</v>
      </c>
      <c r="H27" s="102"/>
      <c r="I27" s="3"/>
    </row>
    <row r="28" spans="1:9" ht="8.4499999999999993" customHeight="1" thickBot="1" x14ac:dyDescent="0.3">
      <c r="A28" s="101"/>
      <c r="C28" s="102"/>
      <c r="D28" s="102"/>
      <c r="E28" s="102"/>
      <c r="F28" s="102"/>
      <c r="G28" s="102"/>
      <c r="H28" s="102"/>
      <c r="I28" s="3"/>
    </row>
    <row r="29" spans="1:9" x14ac:dyDescent="0.25">
      <c r="A29" s="101">
        <v>39</v>
      </c>
      <c r="B29" s="101" t="s">
        <v>1</v>
      </c>
      <c r="C29" s="425" t="s">
        <v>20</v>
      </c>
      <c r="D29" s="426"/>
      <c r="E29" s="426"/>
      <c r="F29" s="427" t="s">
        <v>220</v>
      </c>
      <c r="G29" s="102"/>
      <c r="H29" s="102"/>
      <c r="I29" s="3"/>
    </row>
    <row r="30" spans="1:9" x14ac:dyDescent="0.25">
      <c r="A30" s="101"/>
      <c r="C30" s="227" t="s">
        <v>21</v>
      </c>
      <c r="D30" s="283"/>
      <c r="E30" s="284"/>
      <c r="F30" s="428">
        <v>3</v>
      </c>
      <c r="G30" s="102"/>
      <c r="H30" s="102"/>
      <c r="I30" s="3"/>
    </row>
    <row r="31" spans="1:9" x14ac:dyDescent="0.25">
      <c r="A31" s="101"/>
      <c r="C31" s="429" t="s">
        <v>22</v>
      </c>
      <c r="D31" s="285"/>
      <c r="E31" s="105"/>
      <c r="F31" s="430">
        <v>8000</v>
      </c>
      <c r="G31" s="102"/>
      <c r="H31" s="102"/>
      <c r="I31" s="3"/>
    </row>
    <row r="32" spans="1:9" x14ac:dyDescent="0.25">
      <c r="A32" s="101"/>
      <c r="C32" s="429" t="s">
        <v>23</v>
      </c>
      <c r="D32" s="285"/>
      <c r="E32" s="105"/>
      <c r="F32" s="431">
        <v>34000</v>
      </c>
      <c r="G32" s="102"/>
      <c r="H32" s="102"/>
      <c r="I32" s="3"/>
    </row>
    <row r="33" spans="1:9" x14ac:dyDescent="0.25">
      <c r="A33" s="101"/>
      <c r="C33" s="429" t="s">
        <v>24</v>
      </c>
      <c r="D33" s="285"/>
      <c r="E33" s="105"/>
      <c r="F33" s="385">
        <v>27000</v>
      </c>
      <c r="G33" s="102"/>
      <c r="H33" s="102"/>
      <c r="I33" s="3"/>
    </row>
    <row r="34" spans="1:9" x14ac:dyDescent="0.25">
      <c r="A34" s="101"/>
      <c r="C34" s="429" t="s">
        <v>25</v>
      </c>
      <c r="D34" s="285"/>
      <c r="E34" s="105"/>
      <c r="F34" s="432">
        <f>+F33+F32</f>
        <v>61000</v>
      </c>
      <c r="G34" s="102"/>
      <c r="H34" s="102"/>
      <c r="I34" s="3"/>
    </row>
    <row r="35" spans="1:9" x14ac:dyDescent="0.25">
      <c r="A35" s="101"/>
      <c r="C35" s="429" t="s">
        <v>221</v>
      </c>
      <c r="D35" s="285"/>
      <c r="E35" s="105"/>
      <c r="F35" s="391">
        <v>6000</v>
      </c>
      <c r="G35" s="102"/>
      <c r="H35" s="102"/>
      <c r="I35" s="3"/>
    </row>
    <row r="36" spans="1:9" x14ac:dyDescent="0.25">
      <c r="A36" s="101"/>
      <c r="C36" s="429" t="s">
        <v>26</v>
      </c>
      <c r="D36" s="285"/>
      <c r="E36" s="105"/>
      <c r="F36" s="433">
        <v>0.2</v>
      </c>
      <c r="G36" s="102"/>
      <c r="H36" s="102"/>
      <c r="I36" s="3"/>
    </row>
    <row r="37" spans="1:9" ht="16.5" thickBot="1" x14ac:dyDescent="0.3">
      <c r="A37" s="101"/>
      <c r="C37" s="232" t="s">
        <v>27</v>
      </c>
      <c r="D37" s="434"/>
      <c r="E37" s="435"/>
      <c r="F37" s="386">
        <f>+F36*F35</f>
        <v>1200</v>
      </c>
      <c r="G37" s="102"/>
      <c r="H37" s="102"/>
      <c r="I37" s="3"/>
    </row>
    <row r="38" spans="1:9" x14ac:dyDescent="0.25">
      <c r="A38" s="101"/>
      <c r="C38" s="286" t="s">
        <v>45</v>
      </c>
      <c r="D38" s="102"/>
      <c r="E38" s="102"/>
      <c r="F38" s="102"/>
      <c r="G38" s="102"/>
      <c r="H38" s="102"/>
      <c r="I38" s="3"/>
    </row>
    <row r="39" spans="1:9" x14ac:dyDescent="0.25">
      <c r="A39" s="101"/>
      <c r="C39" s="287" t="s">
        <v>126</v>
      </c>
      <c r="D39" s="288"/>
      <c r="E39" s="288"/>
      <c r="F39" s="288"/>
      <c r="G39" s="288"/>
      <c r="H39" s="102"/>
      <c r="I39" s="3"/>
    </row>
    <row r="40" spans="1:9" x14ac:dyDescent="0.25">
      <c r="A40" s="101"/>
      <c r="C40" s="287" t="s">
        <v>123</v>
      </c>
      <c r="D40" s="288"/>
      <c r="E40" s="288"/>
      <c r="F40" s="288"/>
      <c r="G40" s="288"/>
      <c r="H40" s="102"/>
      <c r="I40" s="3"/>
    </row>
    <row r="41" spans="1:9" x14ac:dyDescent="0.25">
      <c r="A41" s="101"/>
      <c r="C41" s="287" t="s">
        <v>124</v>
      </c>
      <c r="D41" s="288"/>
      <c r="E41" s="288"/>
      <c r="F41" s="288"/>
      <c r="G41" s="288"/>
      <c r="H41" s="102"/>
      <c r="I41" s="3"/>
    </row>
    <row r="42" spans="1:9" x14ac:dyDescent="0.25">
      <c r="A42" s="101"/>
      <c r="C42" s="287" t="s">
        <v>125</v>
      </c>
      <c r="D42" s="288"/>
      <c r="E42" s="288"/>
      <c r="F42" s="288"/>
      <c r="G42" s="288"/>
      <c r="H42" s="102"/>
      <c r="I42" s="3"/>
    </row>
    <row r="43" spans="1:9" ht="16.5" thickBot="1" x14ac:dyDescent="0.3">
      <c r="A43" s="101"/>
      <c r="C43" s="289" t="s">
        <v>149</v>
      </c>
      <c r="D43" s="102"/>
      <c r="E43" s="102"/>
      <c r="F43" s="102"/>
      <c r="G43" s="290">
        <v>34000</v>
      </c>
      <c r="I43" s="3"/>
    </row>
    <row r="44" spans="1:9" x14ac:dyDescent="0.25">
      <c r="A44" s="101">
        <v>40</v>
      </c>
      <c r="B44" s="101" t="s">
        <v>2</v>
      </c>
      <c r="C44" s="436" t="s">
        <v>40</v>
      </c>
      <c r="D44" s="437"/>
      <c r="E44" s="426"/>
      <c r="F44" s="438"/>
      <c r="G44" s="102"/>
      <c r="H44" s="102"/>
      <c r="I44" s="3"/>
    </row>
    <row r="45" spans="1:9" x14ac:dyDescent="0.25">
      <c r="A45" s="101"/>
      <c r="C45" s="227" t="s">
        <v>21</v>
      </c>
      <c r="D45" s="291"/>
      <c r="E45" s="292"/>
      <c r="F45" s="428">
        <v>1</v>
      </c>
      <c r="G45" s="102"/>
      <c r="H45" s="102"/>
      <c r="I45" s="3"/>
    </row>
    <row r="46" spans="1:9" x14ac:dyDescent="0.25">
      <c r="A46" s="101"/>
      <c r="C46" s="429" t="s">
        <v>22</v>
      </c>
      <c r="D46" s="285"/>
      <c r="E46" s="293"/>
      <c r="F46" s="430">
        <v>2100</v>
      </c>
      <c r="G46" s="102"/>
      <c r="H46" s="102"/>
      <c r="I46" s="3"/>
    </row>
    <row r="47" spans="1:9" x14ac:dyDescent="0.25">
      <c r="A47" s="101"/>
      <c r="C47" s="429" t="s">
        <v>41</v>
      </c>
      <c r="D47" s="285"/>
      <c r="E47" s="293"/>
      <c r="F47" s="431">
        <v>26000</v>
      </c>
      <c r="G47" s="102"/>
      <c r="H47" s="102"/>
      <c r="I47" s="3"/>
    </row>
    <row r="48" spans="1:9" x14ac:dyDescent="0.25">
      <c r="A48" s="101"/>
      <c r="C48" s="429" t="s">
        <v>127</v>
      </c>
      <c r="D48" s="285"/>
      <c r="E48" s="293"/>
      <c r="F48" s="439">
        <v>0</v>
      </c>
      <c r="G48" s="102"/>
      <c r="H48" s="102"/>
      <c r="I48" s="3"/>
    </row>
    <row r="49" spans="1:9" x14ac:dyDescent="0.25">
      <c r="A49" s="101"/>
      <c r="C49" s="429" t="s">
        <v>25</v>
      </c>
      <c r="D49" s="285"/>
      <c r="E49" s="293"/>
      <c r="F49" s="432">
        <f>+F48+F47</f>
        <v>26000</v>
      </c>
      <c r="G49" s="102"/>
      <c r="H49" s="102"/>
      <c r="I49" s="3"/>
    </row>
    <row r="50" spans="1:9" x14ac:dyDescent="0.25">
      <c r="A50" s="101"/>
      <c r="C50" s="429" t="s">
        <v>238</v>
      </c>
      <c r="D50" s="285"/>
      <c r="E50" s="293"/>
      <c r="F50" s="440">
        <v>3000</v>
      </c>
      <c r="G50" s="102"/>
      <c r="H50" s="102"/>
      <c r="I50" s="3"/>
    </row>
    <row r="51" spans="1:9" x14ac:dyDescent="0.25">
      <c r="A51" s="101"/>
      <c r="C51" s="429" t="s">
        <v>22</v>
      </c>
      <c r="D51" s="285"/>
      <c r="E51" s="293"/>
      <c r="F51" s="391">
        <f>+F46</f>
        <v>2100</v>
      </c>
      <c r="G51" s="102"/>
      <c r="H51" s="102"/>
      <c r="I51" s="3"/>
    </row>
    <row r="52" spans="1:9" x14ac:dyDescent="0.25">
      <c r="A52" s="101"/>
      <c r="C52" s="429" t="s">
        <v>36</v>
      </c>
      <c r="D52" s="294"/>
      <c r="E52" s="295">
        <f>+F49</f>
        <v>26000</v>
      </c>
      <c r="F52" s="441"/>
      <c r="H52" s="102"/>
      <c r="I52" s="3"/>
    </row>
    <row r="53" spans="1:9" x14ac:dyDescent="0.25">
      <c r="A53" s="101"/>
      <c r="C53" s="578" t="s">
        <v>46</v>
      </c>
      <c r="D53" s="294"/>
      <c r="E53" s="296">
        <v>15000</v>
      </c>
      <c r="F53" s="441"/>
      <c r="H53" s="102"/>
      <c r="I53" s="3"/>
    </row>
    <row r="54" spans="1:9" x14ac:dyDescent="0.25">
      <c r="A54" s="101"/>
      <c r="C54" s="429" t="s">
        <v>37</v>
      </c>
      <c r="D54" s="294"/>
      <c r="E54" s="297">
        <f>+E52-E53</f>
        <v>11000</v>
      </c>
      <c r="F54" s="441"/>
      <c r="H54" s="102"/>
      <c r="I54" s="3"/>
    </row>
    <row r="55" spans="1:9" x14ac:dyDescent="0.25">
      <c r="A55" s="101"/>
      <c r="C55" s="429" t="s">
        <v>47</v>
      </c>
      <c r="D55" s="294"/>
      <c r="E55" s="298">
        <v>2000</v>
      </c>
      <c r="F55" s="441"/>
      <c r="H55" s="102"/>
      <c r="I55" s="3"/>
    </row>
    <row r="56" spans="1:9" x14ac:dyDescent="0.25">
      <c r="A56" s="101"/>
      <c r="C56" s="429" t="s">
        <v>222</v>
      </c>
      <c r="D56" s="294"/>
      <c r="E56" s="299">
        <v>6</v>
      </c>
      <c r="F56" s="441"/>
      <c r="H56" s="102"/>
      <c r="I56" s="3"/>
    </row>
    <row r="57" spans="1:9" x14ac:dyDescent="0.25">
      <c r="A57" s="101"/>
      <c r="C57" s="429" t="s">
        <v>48</v>
      </c>
      <c r="D57" s="294"/>
      <c r="E57" s="300">
        <v>0.35</v>
      </c>
      <c r="F57" s="441"/>
      <c r="H57" s="102"/>
      <c r="I57" s="3"/>
    </row>
    <row r="58" spans="1:9" x14ac:dyDescent="0.25">
      <c r="A58" s="101"/>
      <c r="C58" s="429" t="s">
        <v>49</v>
      </c>
      <c r="D58" s="294"/>
      <c r="E58" s="110"/>
      <c r="F58" s="433">
        <v>0.28999999999999998</v>
      </c>
      <c r="G58" s="102"/>
      <c r="H58" s="102"/>
      <c r="I58" s="3"/>
    </row>
    <row r="59" spans="1:9" ht="16.5" thickBot="1" x14ac:dyDescent="0.3">
      <c r="A59" s="101"/>
      <c r="C59" s="232" t="s">
        <v>27</v>
      </c>
      <c r="D59" s="442"/>
      <c r="E59" s="443"/>
      <c r="F59" s="386">
        <f>+F58*F51</f>
        <v>609</v>
      </c>
      <c r="G59" s="102"/>
      <c r="H59" s="102"/>
      <c r="I59" s="3"/>
    </row>
    <row r="60" spans="1:9" ht="7.15" customHeight="1" thickBot="1" x14ac:dyDescent="0.3">
      <c r="A60" s="101"/>
      <c r="C60" s="301"/>
      <c r="D60" s="302"/>
      <c r="E60" s="302"/>
      <c r="F60" s="302"/>
      <c r="G60" s="302"/>
      <c r="H60" s="102"/>
      <c r="I60" s="3"/>
    </row>
    <row r="61" spans="1:9" x14ac:dyDescent="0.25">
      <c r="A61" s="101">
        <v>41</v>
      </c>
      <c r="B61" s="101" t="s">
        <v>3</v>
      </c>
      <c r="C61" s="444" t="s">
        <v>57</v>
      </c>
      <c r="D61" s="445" t="s">
        <v>52</v>
      </c>
      <c r="E61" s="446"/>
      <c r="F61" s="241"/>
      <c r="G61" s="241"/>
      <c r="H61" s="242"/>
      <c r="I61" s="3"/>
    </row>
    <row r="62" spans="1:9" x14ac:dyDescent="0.25">
      <c r="A62" s="101"/>
      <c r="C62" s="447" t="s">
        <v>34</v>
      </c>
      <c r="D62" s="303" t="s">
        <v>35</v>
      </c>
      <c r="E62" s="304" t="s">
        <v>33</v>
      </c>
      <c r="F62" s="303" t="s">
        <v>30</v>
      </c>
      <c r="G62" s="303" t="s">
        <v>31</v>
      </c>
      <c r="H62" s="448" t="s">
        <v>9</v>
      </c>
      <c r="I62" s="3"/>
    </row>
    <row r="63" spans="1:9" x14ac:dyDescent="0.25">
      <c r="A63" s="101"/>
      <c r="C63" s="449" t="s">
        <v>28</v>
      </c>
      <c r="D63" s="305" t="s">
        <v>29</v>
      </c>
      <c r="E63" s="306" t="s">
        <v>148</v>
      </c>
      <c r="F63" s="235">
        <v>2000</v>
      </c>
      <c r="G63" s="307">
        <v>1</v>
      </c>
      <c r="H63" s="390">
        <f>+G63*F63</f>
        <v>2000</v>
      </c>
      <c r="I63" s="3"/>
    </row>
    <row r="64" spans="1:9" x14ac:dyDescent="0.25">
      <c r="A64" s="101"/>
      <c r="C64" s="450"/>
      <c r="D64" s="308"/>
      <c r="E64" s="309"/>
      <c r="F64" s="310">
        <v>2000</v>
      </c>
      <c r="G64" s="311">
        <v>0.25</v>
      </c>
      <c r="H64" s="451">
        <f>+G64*F64</f>
        <v>500</v>
      </c>
      <c r="I64" s="3"/>
    </row>
    <row r="65" spans="1:9" x14ac:dyDescent="0.25">
      <c r="A65" s="101"/>
      <c r="C65" s="450"/>
      <c r="D65" s="308"/>
      <c r="E65" s="309"/>
      <c r="F65" s="310"/>
      <c r="G65" s="312"/>
      <c r="H65" s="452">
        <f>SUM(H63:H64)</f>
        <v>2500</v>
      </c>
      <c r="I65" s="3"/>
    </row>
    <row r="66" spans="1:9" x14ac:dyDescent="0.25">
      <c r="A66" s="101"/>
      <c r="C66" s="450" t="s">
        <v>32</v>
      </c>
      <c r="D66" s="313" t="s">
        <v>51</v>
      </c>
      <c r="E66" s="309" t="s">
        <v>147</v>
      </c>
      <c r="F66" s="310">
        <v>7000</v>
      </c>
      <c r="G66" s="311">
        <v>0.2</v>
      </c>
      <c r="H66" s="451">
        <f>+G66*F66</f>
        <v>1400</v>
      </c>
      <c r="I66" s="3"/>
    </row>
    <row r="67" spans="1:9" ht="16.5" thickBot="1" x14ac:dyDescent="0.3">
      <c r="A67" s="101"/>
      <c r="C67" s="453" t="s">
        <v>39</v>
      </c>
      <c r="D67" s="454"/>
      <c r="E67" s="454"/>
      <c r="F67" s="454"/>
      <c r="G67" s="454"/>
      <c r="H67" s="386">
        <f>+H66+H65</f>
        <v>3900</v>
      </c>
      <c r="I67" s="3"/>
    </row>
    <row r="68" spans="1:9" x14ac:dyDescent="0.25">
      <c r="A68" s="101"/>
      <c r="C68" s="301"/>
      <c r="D68" s="302"/>
      <c r="E68" s="314"/>
      <c r="F68" s="314"/>
      <c r="G68" s="102"/>
      <c r="H68" s="102"/>
      <c r="I68" s="3"/>
    </row>
  </sheetData>
  <pageMargins left="0.6" right="0.5" top="0.6" bottom="0.5" header="0.4" footer="0.3"/>
  <pageSetup orientation="portrait" r:id="rId1"/>
  <headerFooter alignWithMargins="0">
    <oddFooter>&amp;L&amp;"Calibri,Italic"&amp;8&amp;F,  &amp;A,  Page &amp;P</oddFoot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showGridLines="0" topLeftCell="A7" zoomScale="200" zoomScaleNormal="200" workbookViewId="0">
      <selection activeCell="C8" sqref="C8"/>
    </sheetView>
  </sheetViews>
  <sheetFormatPr defaultRowHeight="15.75" x14ac:dyDescent="0.25"/>
  <cols>
    <col min="1" max="1" width="3" style="320" customWidth="1"/>
    <col min="2" max="2" width="3.5" style="339" customWidth="1"/>
    <col min="3" max="3" width="13" style="103" customWidth="1"/>
    <col min="4" max="4" width="10.625" style="103" customWidth="1"/>
    <col min="5" max="5" width="12.625" style="103" customWidth="1"/>
    <col min="6" max="6" width="12.125" style="103" customWidth="1"/>
    <col min="7" max="7" width="11.625" style="103" customWidth="1"/>
    <col min="8" max="8" width="11.25" style="103" customWidth="1"/>
    <col min="9" max="9" width="10.5" style="2" customWidth="1"/>
    <col min="10" max="10" width="9.625" customWidth="1"/>
  </cols>
  <sheetData>
    <row r="1" spans="1:9" s="1" customFormat="1" ht="6.75" customHeight="1" x14ac:dyDescent="0.25">
      <c r="A1" s="320"/>
      <c r="B1" s="101"/>
      <c r="C1" s="254"/>
      <c r="D1" s="254"/>
      <c r="E1" s="254"/>
      <c r="F1" s="254"/>
      <c r="G1" s="254"/>
      <c r="H1" s="254"/>
    </row>
    <row r="2" spans="1:9" s="1" customFormat="1" x14ac:dyDescent="0.25">
      <c r="A2" s="320">
        <v>42</v>
      </c>
      <c r="B2" s="101" t="s">
        <v>91</v>
      </c>
      <c r="C2" s="321" t="s">
        <v>133</v>
      </c>
      <c r="D2" s="322"/>
      <c r="E2" s="304" t="s">
        <v>129</v>
      </c>
      <c r="F2" s="323" t="s">
        <v>130</v>
      </c>
      <c r="G2" s="254"/>
      <c r="H2" s="254"/>
    </row>
    <row r="3" spans="1:9" s="1" customFormat="1" x14ac:dyDescent="0.25">
      <c r="A3" s="320"/>
      <c r="B3" s="101"/>
      <c r="C3" s="324" t="s">
        <v>4</v>
      </c>
      <c r="D3" s="236"/>
      <c r="E3" s="325">
        <v>200000</v>
      </c>
      <c r="F3" s="220"/>
      <c r="G3" s="254"/>
      <c r="H3" s="254"/>
    </row>
    <row r="4" spans="1:9" s="1" customFormat="1" x14ac:dyDescent="0.25">
      <c r="A4" s="320"/>
      <c r="B4" s="101"/>
      <c r="C4" s="104" t="s">
        <v>131</v>
      </c>
      <c r="D4" s="105"/>
      <c r="E4" s="326">
        <v>52068</v>
      </c>
      <c r="F4" s="327">
        <v>48722</v>
      </c>
      <c r="G4" s="254"/>
      <c r="H4" s="254"/>
    </row>
    <row r="5" spans="1:9" s="1" customFormat="1" x14ac:dyDescent="0.25">
      <c r="A5" s="320"/>
      <c r="B5" s="101"/>
      <c r="C5" s="104"/>
      <c r="D5" s="105"/>
      <c r="E5" s="328">
        <v>0.9</v>
      </c>
      <c r="F5" s="329">
        <v>1.1000000000000001</v>
      </c>
      <c r="G5" s="254"/>
      <c r="H5" s="254"/>
    </row>
    <row r="6" spans="1:9" s="1" customFormat="1" x14ac:dyDescent="0.25">
      <c r="A6" s="320"/>
      <c r="B6" s="101"/>
      <c r="C6" s="106" t="s">
        <v>132</v>
      </c>
      <c r="D6" s="107"/>
      <c r="E6" s="330">
        <f>+E5*E4</f>
        <v>46861.200000000004</v>
      </c>
      <c r="F6" s="108">
        <f>+F5*F4</f>
        <v>53594.200000000004</v>
      </c>
      <c r="G6" s="254"/>
      <c r="H6" s="254"/>
    </row>
    <row r="7" spans="1:9" s="1" customFormat="1" ht="8.25" customHeight="1" x14ac:dyDescent="0.25">
      <c r="A7" s="320"/>
      <c r="B7" s="101"/>
      <c r="C7" s="254"/>
      <c r="D7" s="254"/>
      <c r="E7" s="254"/>
      <c r="F7" s="254"/>
      <c r="G7" s="254"/>
      <c r="H7" s="254"/>
    </row>
    <row r="8" spans="1:9" s="1" customFormat="1" x14ac:dyDescent="0.25">
      <c r="A8" s="320">
        <v>43</v>
      </c>
      <c r="B8" s="101" t="s">
        <v>2</v>
      </c>
      <c r="C8" s="254"/>
      <c r="D8" s="254"/>
      <c r="E8" s="254"/>
      <c r="F8" s="254"/>
      <c r="G8" s="254"/>
      <c r="H8" s="254"/>
    </row>
    <row r="9" spans="1:9" s="1" customFormat="1" x14ac:dyDescent="0.25">
      <c r="A9" s="320">
        <v>44</v>
      </c>
      <c r="B9" s="101" t="s">
        <v>2</v>
      </c>
      <c r="C9" s="331" t="s">
        <v>58</v>
      </c>
      <c r="D9" s="332"/>
      <c r="E9" s="254"/>
      <c r="F9" s="254"/>
      <c r="G9" s="254"/>
      <c r="H9" s="254"/>
      <c r="I9" s="3"/>
    </row>
    <row r="10" spans="1:9" s="1" customFormat="1" x14ac:dyDescent="0.25">
      <c r="A10" s="320"/>
      <c r="B10" s="101"/>
      <c r="C10" s="247" t="s">
        <v>59</v>
      </c>
      <c r="D10" s="254"/>
      <c r="E10" s="254"/>
      <c r="F10" s="254"/>
      <c r="G10" s="254"/>
      <c r="H10" s="254"/>
      <c r="I10" s="3"/>
    </row>
    <row r="11" spans="1:9" s="1" customFormat="1" x14ac:dyDescent="0.25">
      <c r="A11" s="320"/>
      <c r="B11" s="101"/>
      <c r="C11" s="247" t="s">
        <v>60</v>
      </c>
      <c r="D11" s="254"/>
      <c r="E11" s="254"/>
      <c r="F11" s="254"/>
      <c r="G11" s="254"/>
      <c r="H11" s="254"/>
      <c r="I11" s="3"/>
    </row>
    <row r="12" spans="1:9" s="1" customFormat="1" x14ac:dyDescent="0.25">
      <c r="A12" s="320"/>
      <c r="B12" s="101"/>
      <c r="C12" s="247" t="s">
        <v>61</v>
      </c>
      <c r="D12" s="254"/>
      <c r="E12" s="254"/>
      <c r="F12" s="254"/>
      <c r="G12" s="254"/>
      <c r="H12" s="254"/>
      <c r="I12" s="3"/>
    </row>
    <row r="13" spans="1:9" s="1" customFormat="1" ht="16.5" thickBot="1" x14ac:dyDescent="0.3">
      <c r="A13" s="320"/>
      <c r="B13" s="101"/>
      <c r="C13" s="247" t="s">
        <v>62</v>
      </c>
      <c r="D13" s="254"/>
      <c r="E13" s="254"/>
      <c r="F13" s="254"/>
      <c r="G13" s="254"/>
      <c r="H13" s="254"/>
      <c r="I13" s="3"/>
    </row>
    <row r="14" spans="1:9" s="1" customFormat="1" x14ac:dyDescent="0.25">
      <c r="A14" s="320"/>
      <c r="B14" s="101"/>
      <c r="C14" s="26" t="s">
        <v>63</v>
      </c>
      <c r="D14" s="35"/>
      <c r="E14" s="316">
        <v>10000</v>
      </c>
      <c r="F14" s="254"/>
      <c r="G14" s="333" t="s">
        <v>64</v>
      </c>
      <c r="H14" s="334"/>
      <c r="I14" s="3"/>
    </row>
    <row r="15" spans="1:9" s="1" customFormat="1" x14ac:dyDescent="0.25">
      <c r="A15" s="320"/>
      <c r="B15" s="101"/>
      <c r="C15" s="30" t="s">
        <v>65</v>
      </c>
      <c r="D15" s="47"/>
      <c r="E15" s="317">
        <v>0.05</v>
      </c>
      <c r="F15" s="254"/>
      <c r="G15" s="335" t="s">
        <v>66</v>
      </c>
      <c r="H15" s="334" t="s">
        <v>67</v>
      </c>
      <c r="I15" s="3"/>
    </row>
    <row r="16" spans="1:9" s="1" customFormat="1" x14ac:dyDescent="0.25">
      <c r="A16" s="320"/>
      <c r="B16" s="101"/>
      <c r="C16" s="30" t="s">
        <v>68</v>
      </c>
      <c r="D16" s="47"/>
      <c r="E16" s="318">
        <f>+E15*E14</f>
        <v>500</v>
      </c>
      <c r="F16" s="254"/>
      <c r="G16" s="336" t="s">
        <v>69</v>
      </c>
      <c r="H16" s="337" t="s">
        <v>70</v>
      </c>
      <c r="I16" s="3"/>
    </row>
    <row r="17" spans="1:9" s="1" customFormat="1" ht="16.5" thickBot="1" x14ac:dyDescent="0.3">
      <c r="A17" s="320"/>
      <c r="B17" s="101"/>
      <c r="C17" s="30" t="s">
        <v>71</v>
      </c>
      <c r="D17" s="47"/>
      <c r="E17" s="67">
        <v>2</v>
      </c>
      <c r="F17" s="254"/>
      <c r="G17" s="338" t="s">
        <v>72</v>
      </c>
      <c r="H17" s="334" t="s">
        <v>73</v>
      </c>
      <c r="I17" s="3"/>
    </row>
    <row r="18" spans="1:9" s="1" customFormat="1" x14ac:dyDescent="0.25">
      <c r="A18" s="320"/>
      <c r="B18" s="101"/>
      <c r="C18" s="568" t="s">
        <v>74</v>
      </c>
      <c r="D18" s="48"/>
      <c r="E18" s="319">
        <f>+E17*E16</f>
        <v>1000</v>
      </c>
      <c r="F18" s="254"/>
      <c r="G18" s="254"/>
      <c r="H18" s="254"/>
      <c r="I18" s="3"/>
    </row>
    <row r="19" spans="1:9" s="1" customFormat="1" x14ac:dyDescent="0.25">
      <c r="A19" s="320"/>
      <c r="B19" s="101"/>
      <c r="C19" s="254"/>
      <c r="D19" s="254"/>
      <c r="E19" s="254"/>
      <c r="F19" s="254"/>
      <c r="G19" s="254"/>
      <c r="H19" s="254"/>
      <c r="I19" s="3"/>
    </row>
    <row r="20" spans="1:9" s="1" customFormat="1" x14ac:dyDescent="0.25">
      <c r="A20" s="320">
        <v>45</v>
      </c>
      <c r="B20" s="101" t="s">
        <v>2</v>
      </c>
      <c r="C20" s="254"/>
      <c r="D20" s="254"/>
      <c r="E20" s="254"/>
      <c r="F20" s="254"/>
      <c r="G20" s="254"/>
      <c r="H20" s="254"/>
      <c r="I20" s="3"/>
    </row>
    <row r="21" spans="1:9" s="1" customFormat="1" x14ac:dyDescent="0.25">
      <c r="A21" s="320"/>
      <c r="B21" s="101"/>
      <c r="C21" s="254"/>
      <c r="D21" s="254"/>
      <c r="E21" s="254"/>
      <c r="F21" s="254"/>
      <c r="G21" s="254"/>
      <c r="H21" s="254"/>
      <c r="I21" s="3"/>
    </row>
    <row r="22" spans="1:9" s="1" customFormat="1" x14ac:dyDescent="0.25">
      <c r="A22" s="320"/>
      <c r="B22" s="101"/>
      <c r="C22" s="254"/>
      <c r="D22" s="254"/>
      <c r="E22" s="254"/>
      <c r="F22" s="254"/>
      <c r="G22" s="254"/>
      <c r="H22" s="254"/>
      <c r="I22" s="3"/>
    </row>
    <row r="23" spans="1:9" s="1" customFormat="1" x14ac:dyDescent="0.25">
      <c r="A23" s="320"/>
      <c r="B23" s="101"/>
      <c r="C23" s="254"/>
      <c r="D23" s="254"/>
      <c r="E23" s="254"/>
      <c r="F23" s="254"/>
      <c r="G23" s="254"/>
      <c r="H23" s="254"/>
      <c r="I23" s="3"/>
    </row>
    <row r="24" spans="1:9" s="1" customFormat="1" x14ac:dyDescent="0.25">
      <c r="A24" s="320"/>
      <c r="B24" s="101"/>
      <c r="C24" s="254"/>
      <c r="D24" s="254"/>
      <c r="E24" s="254"/>
      <c r="F24" s="254"/>
      <c r="G24" s="254"/>
      <c r="H24" s="254"/>
      <c r="I24" s="3"/>
    </row>
    <row r="25" spans="1:9" s="1" customFormat="1" x14ac:dyDescent="0.25">
      <c r="A25" s="320"/>
      <c r="B25" s="101"/>
      <c r="C25" s="254"/>
      <c r="D25" s="254"/>
      <c r="E25" s="254"/>
      <c r="F25" s="254"/>
      <c r="G25" s="254"/>
      <c r="H25" s="254"/>
      <c r="I25" s="3"/>
    </row>
    <row r="26" spans="1:9" s="1" customFormat="1" x14ac:dyDescent="0.25">
      <c r="A26" s="320"/>
      <c r="B26" s="101"/>
      <c r="C26" s="254"/>
      <c r="D26" s="254"/>
      <c r="E26" s="254"/>
      <c r="F26" s="254"/>
      <c r="G26" s="254"/>
      <c r="H26" s="254"/>
      <c r="I26" s="3"/>
    </row>
    <row r="27" spans="1:9" s="1" customFormat="1" x14ac:dyDescent="0.25">
      <c r="A27" s="320"/>
      <c r="B27" s="101"/>
      <c r="C27" s="254"/>
      <c r="D27" s="254"/>
      <c r="E27" s="254"/>
      <c r="F27" s="254"/>
      <c r="G27" s="254"/>
      <c r="H27" s="254"/>
      <c r="I27" s="3"/>
    </row>
    <row r="28" spans="1:9" s="1" customFormat="1" x14ac:dyDescent="0.25">
      <c r="A28" s="320"/>
      <c r="B28" s="101"/>
      <c r="C28" s="254"/>
      <c r="D28" s="254"/>
      <c r="E28" s="254"/>
      <c r="F28" s="254"/>
      <c r="G28" s="254"/>
      <c r="H28" s="254"/>
      <c r="I28" s="3"/>
    </row>
    <row r="29" spans="1:9" s="1" customFormat="1" x14ac:dyDescent="0.25">
      <c r="A29" s="320"/>
      <c r="B29" s="101"/>
      <c r="C29" s="254"/>
      <c r="D29" s="254"/>
      <c r="E29" s="254"/>
      <c r="F29" s="254"/>
      <c r="G29" s="254"/>
      <c r="H29" s="254"/>
      <c r="I29" s="3"/>
    </row>
    <row r="30" spans="1:9" s="1" customFormat="1" x14ac:dyDescent="0.25">
      <c r="A30" s="320"/>
      <c r="B30" s="101"/>
      <c r="C30" s="254"/>
      <c r="D30" s="254"/>
      <c r="E30" s="254"/>
      <c r="F30" s="254"/>
      <c r="G30" s="254"/>
      <c r="H30" s="254"/>
      <c r="I30" s="3"/>
    </row>
    <row r="31" spans="1:9" s="1" customFormat="1" x14ac:dyDescent="0.25">
      <c r="A31" s="320"/>
      <c r="B31" s="101"/>
      <c r="C31" s="254"/>
      <c r="D31" s="254"/>
      <c r="E31" s="254"/>
      <c r="F31" s="254"/>
      <c r="G31" s="254"/>
      <c r="H31" s="254"/>
      <c r="I31" s="3"/>
    </row>
    <row r="32" spans="1:9" s="1" customFormat="1" x14ac:dyDescent="0.25">
      <c r="A32" s="320"/>
      <c r="B32" s="101"/>
      <c r="C32" s="254"/>
      <c r="D32" s="254"/>
      <c r="E32" s="254"/>
      <c r="F32" s="254"/>
      <c r="G32" s="254"/>
      <c r="H32" s="254"/>
      <c r="I32" s="3"/>
    </row>
    <row r="33" spans="1:9" s="1" customFormat="1" x14ac:dyDescent="0.25">
      <c r="A33" s="320"/>
      <c r="B33" s="101"/>
      <c r="C33" s="254"/>
      <c r="D33" s="254"/>
      <c r="E33" s="254"/>
      <c r="F33" s="254"/>
      <c r="G33" s="254"/>
      <c r="H33" s="254"/>
      <c r="I33" s="3"/>
    </row>
    <row r="34" spans="1:9" s="1" customFormat="1" x14ac:dyDescent="0.25">
      <c r="A34" s="320"/>
      <c r="B34" s="101"/>
      <c r="C34" s="254"/>
      <c r="D34" s="254"/>
      <c r="E34" s="254"/>
      <c r="F34" s="254"/>
      <c r="G34" s="254"/>
      <c r="H34" s="254"/>
      <c r="I34" s="3"/>
    </row>
    <row r="35" spans="1:9" s="1" customFormat="1" x14ac:dyDescent="0.25">
      <c r="A35" s="320"/>
      <c r="B35" s="101"/>
      <c r="C35" s="254"/>
      <c r="D35" s="254"/>
      <c r="E35" s="254"/>
      <c r="F35" s="254"/>
      <c r="G35" s="254"/>
      <c r="H35" s="254"/>
      <c r="I35" s="3"/>
    </row>
    <row r="36" spans="1:9" s="1" customFormat="1" x14ac:dyDescent="0.25">
      <c r="A36" s="320"/>
      <c r="B36" s="101"/>
      <c r="C36" s="254"/>
      <c r="D36" s="254"/>
      <c r="E36" s="254"/>
      <c r="F36" s="254"/>
      <c r="G36" s="254"/>
      <c r="H36" s="254"/>
      <c r="I36" s="3"/>
    </row>
    <row r="37" spans="1:9" s="1" customFormat="1" x14ac:dyDescent="0.25">
      <c r="A37" s="320"/>
      <c r="B37" s="101"/>
      <c r="C37" s="254"/>
      <c r="D37" s="254"/>
      <c r="E37" s="254"/>
      <c r="F37" s="254"/>
      <c r="G37" s="254"/>
      <c r="H37" s="254"/>
      <c r="I37" s="3"/>
    </row>
    <row r="38" spans="1:9" s="1" customFormat="1" x14ac:dyDescent="0.25">
      <c r="A38" s="320"/>
      <c r="B38" s="101"/>
      <c r="C38" s="254"/>
      <c r="D38" s="254"/>
      <c r="E38" s="254"/>
      <c r="F38" s="254"/>
      <c r="G38" s="254"/>
      <c r="H38" s="254"/>
      <c r="I38" s="3"/>
    </row>
    <row r="39" spans="1:9" s="1" customFormat="1" x14ac:dyDescent="0.25">
      <c r="A39" s="320"/>
      <c r="B39" s="101"/>
      <c r="C39" s="254"/>
      <c r="D39" s="254"/>
      <c r="E39" s="254"/>
      <c r="F39" s="254"/>
      <c r="G39" s="254"/>
      <c r="H39" s="254"/>
      <c r="I39" s="3"/>
    </row>
    <row r="40" spans="1:9" s="1" customFormat="1" x14ac:dyDescent="0.25">
      <c r="A40" s="320"/>
      <c r="B40" s="101"/>
      <c r="C40" s="254"/>
      <c r="D40" s="254"/>
      <c r="E40" s="254"/>
      <c r="F40" s="254"/>
      <c r="G40" s="254"/>
      <c r="H40" s="254"/>
      <c r="I40" s="3"/>
    </row>
    <row r="41" spans="1:9" s="1" customFormat="1" x14ac:dyDescent="0.25">
      <c r="A41" s="320"/>
      <c r="B41" s="101"/>
      <c r="C41" s="254"/>
      <c r="D41" s="254"/>
      <c r="E41" s="254"/>
      <c r="F41" s="254"/>
      <c r="G41" s="254"/>
      <c r="H41" s="254"/>
      <c r="I41" s="3"/>
    </row>
    <row r="42" spans="1:9" s="1" customFormat="1" x14ac:dyDescent="0.25">
      <c r="A42" s="320"/>
      <c r="B42" s="101"/>
      <c r="C42" s="254"/>
      <c r="D42" s="254"/>
      <c r="E42" s="254"/>
      <c r="F42" s="254"/>
      <c r="G42" s="254"/>
      <c r="H42" s="254"/>
      <c r="I42" s="3"/>
    </row>
    <row r="43" spans="1:9" s="1" customFormat="1" x14ac:dyDescent="0.25">
      <c r="A43" s="320"/>
      <c r="B43" s="101"/>
      <c r="C43" s="254"/>
      <c r="D43" s="254"/>
      <c r="E43" s="254"/>
      <c r="F43" s="254"/>
      <c r="G43" s="254"/>
      <c r="H43" s="254"/>
      <c r="I43" s="3"/>
    </row>
    <row r="44" spans="1:9" s="1" customFormat="1" x14ac:dyDescent="0.25">
      <c r="A44" s="320"/>
      <c r="B44" s="101"/>
      <c r="C44" s="254"/>
      <c r="D44" s="254"/>
      <c r="E44" s="254"/>
      <c r="F44" s="254"/>
      <c r="G44" s="254"/>
      <c r="H44" s="254"/>
      <c r="I44" s="3"/>
    </row>
    <row r="45" spans="1:9" s="1" customFormat="1" x14ac:dyDescent="0.25">
      <c r="A45" s="320"/>
      <c r="B45" s="101"/>
      <c r="C45" s="254"/>
      <c r="D45" s="254"/>
      <c r="E45" s="254"/>
      <c r="F45" s="254"/>
      <c r="G45" s="254"/>
      <c r="H45" s="254"/>
      <c r="I45" s="3"/>
    </row>
    <row r="46" spans="1:9" s="1" customFormat="1" x14ac:dyDescent="0.25">
      <c r="A46" s="320"/>
      <c r="B46" s="101"/>
      <c r="C46" s="254"/>
      <c r="D46" s="254"/>
      <c r="E46" s="254"/>
      <c r="F46" s="254"/>
      <c r="G46" s="254"/>
      <c r="H46" s="254"/>
      <c r="I46" s="3"/>
    </row>
    <row r="47" spans="1:9" s="1" customFormat="1" x14ac:dyDescent="0.25">
      <c r="A47" s="320"/>
      <c r="B47" s="101"/>
      <c r="C47" s="254"/>
      <c r="D47" s="254"/>
      <c r="E47" s="254"/>
      <c r="F47" s="254"/>
      <c r="G47" s="254"/>
      <c r="H47" s="254"/>
      <c r="I47" s="3"/>
    </row>
    <row r="48" spans="1:9" s="1" customFormat="1" x14ac:dyDescent="0.25">
      <c r="A48" s="320"/>
      <c r="B48" s="101"/>
      <c r="C48" s="254"/>
      <c r="D48" s="254"/>
      <c r="E48" s="254"/>
      <c r="F48" s="254"/>
      <c r="G48" s="254"/>
      <c r="H48" s="254"/>
      <c r="I48" s="3"/>
    </row>
    <row r="49" spans="1:9" s="1" customFormat="1" x14ac:dyDescent="0.25">
      <c r="A49" s="320"/>
      <c r="B49" s="101"/>
      <c r="C49" s="254"/>
      <c r="D49" s="254"/>
      <c r="E49" s="254"/>
      <c r="F49" s="254"/>
      <c r="G49" s="254"/>
      <c r="H49" s="254"/>
      <c r="I49" s="3"/>
    </row>
    <row r="50" spans="1:9" s="1" customFormat="1" x14ac:dyDescent="0.25">
      <c r="A50" s="320"/>
      <c r="B50" s="101"/>
      <c r="C50" s="254"/>
      <c r="D50" s="254"/>
      <c r="E50" s="254"/>
      <c r="F50" s="254"/>
      <c r="G50" s="254"/>
      <c r="H50" s="254"/>
      <c r="I50" s="3"/>
    </row>
    <row r="51" spans="1:9" s="1" customFormat="1" x14ac:dyDescent="0.25">
      <c r="A51" s="320"/>
      <c r="B51" s="101"/>
      <c r="C51" s="254"/>
      <c r="D51" s="254"/>
      <c r="E51" s="254"/>
      <c r="F51" s="254"/>
      <c r="G51" s="254"/>
      <c r="H51" s="254"/>
      <c r="I51" s="3"/>
    </row>
    <row r="52" spans="1:9" s="1" customFormat="1" x14ac:dyDescent="0.25">
      <c r="A52" s="320"/>
      <c r="B52" s="101"/>
      <c r="C52" s="254"/>
      <c r="D52" s="254"/>
      <c r="E52" s="254"/>
      <c r="F52" s="254"/>
      <c r="G52" s="254"/>
      <c r="H52" s="254"/>
      <c r="I52" s="3"/>
    </row>
    <row r="53" spans="1:9" s="1" customFormat="1" x14ac:dyDescent="0.25">
      <c r="A53" s="320"/>
      <c r="B53" s="101"/>
      <c r="C53" s="254"/>
      <c r="D53" s="254"/>
      <c r="E53" s="254"/>
      <c r="F53" s="254"/>
      <c r="G53" s="254"/>
      <c r="H53" s="254"/>
      <c r="I53" s="3"/>
    </row>
    <row r="54" spans="1:9" s="1" customFormat="1" x14ac:dyDescent="0.25">
      <c r="A54" s="320"/>
      <c r="B54" s="101"/>
      <c r="C54" s="254"/>
      <c r="D54" s="254"/>
      <c r="E54" s="254"/>
      <c r="F54" s="254"/>
      <c r="G54" s="254"/>
      <c r="H54" s="254"/>
      <c r="I54" s="3"/>
    </row>
    <row r="55" spans="1:9" s="1" customFormat="1" x14ac:dyDescent="0.25">
      <c r="A55" s="320"/>
      <c r="B55" s="101"/>
      <c r="C55" s="254"/>
      <c r="D55" s="254"/>
      <c r="E55" s="254"/>
      <c r="F55" s="254"/>
      <c r="G55" s="254"/>
      <c r="H55" s="254"/>
      <c r="I55" s="3"/>
    </row>
    <row r="56" spans="1:9" s="1" customFormat="1" x14ac:dyDescent="0.25">
      <c r="A56" s="320"/>
      <c r="B56" s="101"/>
      <c r="C56" s="254"/>
      <c r="D56" s="254"/>
      <c r="E56" s="254"/>
      <c r="F56" s="254"/>
      <c r="G56" s="254"/>
      <c r="H56" s="254"/>
      <c r="I56" s="3"/>
    </row>
    <row r="57" spans="1:9" s="1" customFormat="1" x14ac:dyDescent="0.25">
      <c r="A57" s="320"/>
      <c r="B57" s="101"/>
      <c r="C57" s="254"/>
      <c r="D57" s="254"/>
      <c r="E57" s="254"/>
      <c r="F57" s="254"/>
      <c r="G57" s="254"/>
      <c r="H57" s="254"/>
      <c r="I57" s="3"/>
    </row>
    <row r="58" spans="1:9" s="1" customFormat="1" x14ac:dyDescent="0.25">
      <c r="A58" s="320"/>
      <c r="B58" s="101"/>
      <c r="C58" s="254"/>
      <c r="D58" s="254"/>
      <c r="E58" s="254"/>
      <c r="F58" s="254"/>
      <c r="G58" s="254"/>
      <c r="H58" s="254"/>
      <c r="I58" s="3"/>
    </row>
    <row r="59" spans="1:9" s="1" customFormat="1" x14ac:dyDescent="0.25">
      <c r="A59" s="320"/>
      <c r="B59" s="101"/>
      <c r="C59" s="254"/>
      <c r="D59" s="254"/>
      <c r="E59" s="254"/>
      <c r="F59" s="254"/>
      <c r="G59" s="254"/>
      <c r="H59" s="254"/>
      <c r="I59" s="3"/>
    </row>
    <row r="60" spans="1:9" s="1" customFormat="1" x14ac:dyDescent="0.25">
      <c r="A60" s="320"/>
      <c r="B60" s="101"/>
      <c r="C60" s="254"/>
      <c r="D60" s="254"/>
      <c r="E60" s="254"/>
      <c r="F60" s="254"/>
      <c r="G60" s="254"/>
      <c r="H60" s="254"/>
      <c r="I60" s="3"/>
    </row>
    <row r="61" spans="1:9" s="1" customFormat="1" x14ac:dyDescent="0.25">
      <c r="A61" s="320"/>
      <c r="B61" s="101"/>
      <c r="C61" s="254"/>
      <c r="D61" s="254"/>
      <c r="E61" s="254"/>
      <c r="F61" s="254"/>
      <c r="G61" s="254"/>
      <c r="H61" s="254"/>
      <c r="I61" s="3"/>
    </row>
    <row r="62" spans="1:9" s="1" customFormat="1" x14ac:dyDescent="0.25">
      <c r="A62" s="320"/>
      <c r="B62" s="101"/>
      <c r="C62" s="254"/>
      <c r="D62" s="254"/>
      <c r="E62" s="254"/>
      <c r="F62" s="254"/>
      <c r="G62" s="254"/>
      <c r="H62" s="254"/>
      <c r="I62" s="3"/>
    </row>
    <row r="63" spans="1:9" s="1" customFormat="1" x14ac:dyDescent="0.25">
      <c r="A63" s="320"/>
      <c r="B63" s="101"/>
      <c r="C63" s="254"/>
      <c r="D63" s="254"/>
      <c r="E63" s="254"/>
      <c r="F63" s="254"/>
      <c r="G63" s="254"/>
      <c r="H63" s="254"/>
      <c r="I63" s="3"/>
    </row>
    <row r="64" spans="1:9" s="1" customFormat="1" x14ac:dyDescent="0.25">
      <c r="A64" s="320"/>
      <c r="B64" s="101"/>
      <c r="C64" s="254"/>
      <c r="D64" s="254"/>
      <c r="E64" s="254"/>
      <c r="F64" s="254"/>
      <c r="G64" s="254"/>
      <c r="H64" s="254"/>
      <c r="I64" s="3"/>
    </row>
    <row r="65" spans="1:9" s="1" customFormat="1" x14ac:dyDescent="0.25">
      <c r="A65" s="320"/>
      <c r="B65" s="101"/>
      <c r="C65" s="254"/>
      <c r="D65" s="254"/>
      <c r="E65" s="254"/>
      <c r="F65" s="254"/>
      <c r="G65" s="254"/>
      <c r="H65" s="254"/>
      <c r="I65" s="3"/>
    </row>
    <row r="66" spans="1:9" s="1" customFormat="1" x14ac:dyDescent="0.25">
      <c r="A66" s="320"/>
      <c r="B66" s="101"/>
      <c r="C66" s="254"/>
      <c r="D66" s="254"/>
      <c r="E66" s="254"/>
      <c r="F66" s="254"/>
      <c r="G66" s="254"/>
      <c r="H66" s="254"/>
      <c r="I66" s="3"/>
    </row>
    <row r="67" spans="1:9" s="1" customFormat="1" x14ac:dyDescent="0.25">
      <c r="A67" s="320"/>
      <c r="B67" s="101"/>
      <c r="C67" s="254"/>
      <c r="D67" s="254"/>
      <c r="E67" s="254"/>
      <c r="F67" s="254"/>
      <c r="G67" s="254"/>
      <c r="H67" s="254"/>
      <c r="I67" s="3"/>
    </row>
    <row r="68" spans="1:9" s="1" customFormat="1" x14ac:dyDescent="0.25">
      <c r="A68" s="320"/>
      <c r="B68" s="101"/>
      <c r="C68" s="254"/>
      <c r="D68" s="254"/>
      <c r="E68" s="254"/>
      <c r="F68" s="254"/>
      <c r="G68" s="254"/>
      <c r="H68" s="254"/>
      <c r="I68" s="3"/>
    </row>
    <row r="69" spans="1:9" s="1" customFormat="1" x14ac:dyDescent="0.25">
      <c r="A69" s="320"/>
      <c r="B69" s="101"/>
      <c r="C69" s="254"/>
      <c r="D69" s="254"/>
      <c r="E69" s="254"/>
      <c r="F69" s="254"/>
      <c r="G69" s="254"/>
      <c r="H69" s="254"/>
      <c r="I69" s="3"/>
    </row>
    <row r="70" spans="1:9" s="1" customFormat="1" x14ac:dyDescent="0.25">
      <c r="A70" s="320"/>
      <c r="B70" s="101"/>
      <c r="C70" s="254"/>
      <c r="D70" s="254"/>
      <c r="E70" s="254"/>
      <c r="F70" s="254"/>
      <c r="G70" s="254"/>
      <c r="H70" s="254"/>
      <c r="I70" s="3"/>
    </row>
    <row r="71" spans="1:9" s="1" customFormat="1" x14ac:dyDescent="0.25">
      <c r="A71" s="320"/>
      <c r="B71" s="101"/>
      <c r="C71" s="254"/>
      <c r="D71" s="254"/>
      <c r="E71" s="254"/>
      <c r="F71" s="254"/>
      <c r="G71" s="254"/>
      <c r="H71" s="254"/>
      <c r="I71" s="3"/>
    </row>
    <row r="72" spans="1:9" s="1" customFormat="1" x14ac:dyDescent="0.25">
      <c r="A72" s="320"/>
      <c r="B72" s="101"/>
      <c r="C72" s="254"/>
      <c r="D72" s="254"/>
      <c r="E72" s="254"/>
      <c r="F72" s="254"/>
      <c r="G72" s="254"/>
      <c r="H72" s="254"/>
      <c r="I72" s="3"/>
    </row>
    <row r="73" spans="1:9" s="1" customFormat="1" x14ac:dyDescent="0.25">
      <c r="A73" s="320"/>
      <c r="B73" s="101"/>
      <c r="C73" s="254"/>
      <c r="D73" s="254"/>
      <c r="E73" s="254"/>
      <c r="F73" s="254"/>
      <c r="G73" s="254"/>
      <c r="H73" s="254"/>
      <c r="I73" s="3"/>
    </row>
    <row r="74" spans="1:9" s="1" customFormat="1" x14ac:dyDescent="0.25">
      <c r="A74" s="320"/>
      <c r="B74" s="101"/>
      <c r="C74" s="254"/>
      <c r="D74" s="254"/>
      <c r="E74" s="254"/>
      <c r="F74" s="254"/>
      <c r="G74" s="254"/>
      <c r="H74" s="254"/>
      <c r="I74" s="3"/>
    </row>
    <row r="75" spans="1:9" s="1" customFormat="1" x14ac:dyDescent="0.25">
      <c r="A75" s="320"/>
      <c r="B75" s="101"/>
      <c r="C75" s="254"/>
      <c r="D75" s="254"/>
      <c r="E75" s="254"/>
      <c r="F75" s="254"/>
      <c r="G75" s="254"/>
      <c r="H75" s="254"/>
      <c r="I75" s="3"/>
    </row>
    <row r="76" spans="1:9" s="1" customFormat="1" x14ac:dyDescent="0.25">
      <c r="A76" s="320"/>
      <c r="B76" s="101"/>
      <c r="C76" s="254"/>
      <c r="D76" s="254"/>
      <c r="E76" s="254"/>
      <c r="F76" s="254"/>
      <c r="G76" s="254"/>
      <c r="H76" s="254"/>
      <c r="I76" s="3"/>
    </row>
    <row r="77" spans="1:9" s="1" customFormat="1" x14ac:dyDescent="0.25">
      <c r="A77" s="320"/>
      <c r="B77" s="101"/>
      <c r="C77" s="254"/>
      <c r="D77" s="254"/>
      <c r="E77" s="254"/>
      <c r="F77" s="254"/>
      <c r="G77" s="254"/>
      <c r="H77" s="254"/>
      <c r="I77" s="3"/>
    </row>
    <row r="78" spans="1:9" s="1" customFormat="1" x14ac:dyDescent="0.25">
      <c r="A78" s="320"/>
      <c r="B78" s="101"/>
      <c r="C78" s="254"/>
      <c r="D78" s="254"/>
      <c r="E78" s="254"/>
      <c r="F78" s="254"/>
      <c r="G78" s="254"/>
      <c r="H78" s="254"/>
      <c r="I78" s="3"/>
    </row>
    <row r="79" spans="1:9" s="1" customFormat="1" x14ac:dyDescent="0.25">
      <c r="A79" s="320"/>
      <c r="B79" s="101"/>
      <c r="C79" s="254"/>
      <c r="D79" s="254"/>
      <c r="E79" s="254"/>
      <c r="F79" s="254"/>
      <c r="G79" s="254"/>
      <c r="H79" s="254"/>
      <c r="I79" s="3"/>
    </row>
    <row r="80" spans="1:9" s="1" customFormat="1" x14ac:dyDescent="0.25">
      <c r="A80" s="320"/>
      <c r="B80" s="101"/>
      <c r="C80" s="254"/>
      <c r="D80" s="254"/>
      <c r="E80" s="254"/>
      <c r="F80" s="254"/>
      <c r="G80" s="254"/>
      <c r="H80" s="254"/>
      <c r="I80" s="3"/>
    </row>
    <row r="81" spans="1:9" s="1" customFormat="1" x14ac:dyDescent="0.25">
      <c r="A81" s="320"/>
      <c r="B81" s="101"/>
      <c r="C81" s="254"/>
      <c r="D81" s="254"/>
      <c r="E81" s="254"/>
      <c r="F81" s="254"/>
      <c r="G81" s="254"/>
      <c r="H81" s="254"/>
      <c r="I81" s="3"/>
    </row>
    <row r="82" spans="1:9" s="1" customFormat="1" x14ac:dyDescent="0.25">
      <c r="A82" s="320"/>
      <c r="B82" s="101"/>
      <c r="C82" s="254"/>
      <c r="D82" s="254"/>
      <c r="E82" s="254"/>
      <c r="F82" s="254"/>
      <c r="G82" s="254"/>
      <c r="H82" s="254"/>
      <c r="I82" s="3"/>
    </row>
    <row r="83" spans="1:9" s="1" customFormat="1" x14ac:dyDescent="0.25">
      <c r="A83" s="320"/>
      <c r="B83" s="101"/>
      <c r="C83" s="254"/>
      <c r="D83" s="254"/>
      <c r="E83" s="254"/>
      <c r="F83" s="254"/>
      <c r="G83" s="254"/>
      <c r="H83" s="254"/>
      <c r="I83" s="3"/>
    </row>
    <row r="84" spans="1:9" s="1" customFormat="1" x14ac:dyDescent="0.25">
      <c r="A84" s="320"/>
      <c r="B84" s="101"/>
      <c r="C84" s="254"/>
      <c r="D84" s="254"/>
      <c r="E84" s="254"/>
      <c r="F84" s="254"/>
      <c r="G84" s="254"/>
      <c r="H84" s="254"/>
      <c r="I84" s="3"/>
    </row>
    <row r="85" spans="1:9" s="1" customFormat="1" x14ac:dyDescent="0.25">
      <c r="A85" s="320"/>
      <c r="B85" s="101"/>
      <c r="C85" s="254"/>
      <c r="D85" s="254"/>
      <c r="E85" s="254"/>
      <c r="F85" s="254"/>
      <c r="G85" s="254"/>
      <c r="H85" s="254"/>
      <c r="I85" s="3"/>
    </row>
    <row r="86" spans="1:9" s="1" customFormat="1" x14ac:dyDescent="0.25">
      <c r="A86" s="320"/>
      <c r="B86" s="101"/>
      <c r="C86" s="254"/>
      <c r="D86" s="254"/>
      <c r="E86" s="254"/>
      <c r="F86" s="254"/>
      <c r="G86" s="254"/>
      <c r="H86" s="254"/>
      <c r="I86" s="3"/>
    </row>
    <row r="87" spans="1:9" s="1" customFormat="1" x14ac:dyDescent="0.25">
      <c r="A87" s="320"/>
      <c r="B87" s="101"/>
      <c r="C87" s="254"/>
      <c r="D87" s="254"/>
      <c r="E87" s="254"/>
      <c r="F87" s="254"/>
      <c r="G87" s="254"/>
      <c r="H87" s="254"/>
      <c r="I87" s="3"/>
    </row>
    <row r="88" spans="1:9" s="1" customFormat="1" x14ac:dyDescent="0.25">
      <c r="A88" s="320"/>
      <c r="B88" s="101"/>
      <c r="C88" s="254"/>
      <c r="D88" s="254"/>
      <c r="E88" s="254"/>
      <c r="F88" s="254"/>
      <c r="G88" s="254"/>
      <c r="H88" s="254"/>
      <c r="I88" s="3"/>
    </row>
    <row r="89" spans="1:9" s="1" customFormat="1" x14ac:dyDescent="0.25">
      <c r="A89" s="320"/>
      <c r="B89" s="101"/>
      <c r="C89" s="254"/>
      <c r="D89" s="254"/>
      <c r="E89" s="254"/>
      <c r="F89" s="254"/>
      <c r="G89" s="254"/>
      <c r="H89" s="254"/>
      <c r="I89" s="3"/>
    </row>
    <row r="90" spans="1:9" s="1" customFormat="1" x14ac:dyDescent="0.25">
      <c r="A90" s="320"/>
      <c r="B90" s="101"/>
      <c r="C90" s="254"/>
      <c r="D90" s="254"/>
      <c r="E90" s="254"/>
      <c r="F90" s="254"/>
      <c r="G90" s="254"/>
      <c r="H90" s="254"/>
      <c r="I90" s="3"/>
    </row>
    <row r="91" spans="1:9" s="1" customFormat="1" x14ac:dyDescent="0.25">
      <c r="A91" s="320"/>
      <c r="B91" s="101"/>
      <c r="C91" s="254"/>
      <c r="D91" s="254"/>
      <c r="E91" s="254"/>
      <c r="F91" s="254"/>
      <c r="G91" s="254"/>
      <c r="H91" s="254"/>
      <c r="I91" s="3"/>
    </row>
    <row r="92" spans="1:9" s="1" customFormat="1" x14ac:dyDescent="0.25">
      <c r="A92" s="320"/>
      <c r="B92" s="101"/>
      <c r="C92" s="254"/>
      <c r="D92" s="254"/>
      <c r="E92" s="254"/>
      <c r="F92" s="254"/>
      <c r="G92" s="254"/>
      <c r="H92" s="254"/>
      <c r="I92" s="3"/>
    </row>
    <row r="93" spans="1:9" s="1" customFormat="1" x14ac:dyDescent="0.25">
      <c r="A93" s="320"/>
      <c r="B93" s="101"/>
      <c r="C93" s="254"/>
      <c r="D93" s="254"/>
      <c r="E93" s="254"/>
      <c r="F93" s="254"/>
      <c r="G93" s="254"/>
      <c r="H93" s="254"/>
      <c r="I93" s="3"/>
    </row>
    <row r="94" spans="1:9" s="1" customFormat="1" x14ac:dyDescent="0.25">
      <c r="A94" s="320"/>
      <c r="B94" s="101"/>
      <c r="C94" s="254"/>
      <c r="D94" s="254"/>
      <c r="E94" s="254"/>
      <c r="F94" s="254"/>
      <c r="G94" s="254"/>
      <c r="H94" s="254"/>
      <c r="I94" s="3"/>
    </row>
    <row r="95" spans="1:9" s="1" customFormat="1" x14ac:dyDescent="0.25">
      <c r="A95" s="320"/>
      <c r="B95" s="101"/>
      <c r="C95" s="254"/>
      <c r="D95" s="254"/>
      <c r="E95" s="254"/>
      <c r="F95" s="254"/>
      <c r="G95" s="254"/>
      <c r="H95" s="254"/>
      <c r="I95" s="3"/>
    </row>
    <row r="96" spans="1:9" s="1" customFormat="1" x14ac:dyDescent="0.25">
      <c r="A96" s="320"/>
      <c r="B96" s="101"/>
      <c r="C96" s="254"/>
      <c r="D96" s="254"/>
      <c r="E96" s="254"/>
      <c r="F96" s="254"/>
      <c r="G96" s="254"/>
      <c r="H96" s="254"/>
      <c r="I96" s="3"/>
    </row>
    <row r="97" spans="1:9" s="1" customFormat="1" x14ac:dyDescent="0.25">
      <c r="A97" s="320"/>
      <c r="B97" s="101"/>
      <c r="C97" s="254"/>
      <c r="D97" s="254"/>
      <c r="E97" s="254"/>
      <c r="F97" s="254"/>
      <c r="G97" s="254"/>
      <c r="H97" s="254"/>
      <c r="I97" s="3"/>
    </row>
    <row r="98" spans="1:9" s="1" customFormat="1" x14ac:dyDescent="0.25">
      <c r="A98" s="320"/>
      <c r="B98" s="101"/>
      <c r="C98" s="254"/>
      <c r="D98" s="254"/>
      <c r="E98" s="254"/>
      <c r="F98" s="254"/>
      <c r="G98" s="254"/>
      <c r="H98" s="254"/>
      <c r="I98" s="3"/>
    </row>
    <row r="99" spans="1:9" s="1" customFormat="1" x14ac:dyDescent="0.25">
      <c r="A99" s="320"/>
      <c r="B99" s="101"/>
      <c r="C99" s="254"/>
      <c r="D99" s="254"/>
      <c r="E99" s="254"/>
      <c r="F99" s="254"/>
      <c r="G99" s="254"/>
      <c r="H99" s="254"/>
      <c r="I99" s="3"/>
    </row>
    <row r="100" spans="1:9" s="1" customFormat="1" x14ac:dyDescent="0.25">
      <c r="A100" s="320"/>
      <c r="B100" s="101"/>
      <c r="C100" s="254"/>
      <c r="D100" s="254"/>
      <c r="E100" s="254"/>
      <c r="F100" s="254"/>
      <c r="G100" s="254"/>
      <c r="H100" s="254"/>
      <c r="I100" s="3"/>
    </row>
    <row r="101" spans="1:9" s="1" customFormat="1" x14ac:dyDescent="0.25">
      <c r="A101" s="320"/>
      <c r="B101" s="101"/>
      <c r="C101" s="254"/>
      <c r="D101" s="254"/>
      <c r="E101" s="254"/>
      <c r="F101" s="254"/>
      <c r="G101" s="254"/>
      <c r="H101" s="254"/>
      <c r="I101" s="3"/>
    </row>
    <row r="102" spans="1:9" s="1" customFormat="1" x14ac:dyDescent="0.25">
      <c r="A102" s="320"/>
      <c r="B102" s="101"/>
      <c r="C102" s="254"/>
      <c r="D102" s="254"/>
      <c r="E102" s="254"/>
      <c r="F102" s="254"/>
      <c r="G102" s="254"/>
      <c r="H102" s="254"/>
      <c r="I102" s="3"/>
    </row>
    <row r="103" spans="1:9" s="1" customFormat="1" x14ac:dyDescent="0.25">
      <c r="A103" s="320"/>
      <c r="B103" s="101"/>
      <c r="C103" s="254"/>
      <c r="D103" s="254"/>
      <c r="E103" s="254"/>
      <c r="F103" s="254"/>
      <c r="G103" s="254"/>
      <c r="H103" s="254"/>
      <c r="I103" s="3"/>
    </row>
  </sheetData>
  <pageMargins left="0.75" right="0.5" top="0.6" bottom="0.5" header="0.4" footer="0.3"/>
  <pageSetup scale="105" orientation="portrait" r:id="rId1"/>
  <headerFooter alignWithMargins="0">
    <oddFooter>&amp;L&amp;"Arial,Bold"&amp;9&amp;F,  &amp;A, 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1. Cap. Gains, Div.</vt:lpstr>
      <vt:lpstr>2. Inv. Income Tax, Kiddie</vt:lpstr>
      <vt:lpstr>3.AMT </vt:lpstr>
      <vt:lpstr>3. Employ., Self-employ. </vt:lpstr>
      <vt:lpstr>4. Tax Credits</vt:lpstr>
      <vt:lpstr>5. Payments, Filing</vt:lpstr>
      <vt:lpstr>'1. Cap. Gains, Div.'!Print_Area</vt:lpstr>
      <vt:lpstr>'2. Inv. Income Tax, Kiddie'!Print_Area</vt:lpstr>
      <vt:lpstr>'3. Employ., Self-employ. '!Print_Area</vt:lpstr>
      <vt:lpstr>'3.AMT '!Print_Area</vt:lpstr>
      <vt:lpstr>'4. Tax Credits'!Print_Area</vt:lpstr>
      <vt:lpstr>'5. Payments, Filing'!Print_Area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2016-11-13T00:33:28Z</cp:lastPrinted>
  <dcterms:created xsi:type="dcterms:W3CDTF">2001-12-24T03:54:37Z</dcterms:created>
  <dcterms:modified xsi:type="dcterms:W3CDTF">2016-11-13T00:44:19Z</dcterms:modified>
</cp:coreProperties>
</file>