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godf\Documents\0B. INTRODUCTION-TO-TAX ------2016-Nov-25\2 CLASS EXERCISES-2016-Oct-31\"/>
    </mc:Choice>
  </mc:AlternateContent>
  <bookViews>
    <workbookView xWindow="0" yWindow="0" windowWidth="28800" windowHeight="12210" activeTab="1"/>
  </bookViews>
  <sheets>
    <sheet name="Sarah - Basic Case" sheetId="22" r:id="rId1"/>
    <sheet name="Sarah Dividend" sheetId="26" r:id="rId2"/>
    <sheet name="Sarah -Bonus" sheetId="25" r:id="rId3"/>
    <sheet name="Tax Rates for 2016" sheetId="28" r:id="rId4"/>
  </sheets>
  <externalReferences>
    <externalReference r:id="rId5"/>
  </externalReferences>
  <definedNames>
    <definedName name="new" localSheetId="2">#REF!</definedName>
    <definedName name="new" localSheetId="1">#REF!</definedName>
    <definedName name="new">#REF!</definedName>
    <definedName name="_xlnm.Print_Area" localSheetId="0">'Sarah - Basic Case'!$B$1:$K$48</definedName>
    <definedName name="_xlnm.Print_Area" localSheetId="2">'Sarah -Bonus'!$B$1:$N$52</definedName>
    <definedName name="_xlnm.Print_Area" localSheetId="1">'Sarah Dividend'!$A$1:$J$57</definedName>
    <definedName name="_xlnm.Print_Area" localSheetId="3">'Tax Rates for 2016'!$C$2:$O$51</definedName>
    <definedName name="_xlnm.Print_Area">#REF!</definedName>
    <definedName name="Print_Area2" localSheetId="0">#REF!</definedName>
    <definedName name="Print_Area2" localSheetId="2">#REF!</definedName>
    <definedName name="Print_Area2" localSheetId="1">#REF!</definedName>
    <definedName name="Print_Area2" localSheetId="3">#REF!</definedName>
    <definedName name="Print_Area2">#REF!</definedName>
  </definedNames>
  <calcPr calcId="171027"/>
</workbook>
</file>

<file path=xl/calcChain.xml><?xml version="1.0" encoding="utf-8"?>
<calcChain xmlns="http://schemas.openxmlformats.org/spreadsheetml/2006/main">
  <c r="N44" i="25" l="1"/>
  <c r="N17" i="25"/>
  <c r="N38" i="25"/>
  <c r="N37" i="25"/>
  <c r="N32" i="25"/>
  <c r="J50" i="28"/>
  <c r="J49" i="28"/>
  <c r="O49" i="28" s="1"/>
  <c r="J48" i="28"/>
  <c r="O48" i="28" s="1"/>
  <c r="J47" i="28"/>
  <c r="O47" i="28" s="1"/>
  <c r="O46" i="28"/>
  <c r="J46" i="28"/>
  <c r="J45" i="28"/>
  <c r="O45" i="28" s="1"/>
  <c r="J44" i="28"/>
  <c r="O44" i="28" s="1"/>
  <c r="O43" i="28"/>
  <c r="H38" i="28"/>
  <c r="C38" i="28"/>
  <c r="C37" i="28"/>
  <c r="H37" i="28" s="1"/>
  <c r="C36" i="28"/>
  <c r="H36" i="28" s="1"/>
  <c r="H35" i="28"/>
  <c r="C35" i="28"/>
  <c r="C34" i="28"/>
  <c r="H34" i="28" s="1"/>
  <c r="E33" i="28"/>
  <c r="C33" i="28"/>
  <c r="H33" i="28" s="1"/>
  <c r="H26" i="28"/>
  <c r="C26" i="28"/>
  <c r="C25" i="28"/>
  <c r="H25" i="28" s="1"/>
  <c r="H24" i="28"/>
  <c r="C24" i="28"/>
  <c r="C23" i="28"/>
  <c r="H23" i="28" s="1"/>
  <c r="C22" i="28"/>
  <c r="H22" i="28" s="1"/>
  <c r="H21" i="28"/>
  <c r="E22" i="28" s="1"/>
  <c r="E23" i="28" s="1"/>
  <c r="E24" i="28" s="1"/>
  <c r="E25" i="28" s="1"/>
  <c r="E26" i="28" s="1"/>
  <c r="E21" i="28"/>
  <c r="C21" i="28"/>
  <c r="J12" i="28"/>
  <c r="O12" i="28" s="1"/>
  <c r="C12" i="28"/>
  <c r="H12" i="28" s="1"/>
  <c r="O11" i="28"/>
  <c r="J11" i="28"/>
  <c r="C11" i="28"/>
  <c r="H11" i="28" s="1"/>
  <c r="O10" i="28"/>
  <c r="J10" i="28"/>
  <c r="C10" i="28"/>
  <c r="H10" i="28" s="1"/>
  <c r="J9" i="28"/>
  <c r="O9" i="28" s="1"/>
  <c r="H9" i="28"/>
  <c r="C9" i="28"/>
  <c r="J8" i="28"/>
  <c r="O8" i="28" s="1"/>
  <c r="C8" i="28"/>
  <c r="H8" i="28" s="1"/>
  <c r="O7" i="28"/>
  <c r="L8" i="28" s="1"/>
  <c r="L9" i="28" s="1"/>
  <c r="L10" i="28" s="1"/>
  <c r="L11" i="28" s="1"/>
  <c r="L12" i="28" s="1"/>
  <c r="L7" i="28"/>
  <c r="J7" i="28"/>
  <c r="E7" i="28"/>
  <c r="C7" i="28"/>
  <c r="H7" i="28" s="1"/>
  <c r="E8" i="28" s="1"/>
  <c r="E50" i="25"/>
  <c r="J50" i="25" s="1"/>
  <c r="E49" i="25"/>
  <c r="J49" i="25" s="1"/>
  <c r="J48" i="25"/>
  <c r="E48" i="25"/>
  <c r="E47" i="25"/>
  <c r="J47" i="25" s="1"/>
  <c r="E46" i="25"/>
  <c r="J46" i="25" s="1"/>
  <c r="J45" i="25"/>
  <c r="G46" i="25" s="1"/>
  <c r="G47" i="25" s="1"/>
  <c r="G48" i="25" s="1"/>
  <c r="G49" i="25" s="1"/>
  <c r="G50" i="25" s="1"/>
  <c r="G45" i="25"/>
  <c r="E45" i="25"/>
  <c r="J48" i="26"/>
  <c r="E48" i="26"/>
  <c r="J47" i="26"/>
  <c r="E47" i="26"/>
  <c r="E46" i="26"/>
  <c r="J46" i="26" s="1"/>
  <c r="E45" i="26"/>
  <c r="J45" i="26" s="1"/>
  <c r="J44" i="26"/>
  <c r="E44" i="26"/>
  <c r="J43" i="26"/>
  <c r="G43" i="26"/>
  <c r="G44" i="26" s="1"/>
  <c r="G45" i="26" s="1"/>
  <c r="G46" i="26" s="1"/>
  <c r="G47" i="26" s="1"/>
  <c r="G48" i="26" s="1"/>
  <c r="E43" i="26"/>
  <c r="E48" i="22"/>
  <c r="J48" i="22" s="1"/>
  <c r="J47" i="22"/>
  <c r="E47" i="22"/>
  <c r="J46" i="22"/>
  <c r="E46" i="22"/>
  <c r="E45" i="22"/>
  <c r="J45" i="22" s="1"/>
  <c r="E44" i="22"/>
  <c r="J44" i="22" s="1"/>
  <c r="G43" i="22"/>
  <c r="E43" i="22"/>
  <c r="J43" i="22" s="1"/>
  <c r="E34" i="28" l="1"/>
  <c r="E35" i="28" s="1"/>
  <c r="E36" i="28" s="1"/>
  <c r="E37" i="28" s="1"/>
  <c r="E38" i="28" s="1"/>
  <c r="E9" i="28"/>
  <c r="E10" i="28" s="1"/>
  <c r="E11" i="28" s="1"/>
  <c r="E12" i="28" s="1"/>
  <c r="G44" i="22"/>
  <c r="G45" i="22" s="1"/>
  <c r="G46" i="22" s="1"/>
  <c r="G47" i="22" s="1"/>
  <c r="G48" i="22" s="1"/>
  <c r="N39" i="25" l="1"/>
  <c r="N41" i="25" s="1"/>
  <c r="N31" i="25" l="1"/>
  <c r="N33" i="25" s="1"/>
  <c r="G55" i="26"/>
  <c r="J25" i="26"/>
  <c r="J19" i="26"/>
  <c r="J21" i="26" s="1"/>
  <c r="J26" i="26" s="1"/>
  <c r="G29" i="26" s="1"/>
  <c r="G28" i="26" s="1"/>
  <c r="I28" i="26" s="1"/>
  <c r="I29" i="26" s="1"/>
  <c r="J30" i="26" s="1"/>
  <c r="G15" i="26"/>
  <c r="I13" i="26"/>
  <c r="E13" i="26"/>
  <c r="I12" i="26"/>
  <c r="E12" i="26"/>
  <c r="I11" i="26"/>
  <c r="E11" i="26"/>
  <c r="I10" i="26"/>
  <c r="I15" i="26" s="1"/>
  <c r="J5" i="26"/>
  <c r="J7" i="26" s="1"/>
  <c r="G16" i="25"/>
  <c r="J27" i="25"/>
  <c r="J23" i="25"/>
  <c r="I14" i="25"/>
  <c r="E14" i="25"/>
  <c r="I13" i="25"/>
  <c r="E13" i="25"/>
  <c r="I12" i="25"/>
  <c r="E12" i="25"/>
  <c r="I11" i="25"/>
  <c r="J5" i="25"/>
  <c r="J8" i="25" s="1"/>
  <c r="J28" i="25" l="1"/>
  <c r="J32" i="26"/>
  <c r="J34" i="26"/>
  <c r="J15" i="26"/>
  <c r="J35" i="26" s="1"/>
  <c r="G30" i="25"/>
  <c r="I30" i="25" s="1"/>
  <c r="I31" i="25" s="1"/>
  <c r="J32" i="25" s="1"/>
  <c r="J34" i="25" s="1"/>
  <c r="J16" i="25"/>
  <c r="I16" i="25"/>
  <c r="J37" i="25" l="1"/>
  <c r="N16" i="25"/>
  <c r="N18" i="25" s="1"/>
  <c r="N20" i="25" s="1"/>
  <c r="N21" i="25" s="1"/>
  <c r="J36" i="26"/>
  <c r="J37" i="26" s="1"/>
  <c r="J16" i="26"/>
  <c r="J36" i="25"/>
  <c r="J38" i="25" s="1"/>
  <c r="J39" i="25" s="1"/>
  <c r="J17" i="25"/>
  <c r="G56" i="26" l="1"/>
  <c r="G57" i="26" s="1"/>
  <c r="J25" i="22" l="1"/>
  <c r="J19" i="22"/>
  <c r="J21" i="22" s="1"/>
  <c r="G15" i="22"/>
  <c r="I13" i="22"/>
  <c r="E13" i="22"/>
  <c r="I12" i="22"/>
  <c r="E12" i="22"/>
  <c r="I11" i="22"/>
  <c r="E11" i="22"/>
  <c r="I10" i="22"/>
  <c r="J5" i="22"/>
  <c r="J7" i="22" s="1"/>
  <c r="J26" i="22" l="1"/>
  <c r="G28" i="22" s="1"/>
  <c r="I28" i="22" s="1"/>
  <c r="I29" i="22" s="1"/>
  <c r="J30" i="22" s="1"/>
  <c r="I15" i="22"/>
  <c r="J15" i="22"/>
  <c r="J35" i="22" s="1"/>
  <c r="G29" i="22" l="1"/>
  <c r="J32" i="22"/>
  <c r="J34" i="22"/>
  <c r="J36" i="22" s="1"/>
  <c r="J37" i="22" s="1"/>
  <c r="J16" i="22"/>
</calcChain>
</file>

<file path=xl/sharedStrings.xml><?xml version="1.0" encoding="utf-8"?>
<sst xmlns="http://schemas.openxmlformats.org/spreadsheetml/2006/main" count="339" uniqueCount="145">
  <si>
    <t>Income</t>
  </si>
  <si>
    <t>Total Tax</t>
  </si>
  <si>
    <t>Amount</t>
  </si>
  <si>
    <t>Excess</t>
  </si>
  <si>
    <t xml:space="preserve"> Taxable Income</t>
  </si>
  <si>
    <t>Part 1. Corporate Income Tax</t>
  </si>
  <si>
    <t>Corporate Revenue</t>
  </si>
  <si>
    <t xml:space="preserve">Expenses (except owner salary) </t>
  </si>
  <si>
    <t>Net Income Before Salary to Owner</t>
  </si>
  <si>
    <t>Salary to only Stockholder (Sarah)</t>
  </si>
  <si>
    <t>Corporate net income (also taxable income)</t>
  </si>
  <si>
    <t>Federal Corporate  Income Tax  Rates</t>
  </si>
  <si>
    <t>Layers taxed at various rates</t>
  </si>
  <si>
    <t>Amount (layer)</t>
  </si>
  <si>
    <t>Rate</t>
  </si>
  <si>
    <t>Part 2. Sarah's Tax</t>
  </si>
  <si>
    <t>Sarah's salary (from her corporation - above)</t>
  </si>
  <si>
    <t>Sarah's adjusted Gross Income</t>
  </si>
  <si>
    <t xml:space="preserve">Sarah's personal Deductions: </t>
  </si>
  <si>
    <t xml:space="preserve">Details </t>
  </si>
  <si>
    <t>Sarah's personal exemption</t>
  </si>
  <si>
    <r>
      <t>Sarah's Item</t>
    </r>
    <r>
      <rPr>
        <sz val="11"/>
        <color rgb="FF050404"/>
        <rFont val="Arial"/>
        <family val="2"/>
      </rPr>
      <t>i</t>
    </r>
    <r>
      <rPr>
        <sz val="11"/>
        <color rgb="FF212120"/>
        <rFont val="Arial"/>
        <family val="2"/>
      </rPr>
      <t>zed Deductions (mortage interest, etc)</t>
    </r>
  </si>
  <si>
    <t xml:space="preserve">Subtotal </t>
  </si>
  <si>
    <t>Sarah's Taxable Income  (tax base)</t>
  </si>
  <si>
    <r>
      <t>Individual Tax Computat</t>
    </r>
    <r>
      <rPr>
        <b/>
        <sz val="11"/>
        <color rgb="FF050404"/>
        <rFont val="Arial"/>
        <family val="2"/>
      </rPr>
      <t>io</t>
    </r>
    <r>
      <rPr>
        <b/>
        <sz val="11"/>
        <color rgb="FF212120"/>
        <rFont val="Arial"/>
        <family val="2"/>
      </rPr>
      <t xml:space="preserve">n </t>
    </r>
  </si>
  <si>
    <t xml:space="preserve"> (see tax rates at bottom of page)</t>
  </si>
  <si>
    <t xml:space="preserve"> Total Taxable Income and Tax  </t>
  </si>
  <si>
    <t>Tax Withholding (from her salary) and other tax credits</t>
  </si>
  <si>
    <t>Individual Income Tax Due or (Refund )</t>
  </si>
  <si>
    <t>Part 3.</t>
  </si>
  <si>
    <t xml:space="preserve">Individual income tax - Above </t>
  </si>
  <si>
    <t xml:space="preserve">Corporate income tax - Above </t>
  </si>
  <si>
    <t>Total individual and corporate income tax liability</t>
  </si>
  <si>
    <t>Average tax rate on total income of:</t>
  </si>
  <si>
    <t>Part 4. Individual</t>
  </si>
  <si>
    <t>Income Tax Rates</t>
  </si>
  <si>
    <t>Individual taxable income is:</t>
  </si>
  <si>
    <t>Total Individual Federal Income Tax - Single</t>
  </si>
  <si>
    <t>Over</t>
  </si>
  <si>
    <t xml:space="preserve">But not over </t>
  </si>
  <si>
    <t>Tax on all</t>
  </si>
  <si>
    <t xml:space="preserve">of Taxable </t>
  </si>
  <si>
    <t>Previous Layers</t>
  </si>
  <si>
    <t>Plus</t>
  </si>
  <si>
    <t>Income over:</t>
  </si>
  <si>
    <t>+</t>
  </si>
  <si>
    <t xml:space="preserve">Corporate Taxable Income &amp; Tax </t>
  </si>
  <si>
    <t>Sarah's share of C Corp. dividends or S corp. earnings</t>
  </si>
  <si>
    <t>The state does not impose an individual or corporate income tax. Ignore payroll tax</t>
  </si>
  <si>
    <t>Tax</t>
  </si>
  <si>
    <t xml:space="preserve">Sarah's Individual income Tax </t>
  </si>
  <si>
    <t>(see tax rates at bottom of page)</t>
  </si>
  <si>
    <t xml:space="preserve">Total Taxable Income and Tax  </t>
  </si>
  <si>
    <t>Dividend income</t>
  </si>
  <si>
    <t>Additional individual tax</t>
  </si>
  <si>
    <t>Impact on corporation</t>
  </si>
  <si>
    <t>Total tax considering dividend</t>
  </si>
  <si>
    <t>Analysis for C Corp. Dividend Alternative</t>
  </si>
  <si>
    <t>Total Federal Income Tax</t>
  </si>
  <si>
    <t xml:space="preserve">But </t>
  </si>
  <si>
    <t>not over</t>
  </si>
  <si>
    <t xml:space="preserve">  Standard Deduction</t>
  </si>
  <si>
    <t>Basic</t>
  </si>
  <si>
    <t>Age/</t>
  </si>
  <si>
    <t>Blindness</t>
  </si>
  <si>
    <t>Single</t>
  </si>
  <si>
    <t>Married-Joint</t>
  </si>
  <si>
    <t>Married - File Separately</t>
  </si>
  <si>
    <t>Head of Household</t>
  </si>
  <si>
    <t xml:space="preserve">   Personal Exemption Amount </t>
  </si>
  <si>
    <t xml:space="preserve"> AMT Exemption</t>
  </si>
  <si>
    <t>Phase-out</t>
  </si>
  <si>
    <t>Start Phase-out</t>
  </si>
  <si>
    <t>Joint Return</t>
  </si>
  <si>
    <t>Separate Return</t>
  </si>
  <si>
    <t>H-of-H and Single</t>
  </si>
  <si>
    <t>Rate on AMT base up to</t>
  </si>
  <si>
    <t>Rate on AMT base above</t>
  </si>
  <si>
    <t>Federal Corporate Income Tax  Rates</t>
  </si>
  <si>
    <t>over</t>
  </si>
  <si>
    <t>but not over</t>
  </si>
  <si>
    <t>The tax is:</t>
  </si>
  <si>
    <t>amount over:</t>
  </si>
  <si>
    <t>Sarah's share of C Corporation dividends or S corp. earnings</t>
  </si>
  <si>
    <t>Sarah's bonus, if any (from her corporation - above)</t>
  </si>
  <si>
    <t>Bonus, if any, to only Stockholder (Sarah)</t>
  </si>
  <si>
    <t>Basic Case</t>
  </si>
  <si>
    <t>This Result</t>
  </si>
  <si>
    <t>Difference</t>
  </si>
  <si>
    <t>Bonus amount</t>
  </si>
  <si>
    <t>Bonus option</t>
  </si>
  <si>
    <t>Added income</t>
  </si>
  <si>
    <t>Marginal rate</t>
  </si>
  <si>
    <t>Marginal tax</t>
  </si>
  <si>
    <t>Compare Corporate Tax</t>
  </si>
  <si>
    <t>Saving rate</t>
  </si>
  <si>
    <t>Corporate rate</t>
  </si>
  <si>
    <t>Individual rate</t>
  </si>
  <si>
    <t>Bonus Case</t>
  </si>
  <si>
    <t>Taxable income</t>
  </si>
  <si>
    <t>Corporate Income After Tax</t>
  </si>
  <si>
    <t>Corporate Net Income After Tax</t>
  </si>
  <si>
    <t>Federal IncomeTax Rates-Single - 2016.</t>
  </si>
  <si>
    <t>Income Tax Rates - Head of Household - 2016.</t>
  </si>
  <si>
    <t>Example: with taxable income of $9,375, rate</t>
  </si>
  <si>
    <t xml:space="preserve"> is 10% on $9,275 and 15% on $100.</t>
  </si>
  <si>
    <t xml:space="preserve">Federal Income Tax Rates: Joint - 2016. </t>
  </si>
  <si>
    <t>Standard deduction for child</t>
  </si>
  <si>
    <t>who is a dependent of another</t>
  </si>
  <si>
    <t xml:space="preserve">    Or:  </t>
  </si>
  <si>
    <t>Earned income +</t>
  </si>
  <si>
    <t>Income Tax Rates - Separate - 2016.</t>
  </si>
  <si>
    <t xml:space="preserve"> AMT Rates (Joint, Head of H.,Single)</t>
  </si>
  <si>
    <t xml:space="preserve">  OASDI rate on salary up to </t>
  </si>
  <si>
    <t xml:space="preserve">  Medicare rate on salary up to </t>
  </si>
  <si>
    <t xml:space="preserve">  Medicare rate on excess</t>
  </si>
  <si>
    <t xml:space="preserve"> Extra Medicare -  .9%. (Single &amp; HH) Wages above</t>
  </si>
  <si>
    <t xml:space="preserve"> Extra Medicare -  .9%. (Joint) Wages above</t>
  </si>
  <si>
    <t xml:space="preserve"> NII tax (3.8%) on lesser of NII or AGI (Single &amp; HH) above </t>
  </si>
  <si>
    <t>AGI Phase-out Thresholds</t>
  </si>
  <si>
    <t xml:space="preserve"> NII tax (3.8%) on lesser of NII or AGI (Joint) above </t>
  </si>
  <si>
    <t>Filing Status</t>
  </si>
  <si>
    <t>Exemptions</t>
  </si>
  <si>
    <t>Itemized Deduct.</t>
  </si>
  <si>
    <t>Married, Joint</t>
  </si>
  <si>
    <t>of the</t>
  </si>
  <si>
    <t>Head-of-Household</t>
  </si>
  <si>
    <t>Married, Separate</t>
  </si>
  <si>
    <t>Exemptions reduced by:</t>
  </si>
  <si>
    <t>2% for each $2,500 layer above AGI Threshhold above</t>
  </si>
  <si>
    <t>(for married filing separately, layer is $1,250)</t>
  </si>
  <si>
    <t>Itemized Deductions reduced by lesser of:</t>
  </si>
  <si>
    <t>3% of excess of AGI over AGI Threshhold above</t>
  </si>
  <si>
    <t>80% of deductions otherwise allowable, except for</t>
  </si>
  <si>
    <t>Medical Exp., Investment Interest and Casualty losses.</t>
  </si>
  <si>
    <t>Savings</t>
  </si>
  <si>
    <t>C Corporation wholly owned by Sarah-2016</t>
  </si>
  <si>
    <t>Tax Return of Shareholder - Sarah - Single, no dependent - 2016</t>
  </si>
  <si>
    <t xml:space="preserve"> Additional rates omitted</t>
  </si>
  <si>
    <t xml:space="preserve"> Other rates - Omitted</t>
  </si>
  <si>
    <t>Corp. tax rate</t>
  </si>
  <si>
    <t>Rate difference</t>
  </si>
  <si>
    <t>Solution</t>
  </si>
  <si>
    <t>Total tax - basic case above</t>
  </si>
  <si>
    <t>Tax rate for this dividend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</si>
</sst>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6" formatCode="0.0%"/>
  </numFmts>
  <fonts count="53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Helv"/>
    </font>
    <font>
      <sz val="12"/>
      <name val="Arial"/>
      <family val="2"/>
    </font>
    <font>
      <sz val="12"/>
      <name val="Century Schoolbook"/>
      <family val="1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rgb="FF212120"/>
      <name val="Arial"/>
      <family val="2"/>
    </font>
    <font>
      <b/>
      <sz val="11"/>
      <color rgb="FF212120"/>
      <name val="Arial"/>
      <family val="2"/>
    </font>
    <font>
      <b/>
      <sz val="12"/>
      <color rgb="FF212120"/>
      <name val="Arial"/>
      <family val="2"/>
    </font>
    <font>
      <b/>
      <sz val="14"/>
      <color rgb="FF21212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Calibri"/>
      <family val="2"/>
      <scheme val="minor"/>
    </font>
    <font>
      <sz val="10"/>
      <color rgb="FF212120"/>
      <name val="Arial"/>
      <family val="2"/>
    </font>
    <font>
      <b/>
      <sz val="10"/>
      <color rgb="FF212120"/>
      <name val="Arial"/>
      <family val="2"/>
    </font>
    <font>
      <sz val="10"/>
      <color theme="1"/>
      <name val="Arial"/>
      <family val="2"/>
    </font>
    <font>
      <sz val="11"/>
      <color rgb="FF050404"/>
      <name val="Arial"/>
      <family val="2"/>
    </font>
    <font>
      <b/>
      <sz val="11"/>
      <color rgb="FF050404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rgb="FF212120"/>
      <name val="Arial"/>
      <family val="2"/>
    </font>
    <font>
      <sz val="10"/>
      <color theme="1"/>
      <name val="Calibri"/>
      <family val="2"/>
      <scheme val="minor"/>
    </font>
    <font>
      <sz val="10"/>
      <name val="MS Sans Serif"/>
      <family val="2"/>
    </font>
    <font>
      <b/>
      <sz val="15"/>
      <color theme="1"/>
      <name val="Calibri"/>
      <family val="2"/>
      <scheme val="minor"/>
    </font>
    <font>
      <sz val="15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2"/>
      <color theme="0"/>
      <name val="Arial"/>
      <family val="2"/>
    </font>
    <font>
      <b/>
      <sz val="18"/>
      <color theme="1"/>
      <name val="Arial"/>
      <family val="2"/>
    </font>
    <font>
      <sz val="11"/>
      <name val="Calibri"/>
      <family val="2"/>
      <scheme val="minor"/>
    </font>
    <font>
      <b/>
      <sz val="14"/>
      <color rgb="FF212120"/>
      <name val="Calibri"/>
      <family val="2"/>
      <scheme val="minor"/>
    </font>
    <font>
      <b/>
      <sz val="12"/>
      <color rgb="FF212120"/>
      <name val="Calibri"/>
      <family val="2"/>
      <scheme val="minor"/>
    </font>
    <font>
      <b/>
      <sz val="16"/>
      <color rgb="FF212120"/>
      <name val="Calibri"/>
      <family val="2"/>
      <scheme val="minor"/>
    </font>
    <font>
      <b/>
      <sz val="11"/>
      <color rgb="FF212120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rgb="FF212120"/>
      <name val="Calibri"/>
      <family val="2"/>
      <scheme val="minor"/>
    </font>
    <font>
      <b/>
      <sz val="2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DEBDF"/>
        <bgColor indexed="64"/>
      </patternFill>
    </fill>
  </fills>
  <borders count="13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</borders>
  <cellStyleXfs count="69">
    <xf numFmtId="0" fontId="0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9" fillId="0" borderId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7" fillId="0" borderId="0" applyFont="0" applyFill="0" applyBorder="0" applyAlignment="0" applyProtection="0"/>
    <xf numFmtId="38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0" fontId="32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1" fillId="0" borderId="0" applyFont="0" applyFill="0" applyBorder="0" applyAlignment="0" applyProtection="0"/>
    <xf numFmtId="6" fontId="3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8" fontId="32" fillId="0" borderId="0" applyFont="0" applyFill="0" applyBorder="0" applyAlignment="0" applyProtection="0"/>
    <xf numFmtId="0" fontId="9" fillId="0" borderId="0"/>
    <xf numFmtId="0" fontId="5" fillId="0" borderId="0"/>
    <xf numFmtId="0" fontId="10" fillId="0" borderId="0"/>
    <xf numFmtId="0" fontId="5" fillId="0" borderId="0"/>
    <xf numFmtId="0" fontId="11" fillId="0" borderId="0"/>
    <xf numFmtId="0" fontId="7" fillId="0" borderId="0"/>
    <xf numFmtId="0" fontId="5" fillId="0" borderId="0"/>
    <xf numFmtId="0" fontId="32" fillId="0" borderId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4" fillId="0" borderId="0"/>
    <xf numFmtId="43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1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32" fillId="0" borderId="0" applyFont="0" applyFill="0" applyBorder="0" applyAlignment="0" applyProtection="0"/>
    <xf numFmtId="42" fontId="6" fillId="0" borderId="0" applyFont="0" applyFill="0" applyBorder="0" applyAlignment="0" applyProtection="0"/>
    <xf numFmtId="0" fontId="9" fillId="0" borderId="0"/>
    <xf numFmtId="0" fontId="6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533">
    <xf numFmtId="0" fontId="0" fillId="0" borderId="0" xfId="0"/>
    <xf numFmtId="0" fontId="5" fillId="0" borderId="0" xfId="5"/>
    <xf numFmtId="0" fontId="13" fillId="0" borderId="0" xfId="5" applyFont="1" applyAlignment="1">
      <alignment horizontal="left" indent="1"/>
    </xf>
    <xf numFmtId="0" fontId="14" fillId="0" borderId="0" xfId="6" applyFont="1" applyAlignment="1">
      <alignment horizontal="left" indent="1"/>
    </xf>
    <xf numFmtId="0" fontId="14" fillId="0" borderId="0" xfId="6" applyFont="1"/>
    <xf numFmtId="0" fontId="13" fillId="0" borderId="0" xfId="5" applyFont="1"/>
    <xf numFmtId="0" fontId="16" fillId="0" borderId="1" xfId="5" applyFont="1" applyBorder="1" applyAlignment="1">
      <alignment horizontal="left" vertical="center" indent="1"/>
    </xf>
    <xf numFmtId="0" fontId="15" fillId="0" borderId="1" xfId="5" applyFont="1" applyBorder="1" applyAlignment="1">
      <alignment horizontal="left" vertical="center" indent="1"/>
    </xf>
    <xf numFmtId="0" fontId="15" fillId="0" borderId="1" xfId="5" applyFont="1" applyBorder="1" applyAlignment="1">
      <alignment horizontal="center" vertical="center"/>
    </xf>
    <xf numFmtId="6" fontId="16" fillId="0" borderId="36" xfId="5" applyNumberFormat="1" applyFont="1" applyBorder="1" applyAlignment="1">
      <alignment horizontal="right" vertical="center"/>
    </xf>
    <xf numFmtId="0" fontId="15" fillId="0" borderId="28" xfId="5" applyFont="1" applyBorder="1" applyAlignment="1">
      <alignment horizontal="left" vertical="center" indent="2"/>
    </xf>
    <xf numFmtId="0" fontId="15" fillId="0" borderId="2" xfId="5" applyFont="1" applyBorder="1" applyAlignment="1">
      <alignment horizontal="left" vertical="center" indent="2"/>
    </xf>
    <xf numFmtId="0" fontId="15" fillId="0" borderId="2" xfId="5" applyFont="1" applyBorder="1" applyAlignment="1">
      <alignment horizontal="left" vertical="center" indent="1"/>
    </xf>
    <xf numFmtId="0" fontId="15" fillId="0" borderId="2" xfId="5" applyFont="1" applyBorder="1" applyAlignment="1">
      <alignment vertical="center"/>
    </xf>
    <xf numFmtId="0" fontId="15" fillId="0" borderId="25" xfId="5" applyFont="1" applyBorder="1" applyAlignment="1">
      <alignment horizontal="center" vertical="center"/>
    </xf>
    <xf numFmtId="38" fontId="15" fillId="0" borderId="31" xfId="5" applyNumberFormat="1" applyFont="1" applyBorder="1" applyAlignment="1">
      <alignment horizontal="right" vertical="center"/>
    </xf>
    <xf numFmtId="38" fontId="15" fillId="0" borderId="37" xfId="5" applyNumberFormat="1" applyFont="1" applyBorder="1" applyAlignment="1">
      <alignment horizontal="right" vertical="center"/>
    </xf>
    <xf numFmtId="0" fontId="16" fillId="0" borderId="2" xfId="5" applyFont="1" applyBorder="1" applyAlignment="1">
      <alignment horizontal="left" vertical="center" indent="2"/>
    </xf>
    <xf numFmtId="9" fontId="15" fillId="0" borderId="25" xfId="5" applyNumberFormat="1" applyFont="1" applyBorder="1" applyAlignment="1">
      <alignment horizontal="center" vertical="center"/>
    </xf>
    <xf numFmtId="38" fontId="16" fillId="0" borderId="31" xfId="5" applyNumberFormat="1" applyFont="1" applyBorder="1" applyAlignment="1">
      <alignment horizontal="right" vertical="center"/>
    </xf>
    <xf numFmtId="0" fontId="16" fillId="0" borderId="28" xfId="5" applyFont="1" applyBorder="1" applyAlignment="1">
      <alignment horizontal="left" vertical="center" indent="1"/>
    </xf>
    <xf numFmtId="0" fontId="16" fillId="0" borderId="38" xfId="5" applyFont="1" applyBorder="1" applyAlignment="1">
      <alignment horizontal="left" vertical="center" indent="3"/>
    </xf>
    <xf numFmtId="0" fontId="15" fillId="0" borderId="38" xfId="5" applyFont="1" applyBorder="1" applyAlignment="1">
      <alignment horizontal="left" vertical="center" indent="1"/>
    </xf>
    <xf numFmtId="0" fontId="15" fillId="0" borderId="38" xfId="5" applyFont="1" applyBorder="1" applyAlignment="1">
      <alignment horizontal="center" vertical="center"/>
    </xf>
    <xf numFmtId="0" fontId="15" fillId="0" borderId="26" xfId="5" applyFont="1" applyBorder="1" applyAlignment="1">
      <alignment horizontal="center" vertical="center"/>
    </xf>
    <xf numFmtId="6" fontId="17" fillId="2" borderId="39" xfId="5" applyNumberFormat="1" applyFont="1" applyFill="1" applyBorder="1" applyAlignment="1">
      <alignment horizontal="right" vertical="center"/>
    </xf>
    <xf numFmtId="0" fontId="5" fillId="0" borderId="28" xfId="5" applyBorder="1"/>
    <xf numFmtId="0" fontId="12" fillId="0" borderId="42" xfId="5" applyFont="1" applyBorder="1" applyAlignment="1">
      <alignment horizontal="center"/>
    </xf>
    <xf numFmtId="0" fontId="20" fillId="3" borderId="0" xfId="5" applyFont="1" applyFill="1" applyBorder="1" applyAlignment="1">
      <alignment horizontal="center"/>
    </xf>
    <xf numFmtId="0" fontId="12" fillId="3" borderId="30" xfId="5" applyFont="1" applyFill="1" applyBorder="1" applyAlignment="1">
      <alignment horizontal="center"/>
    </xf>
    <xf numFmtId="0" fontId="12" fillId="0" borderId="46" xfId="5" applyFont="1" applyBorder="1" applyAlignment="1">
      <alignment horizontal="center"/>
    </xf>
    <xf numFmtId="6" fontId="15" fillId="0" borderId="28" xfId="5" applyNumberFormat="1" applyFont="1" applyBorder="1" applyAlignment="1">
      <alignment horizontal="right" vertical="center"/>
    </xf>
    <xf numFmtId="6" fontId="21" fillId="3" borderId="47" xfId="5" applyNumberFormat="1" applyFont="1" applyFill="1" applyBorder="1" applyAlignment="1">
      <alignment horizontal="right" vertical="center"/>
    </xf>
    <xf numFmtId="6" fontId="21" fillId="3" borderId="48" xfId="5" applyNumberFormat="1" applyFont="1" applyFill="1" applyBorder="1" applyAlignment="1">
      <alignment horizontal="right" vertical="center"/>
    </xf>
    <xf numFmtId="6" fontId="22" fillId="3" borderId="48" xfId="5" applyNumberFormat="1" applyFont="1" applyFill="1" applyBorder="1" applyAlignment="1">
      <alignment horizontal="right" vertical="center"/>
    </xf>
    <xf numFmtId="9" fontId="21" fillId="3" borderId="48" xfId="7" applyFont="1" applyFill="1" applyBorder="1" applyAlignment="1">
      <alignment horizontal="right" vertical="center"/>
    </xf>
    <xf numFmtId="6" fontId="22" fillId="3" borderId="37" xfId="5" applyNumberFormat="1" applyFont="1" applyFill="1" applyBorder="1" applyAlignment="1">
      <alignment horizontal="right" vertical="center"/>
    </xf>
    <xf numFmtId="6" fontId="16" fillId="0" borderId="46" xfId="5" applyNumberFormat="1" applyFont="1" applyBorder="1" applyAlignment="1">
      <alignment horizontal="right" vertical="center"/>
    </xf>
    <xf numFmtId="6" fontId="21" fillId="3" borderId="15" xfId="5" applyNumberFormat="1" applyFont="1" applyFill="1" applyBorder="1" applyAlignment="1">
      <alignment horizontal="right" vertical="center"/>
    </xf>
    <xf numFmtId="6" fontId="21" fillId="3" borderId="16" xfId="5" applyNumberFormat="1" applyFont="1" applyFill="1" applyBorder="1" applyAlignment="1">
      <alignment horizontal="right" vertical="center"/>
    </xf>
    <xf numFmtId="6" fontId="22" fillId="3" borderId="16" xfId="5" applyNumberFormat="1" applyFont="1" applyFill="1" applyBorder="1" applyAlignment="1">
      <alignment horizontal="right" vertical="center"/>
    </xf>
    <xf numFmtId="9" fontId="21" fillId="3" borderId="16" xfId="7" applyFont="1" applyFill="1" applyBorder="1" applyAlignment="1">
      <alignment horizontal="right" vertical="center"/>
    </xf>
    <xf numFmtId="6" fontId="22" fillId="3" borderId="17" xfId="5" applyNumberFormat="1" applyFont="1" applyFill="1" applyBorder="1" applyAlignment="1">
      <alignment horizontal="right" vertical="center"/>
    </xf>
    <xf numFmtId="6" fontId="16" fillId="0" borderId="49" xfId="5" applyNumberFormat="1" applyFont="1" applyBorder="1" applyAlignment="1">
      <alignment horizontal="right" vertical="center"/>
    </xf>
    <xf numFmtId="6" fontId="21" fillId="3" borderId="18" xfId="5" applyNumberFormat="1" applyFont="1" applyFill="1" applyBorder="1" applyAlignment="1">
      <alignment horizontal="right" vertical="center"/>
    </xf>
    <xf numFmtId="6" fontId="21" fillId="3" borderId="19" xfId="5" applyNumberFormat="1" applyFont="1" applyFill="1" applyBorder="1" applyAlignment="1">
      <alignment horizontal="right" vertical="center"/>
    </xf>
    <xf numFmtId="9" fontId="21" fillId="3" borderId="19" xfId="7" applyFont="1" applyFill="1" applyBorder="1" applyAlignment="1">
      <alignment horizontal="right" vertical="center"/>
    </xf>
    <xf numFmtId="0" fontId="15" fillId="0" borderId="28" xfId="5" applyFont="1" applyBorder="1" applyAlignment="1">
      <alignment horizontal="left" vertical="center" indent="1"/>
    </xf>
    <xf numFmtId="0" fontId="15" fillId="0" borderId="0" xfId="5" applyFont="1" applyBorder="1" applyAlignment="1">
      <alignment horizontal="left" vertical="center" indent="1"/>
    </xf>
    <xf numFmtId="6" fontId="17" fillId="2" borderId="9" xfId="7" applyNumberFormat="1" applyFont="1" applyFill="1" applyBorder="1" applyAlignment="1">
      <alignment horizontal="right" vertical="center"/>
    </xf>
    <xf numFmtId="0" fontId="15" fillId="0" borderId="30" xfId="5" applyFont="1" applyBorder="1" applyAlignment="1">
      <alignment horizontal="right" vertical="center"/>
    </xf>
    <xf numFmtId="0" fontId="15" fillId="0" borderId="50" xfId="5" applyFont="1" applyBorder="1" applyAlignment="1">
      <alignment horizontal="left" vertical="center" indent="1"/>
    </xf>
    <xf numFmtId="0" fontId="15" fillId="0" borderId="0" xfId="5" applyFont="1" applyBorder="1" applyAlignment="1">
      <alignment horizontal="right" vertical="center"/>
    </xf>
    <xf numFmtId="6" fontId="17" fillId="2" borderId="52" xfId="5" applyNumberFormat="1" applyFont="1" applyFill="1" applyBorder="1" applyAlignment="1">
      <alignment horizontal="right" vertical="center"/>
    </xf>
    <xf numFmtId="6" fontId="17" fillId="2" borderId="53" xfId="5" applyNumberFormat="1" applyFont="1" applyFill="1" applyBorder="1" applyAlignment="1">
      <alignment horizontal="right" vertical="center"/>
    </xf>
    <xf numFmtId="0" fontId="15" fillId="0" borderId="29" xfId="5" applyFont="1" applyBorder="1" applyAlignment="1">
      <alignment horizontal="left" vertical="center" indent="1"/>
    </xf>
    <xf numFmtId="0" fontId="15" fillId="0" borderId="3" xfId="5" applyFont="1" applyBorder="1" applyAlignment="1">
      <alignment horizontal="left" vertical="center" indent="1"/>
    </xf>
    <xf numFmtId="0" fontId="15" fillId="0" borderId="3" xfId="5" applyFont="1" applyBorder="1" applyAlignment="1">
      <alignment horizontal="center" vertical="center"/>
    </xf>
    <xf numFmtId="0" fontId="15" fillId="0" borderId="19" xfId="5" applyFont="1" applyBorder="1" applyAlignment="1">
      <alignment horizontal="center" vertical="center"/>
    </xf>
    <xf numFmtId="6" fontId="18" fillId="2" borderId="21" xfId="5" applyNumberFormat="1" applyFont="1" applyFill="1" applyBorder="1" applyAlignment="1">
      <alignment horizontal="right" vertical="center"/>
    </xf>
    <xf numFmtId="0" fontId="5" fillId="0" borderId="0" xfId="5" applyAlignment="1">
      <alignment vertical="top"/>
    </xf>
    <xf numFmtId="0" fontId="23" fillId="0" borderId="0" xfId="5" applyFont="1" applyAlignment="1">
      <alignment horizontal="left" vertical="top"/>
    </xf>
    <xf numFmtId="0" fontId="13" fillId="0" borderId="0" xfId="5" applyFont="1" applyAlignment="1">
      <alignment horizontal="left" vertical="top"/>
    </xf>
    <xf numFmtId="0" fontId="15" fillId="0" borderId="0" xfId="5" applyFont="1" applyBorder="1" applyAlignment="1">
      <alignment horizontal="left" vertical="top"/>
    </xf>
    <xf numFmtId="0" fontId="15" fillId="0" borderId="0" xfId="5" applyFont="1" applyBorder="1" applyAlignment="1">
      <alignment horizontal="center" vertical="top"/>
    </xf>
    <xf numFmtId="6" fontId="16" fillId="0" borderId="0" xfId="5" applyNumberFormat="1" applyFont="1" applyBorder="1" applyAlignment="1">
      <alignment horizontal="right" vertical="top"/>
    </xf>
    <xf numFmtId="0" fontId="15" fillId="0" borderId="35" xfId="5" applyFont="1" applyBorder="1" applyAlignment="1">
      <alignment horizontal="left" vertical="center" indent="1"/>
    </xf>
    <xf numFmtId="0" fontId="15" fillId="0" borderId="1" xfId="5" applyFont="1" applyBorder="1" applyAlignment="1">
      <alignment horizontal="left" vertical="center"/>
    </xf>
    <xf numFmtId="0" fontId="15" fillId="0" borderId="56" xfId="5" applyFont="1" applyBorder="1" applyAlignment="1">
      <alignment horizontal="center" vertical="center"/>
    </xf>
    <xf numFmtId="0" fontId="15" fillId="0" borderId="23" xfId="5" applyFont="1" applyBorder="1" applyAlignment="1">
      <alignment horizontal="center" vertical="center"/>
    </xf>
    <xf numFmtId="0" fontId="15" fillId="0" borderId="2" xfId="5" applyFont="1" applyBorder="1" applyAlignment="1">
      <alignment horizontal="left" vertical="center"/>
    </xf>
    <xf numFmtId="0" fontId="15" fillId="0" borderId="2" xfId="5" applyFont="1" applyBorder="1" applyAlignment="1">
      <alignment horizontal="center" vertical="center"/>
    </xf>
    <xf numFmtId="0" fontId="15" fillId="0" borderId="16" xfId="5" applyFont="1" applyBorder="1" applyAlignment="1">
      <alignment horizontal="center" vertical="center"/>
    </xf>
    <xf numFmtId="40" fontId="15" fillId="0" borderId="31" xfId="5" applyNumberFormat="1" applyFont="1" applyBorder="1" applyAlignment="1">
      <alignment horizontal="right" vertical="center"/>
    </xf>
    <xf numFmtId="38" fontId="16" fillId="0" borderId="39" xfId="5" applyNumberFormat="1" applyFont="1" applyBorder="1" applyAlignment="1">
      <alignment horizontal="right" vertical="center"/>
    </xf>
    <xf numFmtId="0" fontId="16" fillId="0" borderId="16" xfId="5" applyFont="1" applyBorder="1" applyAlignment="1">
      <alignment horizontal="right" vertical="center"/>
    </xf>
    <xf numFmtId="40" fontId="15" fillId="0" borderId="36" xfId="5" applyNumberFormat="1" applyFont="1" applyBorder="1" applyAlignment="1">
      <alignment horizontal="center" vertical="center"/>
    </xf>
    <xf numFmtId="0" fontId="15" fillId="0" borderId="28" xfId="5" applyFont="1" applyBorder="1" applyAlignment="1">
      <alignment horizontal="left" vertical="center" indent="3"/>
    </xf>
    <xf numFmtId="38" fontId="15" fillId="0" borderId="16" xfId="5" applyNumberFormat="1" applyFont="1" applyBorder="1" applyAlignment="1">
      <alignment horizontal="right" vertical="center"/>
    </xf>
    <xf numFmtId="40" fontId="15" fillId="0" borderId="17" xfId="5" applyNumberFormat="1" applyFont="1" applyBorder="1" applyAlignment="1">
      <alignment horizontal="center" vertical="center"/>
    </xf>
    <xf numFmtId="38" fontId="15" fillId="0" borderId="57" xfId="5" applyNumberFormat="1" applyFont="1" applyBorder="1" applyAlignment="1">
      <alignment horizontal="right" vertical="center"/>
    </xf>
    <xf numFmtId="0" fontId="15" fillId="0" borderId="2" xfId="5" applyFont="1" applyBorder="1" applyAlignment="1">
      <alignment horizontal="left" vertical="center" indent="4"/>
    </xf>
    <xf numFmtId="38" fontId="15" fillId="0" borderId="53" xfId="5" applyNumberFormat="1" applyFont="1" applyBorder="1" applyAlignment="1">
      <alignment horizontal="right" vertical="center"/>
    </xf>
    <xf numFmtId="0" fontId="16" fillId="0" borderId="28" xfId="5" applyFont="1" applyBorder="1" applyAlignment="1">
      <alignment horizontal="left" vertical="center" indent="3"/>
    </xf>
    <xf numFmtId="0" fontId="16" fillId="0" borderId="38" xfId="5" applyFont="1" applyBorder="1" applyAlignment="1">
      <alignment horizontal="left" vertical="center" indent="1"/>
    </xf>
    <xf numFmtId="0" fontId="16" fillId="0" borderId="38" xfId="5" applyFont="1" applyBorder="1" applyAlignment="1">
      <alignment horizontal="left" vertical="center" indent="2"/>
    </xf>
    <xf numFmtId="0" fontId="15" fillId="0" borderId="51" xfId="5" applyFont="1" applyBorder="1" applyAlignment="1">
      <alignment horizontal="center" vertical="center"/>
    </xf>
    <xf numFmtId="0" fontId="13" fillId="0" borderId="22" xfId="5" applyFont="1" applyBorder="1"/>
    <xf numFmtId="0" fontId="13" fillId="0" borderId="2" xfId="5" applyFont="1" applyBorder="1" applyAlignment="1">
      <alignment horizontal="left" indent="1"/>
    </xf>
    <xf numFmtId="0" fontId="16" fillId="0" borderId="27" xfId="5" applyFont="1" applyBorder="1" applyAlignment="1">
      <alignment horizontal="left" vertical="center" indent="1"/>
    </xf>
    <xf numFmtId="0" fontId="15" fillId="0" borderId="6" xfId="5" applyFont="1" applyBorder="1" applyAlignment="1">
      <alignment horizontal="left" vertical="center" indent="1"/>
    </xf>
    <xf numFmtId="38" fontId="15" fillId="0" borderId="13" xfId="5" applyNumberFormat="1" applyFont="1" applyBorder="1" applyAlignment="1">
      <alignment horizontal="right" vertical="center"/>
    </xf>
    <xf numFmtId="9" fontId="15" fillId="0" borderId="13" xfId="7" applyFont="1" applyBorder="1" applyAlignment="1">
      <alignment horizontal="right" vertical="center"/>
    </xf>
    <xf numFmtId="40" fontId="15" fillId="0" borderId="14" xfId="5" applyNumberFormat="1" applyFont="1" applyBorder="1" applyAlignment="1">
      <alignment horizontal="right" vertical="center"/>
    </xf>
    <xf numFmtId="40" fontId="15" fillId="0" borderId="46" xfId="5" applyNumberFormat="1" applyFont="1" applyBorder="1" applyAlignment="1">
      <alignment horizontal="right" vertical="center"/>
    </xf>
    <xf numFmtId="6" fontId="15" fillId="0" borderId="2" xfId="5" applyNumberFormat="1" applyFont="1" applyBorder="1" applyAlignment="1">
      <alignment horizontal="right" vertical="center"/>
    </xf>
    <xf numFmtId="6" fontId="21" fillId="0" borderId="28" xfId="5" applyNumberFormat="1" applyFont="1" applyBorder="1" applyAlignment="1">
      <alignment horizontal="left" vertical="center" indent="2"/>
    </xf>
    <xf numFmtId="9" fontId="15" fillId="0" borderId="16" xfId="7" applyFont="1" applyBorder="1" applyAlignment="1">
      <alignment horizontal="right" vertical="center"/>
    </xf>
    <xf numFmtId="40" fontId="15" fillId="0" borderId="53" xfId="5" applyNumberFormat="1" applyFont="1" applyBorder="1" applyAlignment="1">
      <alignment horizontal="right" vertical="center"/>
    </xf>
    <xf numFmtId="40" fontId="15" fillId="0" borderId="49" xfId="5" applyNumberFormat="1" applyFont="1" applyBorder="1" applyAlignment="1">
      <alignment horizontal="right" vertical="center"/>
    </xf>
    <xf numFmtId="6" fontId="15" fillId="0" borderId="29" xfId="5" applyNumberFormat="1" applyFont="1" applyBorder="1" applyAlignment="1">
      <alignment horizontal="left" vertical="center" indent="1"/>
    </xf>
    <xf numFmtId="0" fontId="5" fillId="0" borderId="26" xfId="5" applyBorder="1" applyAlignment="1">
      <alignment horizontal="center" vertical="center"/>
    </xf>
    <xf numFmtId="38" fontId="16" fillId="0" borderId="58" xfId="5" applyNumberFormat="1" applyFont="1" applyBorder="1" applyAlignment="1">
      <alignment horizontal="right" vertical="center"/>
    </xf>
    <xf numFmtId="9" fontId="15" fillId="0" borderId="19" xfId="7" applyFont="1" applyBorder="1" applyAlignment="1">
      <alignment horizontal="right" vertical="center"/>
    </xf>
    <xf numFmtId="40" fontId="16" fillId="0" borderId="21" xfId="5" applyNumberFormat="1" applyFont="1" applyBorder="1" applyAlignment="1">
      <alignment horizontal="right" vertical="center"/>
    </xf>
    <xf numFmtId="0" fontId="16" fillId="0" borderId="2" xfId="5" applyFont="1" applyBorder="1" applyAlignment="1">
      <alignment horizontal="left" vertical="center" indent="1"/>
    </xf>
    <xf numFmtId="0" fontId="13" fillId="0" borderId="1" xfId="5" applyFont="1" applyBorder="1" applyAlignment="1">
      <alignment horizontal="center" vertical="center"/>
    </xf>
    <xf numFmtId="0" fontId="13" fillId="0" borderId="56" xfId="5" applyFont="1" applyBorder="1" applyAlignment="1">
      <alignment horizontal="center" vertical="center"/>
    </xf>
    <xf numFmtId="0" fontId="15" fillId="0" borderId="23" xfId="5" applyFont="1" applyBorder="1" applyAlignment="1">
      <alignment horizontal="right" vertical="center"/>
    </xf>
    <xf numFmtId="40" fontId="16" fillId="0" borderId="59" xfId="5" applyNumberFormat="1" applyFont="1" applyBorder="1" applyAlignment="1">
      <alignment horizontal="right" vertical="center"/>
    </xf>
    <xf numFmtId="0" fontId="15" fillId="0" borderId="1" xfId="5" applyFont="1" applyBorder="1" applyAlignment="1">
      <alignment horizontal="left" vertical="center" indent="3"/>
    </xf>
    <xf numFmtId="40" fontId="16" fillId="0" borderId="53" xfId="5" applyNumberFormat="1" applyFont="1" applyBorder="1" applyAlignment="1">
      <alignment horizontal="right" vertical="center"/>
    </xf>
    <xf numFmtId="0" fontId="16" fillId="0" borderId="29" xfId="5" applyFont="1" applyBorder="1" applyAlignment="1">
      <alignment horizontal="left" vertical="center" indent="1"/>
    </xf>
    <xf numFmtId="0" fontId="16" fillId="0" borderId="3" xfId="5" applyFont="1" applyBorder="1" applyAlignment="1">
      <alignment horizontal="left" vertical="center" indent="5"/>
    </xf>
    <xf numFmtId="40" fontId="16" fillId="0" borderId="11" xfId="5" applyNumberFormat="1" applyFont="1" applyBorder="1" applyAlignment="1">
      <alignment horizontal="right" vertical="center"/>
    </xf>
    <xf numFmtId="0" fontId="16" fillId="0" borderId="0" xfId="5" applyFont="1" applyBorder="1" applyAlignment="1">
      <alignment horizontal="left" vertical="center" indent="1"/>
    </xf>
    <xf numFmtId="0" fontId="15" fillId="0" borderId="0" xfId="5" applyFont="1" applyBorder="1" applyAlignment="1">
      <alignment horizontal="center" vertical="center"/>
    </xf>
    <xf numFmtId="40" fontId="16" fillId="0" borderId="0" xfId="5" applyNumberFormat="1" applyFont="1" applyBorder="1" applyAlignment="1">
      <alignment horizontal="right" vertical="center"/>
    </xf>
    <xf numFmtId="0" fontId="15" fillId="0" borderId="6" xfId="5" applyFont="1" applyBorder="1" applyAlignment="1">
      <alignment vertical="center"/>
    </xf>
    <xf numFmtId="0" fontId="15" fillId="0" borderId="24" xfId="5" applyFont="1" applyBorder="1" applyAlignment="1">
      <alignment vertical="center"/>
    </xf>
    <xf numFmtId="0" fontId="15" fillId="0" borderId="13" xfId="5" applyFont="1" applyBorder="1" applyAlignment="1">
      <alignment vertical="center"/>
    </xf>
    <xf numFmtId="8" fontId="16" fillId="0" borderId="60" xfId="5" applyNumberFormat="1" applyFont="1" applyBorder="1" applyAlignment="1">
      <alignment horizontal="right" vertical="center"/>
    </xf>
    <xf numFmtId="0" fontId="16" fillId="0" borderId="50" xfId="5" applyFont="1" applyBorder="1" applyAlignment="1">
      <alignment horizontal="left" vertical="center" indent="1"/>
    </xf>
    <xf numFmtId="0" fontId="15" fillId="0" borderId="38" xfId="5" applyFont="1" applyBorder="1" applyAlignment="1">
      <alignment vertical="center"/>
    </xf>
    <xf numFmtId="0" fontId="15" fillId="0" borderId="51" xfId="5" applyFont="1" applyBorder="1" applyAlignment="1">
      <alignment vertical="center"/>
    </xf>
    <xf numFmtId="0" fontId="15" fillId="0" borderId="22" xfId="5" applyFont="1" applyBorder="1" applyAlignment="1">
      <alignment vertical="center"/>
    </xf>
    <xf numFmtId="8" fontId="16" fillId="0" borderId="63" xfId="5" applyNumberFormat="1" applyFont="1" applyBorder="1" applyAlignment="1">
      <alignment horizontal="right" vertical="center"/>
    </xf>
    <xf numFmtId="0" fontId="15" fillId="0" borderId="25" xfId="5" applyFont="1" applyBorder="1" applyAlignment="1">
      <alignment vertical="center"/>
    </xf>
    <xf numFmtId="0" fontId="15" fillId="0" borderId="16" xfId="5" applyFont="1" applyBorder="1" applyAlignment="1">
      <alignment vertical="center"/>
    </xf>
    <xf numFmtId="8" fontId="16" fillId="2" borderId="64" xfId="5" applyNumberFormat="1" applyFont="1" applyFill="1" applyBorder="1" applyAlignment="1">
      <alignment horizontal="right" vertical="center"/>
    </xf>
    <xf numFmtId="0" fontId="16" fillId="0" borderId="10" xfId="5" applyFont="1" applyBorder="1" applyAlignment="1">
      <alignment horizontal="left" vertical="center" indent="2"/>
    </xf>
    <xf numFmtId="0" fontId="15" fillId="0" borderId="4" xfId="5" applyFont="1" applyBorder="1" applyAlignment="1">
      <alignment horizontal="left" vertical="center" indent="1"/>
    </xf>
    <xf numFmtId="0" fontId="15" fillId="0" borderId="4" xfId="5" applyFont="1" applyBorder="1" applyAlignment="1">
      <alignment vertical="center"/>
    </xf>
    <xf numFmtId="0" fontId="15" fillId="0" borderId="67" xfId="5" applyFont="1" applyBorder="1" applyAlignment="1">
      <alignment vertical="center"/>
    </xf>
    <xf numFmtId="6" fontId="16" fillId="0" borderId="58" xfId="5" applyNumberFormat="1" applyFont="1" applyBorder="1" applyAlignment="1">
      <alignment horizontal="right" vertical="center"/>
    </xf>
    <xf numFmtId="10" fontId="16" fillId="0" borderId="68" xfId="7" applyNumberFormat="1" applyFont="1" applyBorder="1" applyAlignment="1">
      <alignment horizontal="right" vertical="center"/>
    </xf>
    <xf numFmtId="0" fontId="16" fillId="0" borderId="0" xfId="5" applyFont="1" applyBorder="1" applyAlignment="1">
      <alignment horizontal="left" vertical="center" indent="2"/>
    </xf>
    <xf numFmtId="0" fontId="16" fillId="0" borderId="5" xfId="5" applyFont="1" applyBorder="1" applyAlignment="1">
      <alignment horizontal="left" vertical="center" indent="2"/>
    </xf>
    <xf numFmtId="0" fontId="15" fillId="0" borderId="5" xfId="5" applyFont="1" applyBorder="1" applyAlignment="1">
      <alignment horizontal="left" vertical="center" indent="1"/>
    </xf>
    <xf numFmtId="0" fontId="15" fillId="0" borderId="5" xfId="5" applyFont="1" applyBorder="1" applyAlignment="1">
      <alignment vertical="center"/>
    </xf>
    <xf numFmtId="38" fontId="16" fillId="0" borderId="5" xfId="5" applyNumberFormat="1" applyFont="1" applyBorder="1" applyAlignment="1">
      <alignment horizontal="right" vertical="center"/>
    </xf>
    <xf numFmtId="10" fontId="16" fillId="0" borderId="5" xfId="7" applyNumberFormat="1" applyFont="1" applyBorder="1" applyAlignment="1">
      <alignment horizontal="right" vertical="center"/>
    </xf>
    <xf numFmtId="0" fontId="13" fillId="3" borderId="30" xfId="6" applyFont="1" applyFill="1" applyBorder="1"/>
    <xf numFmtId="0" fontId="30" fillId="3" borderId="62" xfId="6" applyFont="1" applyFill="1" applyBorder="1" applyAlignment="1">
      <alignment horizontal="center" vertical="center"/>
    </xf>
    <xf numFmtId="0" fontId="13" fillId="3" borderId="75" xfId="6" quotePrefix="1" applyFont="1" applyFill="1" applyBorder="1" applyAlignment="1">
      <alignment horizontal="center"/>
    </xf>
    <xf numFmtId="0" fontId="30" fillId="3" borderId="66" xfId="6" applyFont="1" applyFill="1" applyBorder="1" applyAlignment="1">
      <alignment horizontal="center" vertical="center"/>
    </xf>
    <xf numFmtId="0" fontId="15" fillId="0" borderId="27" xfId="5" applyFont="1" applyBorder="1" applyAlignment="1">
      <alignment horizontal="left" vertical="center" indent="2"/>
    </xf>
    <xf numFmtId="0" fontId="16" fillId="0" borderId="6" xfId="5" applyFont="1" applyBorder="1" applyAlignment="1">
      <alignment horizontal="left" vertical="center" indent="1"/>
    </xf>
    <xf numFmtId="0" fontId="15" fillId="0" borderId="6" xfId="5" applyFont="1" applyBorder="1" applyAlignment="1">
      <alignment horizontal="center" vertical="center"/>
    </xf>
    <xf numFmtId="0" fontId="15" fillId="0" borderId="24" xfId="5" applyFont="1" applyBorder="1" applyAlignment="1">
      <alignment horizontal="center" vertical="center"/>
    </xf>
    <xf numFmtId="6" fontId="16" fillId="0" borderId="14" xfId="5" applyNumberFormat="1" applyFont="1" applyBorder="1" applyAlignment="1">
      <alignment horizontal="right" vertical="center"/>
    </xf>
    <xf numFmtId="0" fontId="5" fillId="0" borderId="0" xfId="5" applyFont="1"/>
    <xf numFmtId="6" fontId="22" fillId="3" borderId="19" xfId="5" applyNumberFormat="1" applyFont="1" applyFill="1" applyBorder="1" applyAlignment="1">
      <alignment horizontal="right" vertical="center"/>
    </xf>
    <xf numFmtId="6" fontId="22" fillId="3" borderId="20" xfId="5" applyNumberFormat="1" applyFont="1" applyFill="1" applyBorder="1" applyAlignment="1">
      <alignment horizontal="right" vertical="center"/>
    </xf>
    <xf numFmtId="0" fontId="28" fillId="3" borderId="45" xfId="5" applyFont="1" applyFill="1" applyBorder="1" applyAlignment="1">
      <alignment horizontal="center" vertical="center"/>
    </xf>
    <xf numFmtId="0" fontId="27" fillId="3" borderId="41" xfId="5" applyFont="1" applyFill="1" applyBorder="1" applyAlignment="1">
      <alignment horizontal="center" vertical="center"/>
    </xf>
    <xf numFmtId="39" fontId="16" fillId="0" borderId="11" xfId="5" applyNumberFormat="1" applyFont="1" applyBorder="1" applyAlignment="1">
      <alignment horizontal="right" vertical="center"/>
    </xf>
    <xf numFmtId="37" fontId="15" fillId="0" borderId="17" xfId="5" applyNumberFormat="1" applyFont="1" applyBorder="1" applyAlignment="1">
      <alignment horizontal="center" vertical="center"/>
    </xf>
    <xf numFmtId="37" fontId="5" fillId="0" borderId="0" xfId="5" applyNumberFormat="1"/>
    <xf numFmtId="37" fontId="15" fillId="0" borderId="23" xfId="5" applyNumberFormat="1" applyFont="1" applyBorder="1" applyAlignment="1">
      <alignment horizontal="center" vertical="center"/>
    </xf>
    <xf numFmtId="37" fontId="15" fillId="0" borderId="53" xfId="5" applyNumberFormat="1" applyFont="1" applyBorder="1" applyAlignment="1">
      <alignment horizontal="right" vertical="center"/>
    </xf>
    <xf numFmtId="0" fontId="16" fillId="0" borderId="83" xfId="5" applyFont="1" applyBorder="1" applyAlignment="1">
      <alignment horizontal="left" vertical="center" indent="1"/>
    </xf>
    <xf numFmtId="0" fontId="15" fillId="0" borderId="84" xfId="5" applyFont="1" applyBorder="1" applyAlignment="1">
      <alignment horizontal="left" vertical="center" indent="1"/>
    </xf>
    <xf numFmtId="38" fontId="15" fillId="0" borderId="48" xfId="5" applyNumberFormat="1" applyFont="1" applyBorder="1" applyAlignment="1">
      <alignment horizontal="right" vertical="center"/>
    </xf>
    <xf numFmtId="9" fontId="15" fillId="0" borderId="48" xfId="7" applyFont="1" applyBorder="1" applyAlignment="1">
      <alignment horizontal="right" vertical="center"/>
    </xf>
    <xf numFmtId="40" fontId="15" fillId="0" borderId="85" xfId="5" applyNumberFormat="1" applyFont="1" applyBorder="1" applyAlignment="1">
      <alignment horizontal="right" vertical="center"/>
    </xf>
    <xf numFmtId="40" fontId="15" fillId="0" borderId="87" xfId="5" applyNumberFormat="1" applyFont="1" applyBorder="1" applyAlignment="1">
      <alignment horizontal="right" vertical="center"/>
    </xf>
    <xf numFmtId="6" fontId="15" fillId="0" borderId="88" xfId="5" applyNumberFormat="1" applyFont="1" applyBorder="1" applyAlignment="1">
      <alignment horizontal="left" vertical="center" indent="1"/>
    </xf>
    <xf numFmtId="0" fontId="5" fillId="0" borderId="89" xfId="5" applyBorder="1" applyAlignment="1">
      <alignment horizontal="center" vertical="center"/>
    </xf>
    <xf numFmtId="38" fontId="16" fillId="0" borderId="52" xfId="5" applyNumberFormat="1" applyFont="1" applyBorder="1" applyAlignment="1">
      <alignment horizontal="right" vertical="center"/>
    </xf>
    <xf numFmtId="9" fontId="15" fillId="0" borderId="57" xfId="7" applyFont="1" applyBorder="1" applyAlignment="1">
      <alignment horizontal="right" vertical="center"/>
    </xf>
    <xf numFmtId="40" fontId="16" fillId="0" borderId="90" xfId="5" applyNumberFormat="1" applyFont="1" applyBorder="1" applyAlignment="1">
      <alignment horizontal="right" vertical="center"/>
    </xf>
    <xf numFmtId="6" fontId="21" fillId="0" borderId="86" xfId="5" applyNumberFormat="1" applyFont="1" applyBorder="1" applyAlignment="1">
      <alignment horizontal="left" vertical="center" indent="1"/>
    </xf>
    <xf numFmtId="0" fontId="27" fillId="3" borderId="92" xfId="5" applyFont="1" applyFill="1" applyBorder="1" applyAlignment="1">
      <alignment horizontal="center" vertical="center"/>
    </xf>
    <xf numFmtId="0" fontId="28" fillId="3" borderId="90" xfId="5" applyFont="1" applyFill="1" applyBorder="1" applyAlignment="1">
      <alignment horizontal="center" vertical="center"/>
    </xf>
    <xf numFmtId="6" fontId="21" fillId="3" borderId="93" xfId="5" applyNumberFormat="1" applyFont="1" applyFill="1" applyBorder="1" applyAlignment="1">
      <alignment horizontal="right" vertical="center"/>
    </xf>
    <xf numFmtId="6" fontId="22" fillId="3" borderId="85" xfId="5" applyNumberFormat="1" applyFont="1" applyFill="1" applyBorder="1" applyAlignment="1">
      <alignment horizontal="right" vertical="center"/>
    </xf>
    <xf numFmtId="6" fontId="21" fillId="3" borderId="94" xfId="5" applyNumberFormat="1" applyFont="1" applyFill="1" applyBorder="1" applyAlignment="1">
      <alignment horizontal="right" vertical="center"/>
    </xf>
    <xf numFmtId="6" fontId="22" fillId="3" borderId="79" xfId="5" applyNumberFormat="1" applyFont="1" applyFill="1" applyBorder="1" applyAlignment="1">
      <alignment horizontal="right" vertical="center"/>
    </xf>
    <xf numFmtId="6" fontId="15" fillId="0" borderId="50" xfId="5" applyNumberFormat="1" applyFont="1" applyBorder="1" applyAlignment="1">
      <alignment horizontal="right" vertical="center"/>
    </xf>
    <xf numFmtId="0" fontId="15" fillId="0" borderId="38" xfId="5" applyFont="1" applyBorder="1" applyAlignment="1">
      <alignment horizontal="left" vertical="center" indent="2"/>
    </xf>
    <xf numFmtId="6" fontId="16" fillId="0" borderId="59" xfId="5" applyNumberFormat="1" applyFont="1" applyBorder="1" applyAlignment="1">
      <alignment horizontal="right" vertical="center"/>
    </xf>
    <xf numFmtId="6" fontId="21" fillId="3" borderId="52" xfId="5" applyNumberFormat="1" applyFont="1" applyFill="1" applyBorder="1" applyAlignment="1">
      <alignment horizontal="right" vertical="center"/>
    </xf>
    <xf numFmtId="6" fontId="22" fillId="3" borderId="52" xfId="5" applyNumberFormat="1" applyFont="1" applyFill="1" applyBorder="1" applyAlignment="1">
      <alignment horizontal="right" vertical="center"/>
    </xf>
    <xf numFmtId="9" fontId="21" fillId="3" borderId="52" xfId="7" applyFont="1" applyFill="1" applyBorder="1" applyAlignment="1">
      <alignment horizontal="right" vertical="center"/>
    </xf>
    <xf numFmtId="6" fontId="22" fillId="3" borderId="90" xfId="5" applyNumberFormat="1" applyFont="1" applyFill="1" applyBorder="1" applyAlignment="1">
      <alignment horizontal="right" vertical="center"/>
    </xf>
    <xf numFmtId="6" fontId="21" fillId="3" borderId="98" xfId="5" applyNumberFormat="1" applyFont="1" applyFill="1" applyBorder="1" applyAlignment="1">
      <alignment horizontal="left" vertical="center"/>
    </xf>
    <xf numFmtId="0" fontId="13" fillId="0" borderId="91" xfId="5" applyFont="1" applyBorder="1" applyAlignment="1">
      <alignment horizontal="left" indent="1"/>
    </xf>
    <xf numFmtId="0" fontId="13" fillId="0" borderId="44" xfId="5" applyFont="1" applyBorder="1" applyAlignment="1">
      <alignment horizontal="left" indent="1"/>
    </xf>
    <xf numFmtId="8" fontId="13" fillId="0" borderId="99" xfId="5" applyNumberFormat="1" applyFont="1" applyBorder="1"/>
    <xf numFmtId="0" fontId="19" fillId="0" borderId="0" xfId="5" applyFont="1" applyAlignment="1">
      <alignment horizontal="left" indent="1"/>
    </xf>
    <xf numFmtId="0" fontId="19" fillId="0" borderId="0" xfId="5" applyFont="1"/>
    <xf numFmtId="6" fontId="16" fillId="0" borderId="116" xfId="5" applyNumberFormat="1" applyFont="1" applyBorder="1" applyAlignment="1">
      <alignment horizontal="right" vertical="center"/>
    </xf>
    <xf numFmtId="9" fontId="15" fillId="0" borderId="51" xfId="5" applyNumberFormat="1" applyFont="1" applyBorder="1" applyAlignment="1">
      <alignment horizontal="center" vertical="center"/>
    </xf>
    <xf numFmtId="9" fontId="17" fillId="2" borderId="53" xfId="4" applyFont="1" applyFill="1" applyBorder="1" applyAlignment="1">
      <alignment horizontal="right" vertical="center"/>
    </xf>
    <xf numFmtId="10" fontId="17" fillId="2" borderId="53" xfId="4" applyNumberFormat="1" applyFont="1" applyFill="1" applyBorder="1" applyAlignment="1">
      <alignment horizontal="right" vertical="center"/>
    </xf>
    <xf numFmtId="40" fontId="39" fillId="4" borderId="59" xfId="5" applyNumberFormat="1" applyFont="1" applyFill="1" applyBorder="1" applyAlignment="1">
      <alignment horizontal="right" vertical="center"/>
    </xf>
    <xf numFmtId="38" fontId="39" fillId="4" borderId="59" xfId="5" applyNumberFormat="1" applyFont="1" applyFill="1" applyBorder="1" applyAlignment="1">
      <alignment horizontal="right" vertical="center"/>
    </xf>
    <xf numFmtId="9" fontId="40" fillId="4" borderId="16" xfId="7" applyFont="1" applyFill="1" applyBorder="1" applyAlignment="1">
      <alignment horizontal="right" vertical="center"/>
    </xf>
    <xf numFmtId="9" fontId="41" fillId="4" borderId="16" xfId="7" applyFont="1" applyFill="1" applyBorder="1" applyAlignment="1">
      <alignment horizontal="right" vertical="center"/>
    </xf>
    <xf numFmtId="6" fontId="17" fillId="2" borderId="121" xfId="5" applyNumberFormat="1" applyFont="1" applyFill="1" applyBorder="1" applyAlignment="1">
      <alignment horizontal="right" vertical="center"/>
    </xf>
    <xf numFmtId="9" fontId="38" fillId="4" borderId="16" xfId="7" applyFont="1" applyFill="1" applyBorder="1" applyAlignment="1">
      <alignment horizontal="right" vertical="center"/>
    </xf>
    <xf numFmtId="9" fontId="42" fillId="4" borderId="16" xfId="7" applyFont="1" applyFill="1" applyBorder="1" applyAlignment="1">
      <alignment horizontal="right" vertical="center"/>
    </xf>
    <xf numFmtId="0" fontId="43" fillId="0" borderId="0" xfId="5" applyFont="1" applyAlignment="1">
      <alignment horizontal="left" indent="1"/>
    </xf>
    <xf numFmtId="6" fontId="17" fillId="2" borderId="14" xfId="5" applyNumberFormat="1" applyFont="1" applyFill="1" applyBorder="1" applyAlignment="1">
      <alignment horizontal="right" vertical="center"/>
    </xf>
    <xf numFmtId="0" fontId="13" fillId="2" borderId="25" xfId="5" applyFont="1" applyFill="1" applyBorder="1" applyAlignment="1">
      <alignment horizontal="left" indent="1"/>
    </xf>
    <xf numFmtId="0" fontId="13" fillId="2" borderId="89" xfId="5" applyFont="1" applyFill="1" applyBorder="1" applyAlignment="1">
      <alignment horizontal="left" indent="1"/>
    </xf>
    <xf numFmtId="0" fontId="14" fillId="0" borderId="0" xfId="6" applyFont="1" applyAlignment="1">
      <alignment horizontal="left" indent="3"/>
    </xf>
    <xf numFmtId="6" fontId="21" fillId="3" borderId="18" xfId="5" applyNumberFormat="1" applyFont="1" applyFill="1" applyBorder="1" applyAlignment="1">
      <alignment horizontal="left" vertical="center"/>
    </xf>
    <xf numFmtId="0" fontId="17" fillId="3" borderId="32" xfId="5" applyFont="1" applyFill="1" applyBorder="1" applyAlignment="1">
      <alignment horizontal="center"/>
    </xf>
    <xf numFmtId="0" fontId="36" fillId="0" borderId="33" xfId="5" applyFont="1" applyBorder="1" applyAlignment="1">
      <alignment horizontal="center"/>
    </xf>
    <xf numFmtId="0" fontId="36" fillId="0" borderId="40" xfId="5" applyFont="1" applyBorder="1" applyAlignment="1">
      <alignment horizontal="center"/>
    </xf>
    <xf numFmtId="0" fontId="16" fillId="3" borderId="43" xfId="5" applyFont="1" applyFill="1" applyBorder="1" applyAlignment="1">
      <alignment horizontal="center"/>
    </xf>
    <xf numFmtId="0" fontId="16" fillId="3" borderId="44" xfId="5" applyFont="1" applyFill="1" applyBorder="1" applyAlignment="1">
      <alignment horizontal="center"/>
    </xf>
    <xf numFmtId="0" fontId="26" fillId="0" borderId="62" xfId="5" applyFont="1" applyBorder="1" applyAlignment="1">
      <alignment horizontal="center" vertical="center" textRotation="90"/>
    </xf>
    <xf numFmtId="0" fontId="17" fillId="0" borderId="54" xfId="5" applyFont="1" applyBorder="1" applyAlignment="1">
      <alignment horizontal="center" vertical="center"/>
    </xf>
    <xf numFmtId="0" fontId="36" fillId="0" borderId="5" xfId="5" applyFont="1" applyBorder="1" applyAlignment="1">
      <alignment horizontal="center"/>
    </xf>
    <xf numFmtId="0" fontId="36" fillId="0" borderId="55" xfId="5" applyFont="1" applyBorder="1" applyAlignment="1">
      <alignment horizontal="center"/>
    </xf>
    <xf numFmtId="0" fontId="33" fillId="0" borderId="62" xfId="5" applyFont="1" applyBorder="1" applyAlignment="1">
      <alignment horizontal="center" vertical="center" textRotation="90"/>
    </xf>
    <xf numFmtId="0" fontId="34" fillId="0" borderId="62" xfId="0" applyFont="1" applyBorder="1" applyAlignment="1">
      <alignment horizontal="center" vertical="center" textRotation="90"/>
    </xf>
    <xf numFmtId="0" fontId="22" fillId="3" borderId="70" xfId="5" applyFont="1" applyFill="1" applyBorder="1" applyAlignment="1">
      <alignment horizontal="center" vertical="center"/>
    </xf>
    <xf numFmtId="0" fontId="35" fillId="3" borderId="33" xfId="5" applyFont="1" applyFill="1" applyBorder="1" applyAlignment="1">
      <alignment horizontal="center" vertical="center"/>
    </xf>
    <xf numFmtId="0" fontId="35" fillId="3" borderId="34" xfId="5" applyFont="1" applyFill="1" applyBorder="1" applyAlignment="1">
      <alignment horizontal="center" vertical="center"/>
    </xf>
    <xf numFmtId="0" fontId="30" fillId="3" borderId="71" xfId="6" applyFont="1" applyFill="1" applyBorder="1" applyAlignment="1">
      <alignment horizontal="center" vertical="center"/>
    </xf>
    <xf numFmtId="0" fontId="5" fillId="0" borderId="73" xfId="5" applyBorder="1" applyAlignment="1">
      <alignment horizontal="center" vertical="center"/>
    </xf>
    <xf numFmtId="0" fontId="30" fillId="3" borderId="72" xfId="6" applyFont="1" applyFill="1" applyBorder="1" applyAlignment="1">
      <alignment horizontal="center" vertical="center"/>
    </xf>
    <xf numFmtId="0" fontId="5" fillId="0" borderId="74" xfId="5" applyBorder="1" applyAlignment="1">
      <alignment horizontal="center" vertical="center"/>
    </xf>
    <xf numFmtId="0" fontId="22" fillId="3" borderId="61" xfId="6" applyFont="1" applyFill="1" applyBorder="1" applyAlignment="1">
      <alignment horizontal="center" vertical="center"/>
    </xf>
    <xf numFmtId="0" fontId="31" fillId="3" borderId="30" xfId="5" applyFont="1" applyFill="1" applyBorder="1" applyAlignment="1"/>
    <xf numFmtId="0" fontId="22" fillId="3" borderId="65" xfId="6" applyFont="1" applyFill="1" applyBorder="1" applyAlignment="1">
      <alignment horizontal="center" vertical="center"/>
    </xf>
    <xf numFmtId="0" fontId="31" fillId="3" borderId="75" xfId="5" applyFont="1" applyFill="1" applyBorder="1" applyAlignment="1"/>
    <xf numFmtId="0" fontId="26" fillId="0" borderId="0" xfId="5" applyFont="1" applyBorder="1" applyAlignment="1">
      <alignment horizontal="right" vertical="center" textRotation="90"/>
    </xf>
    <xf numFmtId="0" fontId="27" fillId="0" borderId="62" xfId="5" applyFont="1" applyBorder="1" applyAlignment="1">
      <alignment horizontal="center" vertical="center" textRotation="90"/>
    </xf>
    <xf numFmtId="0" fontId="28" fillId="0" borderId="62" xfId="5" applyFont="1" applyBorder="1" applyAlignment="1">
      <alignment horizontal="center" vertical="center" textRotation="90"/>
    </xf>
    <xf numFmtId="0" fontId="14" fillId="0" borderId="62" xfId="5" applyFont="1" applyBorder="1" applyAlignment="1">
      <alignment horizontal="center" vertical="center" textRotation="90"/>
    </xf>
    <xf numFmtId="0" fontId="29" fillId="0" borderId="62" xfId="5" applyFont="1" applyBorder="1" applyAlignment="1">
      <alignment horizontal="center" vertical="center" textRotation="90"/>
    </xf>
    <xf numFmtId="0" fontId="16" fillId="3" borderId="32" xfId="6" applyFont="1" applyFill="1" applyBorder="1" applyAlignment="1">
      <alignment horizontal="center" vertical="center"/>
    </xf>
    <xf numFmtId="0" fontId="5" fillId="0" borderId="69" xfId="5" applyFont="1" applyBorder="1" applyAlignment="1">
      <alignment horizontal="center" vertical="center"/>
    </xf>
    <xf numFmtId="0" fontId="18" fillId="3" borderId="91" xfId="5" applyFont="1" applyFill="1" applyBorder="1" applyAlignment="1">
      <alignment horizontal="center"/>
    </xf>
    <xf numFmtId="0" fontId="5" fillId="0" borderId="7" xfId="5" applyBorder="1" applyAlignment="1">
      <alignment horizontal="center"/>
    </xf>
    <xf numFmtId="0" fontId="5" fillId="0" borderId="44" xfId="5" applyBorder="1" applyAlignment="1">
      <alignment horizontal="center"/>
    </xf>
    <xf numFmtId="0" fontId="16" fillId="3" borderId="91" xfId="5" applyFont="1" applyFill="1" applyBorder="1" applyAlignment="1">
      <alignment horizontal="center"/>
    </xf>
    <xf numFmtId="6" fontId="17" fillId="2" borderId="15" xfId="5" applyNumberFormat="1" applyFont="1" applyFill="1" applyBorder="1" applyAlignment="1">
      <alignment horizontal="left" vertical="center" indent="1"/>
    </xf>
    <xf numFmtId="0" fontId="0" fillId="2" borderId="16" xfId="0" applyFill="1" applyBorder="1" applyAlignment="1">
      <alignment horizontal="left" vertical="center" indent="1"/>
    </xf>
    <xf numFmtId="6" fontId="17" fillId="2" borderId="118" xfId="5" applyNumberFormat="1" applyFont="1" applyFill="1" applyBorder="1" applyAlignment="1">
      <alignment horizontal="left" vertical="center" indent="1"/>
    </xf>
    <xf numFmtId="0" fontId="0" fillId="2" borderId="119" xfId="0" applyFill="1" applyBorder="1" applyAlignment="1">
      <alignment horizontal="left" vertical="center" indent="1"/>
    </xf>
    <xf numFmtId="6" fontId="17" fillId="2" borderId="12" xfId="5" applyNumberFormat="1" applyFont="1" applyFill="1" applyBorder="1" applyAlignment="1">
      <alignment horizontal="left" vertical="center" indent="1"/>
    </xf>
    <xf numFmtId="0" fontId="0" fillId="2" borderId="13" xfId="0" applyFill="1" applyBorder="1" applyAlignment="1">
      <alignment horizontal="left" vertical="center" indent="1"/>
    </xf>
    <xf numFmtId="6" fontId="17" fillId="2" borderId="117" xfId="5" applyNumberFormat="1" applyFont="1" applyFill="1" applyBorder="1" applyAlignment="1">
      <alignment horizontal="left" vertical="center" indent="1"/>
    </xf>
    <xf numFmtId="0" fontId="0" fillId="2" borderId="120" xfId="0" applyFill="1" applyBorder="1" applyAlignment="1">
      <alignment horizontal="left" vertical="center" indent="1"/>
    </xf>
    <xf numFmtId="9" fontId="46" fillId="3" borderId="56" xfId="8" applyFont="1" applyFill="1" applyBorder="1" applyAlignment="1">
      <alignment horizontal="center" vertical="center"/>
    </xf>
    <xf numFmtId="9" fontId="46" fillId="3" borderId="25" xfId="8" applyFont="1" applyFill="1" applyBorder="1" applyAlignment="1">
      <alignment horizontal="center" vertical="center"/>
    </xf>
    <xf numFmtId="40" fontId="46" fillId="3" borderId="25" xfId="6" applyNumberFormat="1" applyFont="1" applyFill="1" applyBorder="1" applyAlignment="1">
      <alignment horizontal="right" vertical="center"/>
    </xf>
    <xf numFmtId="9" fontId="46" fillId="3" borderId="51" xfId="8" applyFont="1" applyFill="1" applyBorder="1" applyAlignment="1">
      <alignment horizontal="center" vertical="center"/>
    </xf>
    <xf numFmtId="3" fontId="46" fillId="3" borderId="77" xfId="6" applyNumberFormat="1" applyFont="1" applyFill="1" applyBorder="1" applyAlignment="1">
      <alignment horizontal="center" vertical="center"/>
    </xf>
    <xf numFmtId="40" fontId="46" fillId="3" borderId="56" xfId="6" applyNumberFormat="1" applyFont="1" applyFill="1" applyBorder="1" applyAlignment="1">
      <alignment horizontal="right" vertical="center"/>
    </xf>
    <xf numFmtId="0" fontId="10" fillId="3" borderId="78" xfId="6" quotePrefix="1" applyFont="1" applyFill="1" applyBorder="1" applyAlignment="1">
      <alignment horizontal="center"/>
    </xf>
    <xf numFmtId="3" fontId="46" fillId="3" borderId="79" xfId="6" applyNumberFormat="1" applyFont="1" applyFill="1" applyBorder="1" applyAlignment="1">
      <alignment horizontal="center" vertical="center"/>
    </xf>
    <xf numFmtId="0" fontId="10" fillId="3" borderId="25" xfId="6" quotePrefix="1" applyFont="1" applyFill="1" applyBorder="1" applyAlignment="1">
      <alignment horizontal="center"/>
    </xf>
    <xf numFmtId="3" fontId="46" fillId="3" borderId="80" xfId="6" applyNumberFormat="1" applyFont="1" applyFill="1" applyBorder="1" applyAlignment="1">
      <alignment horizontal="center" vertical="center"/>
    </xf>
    <xf numFmtId="0" fontId="13" fillId="0" borderId="0" xfId="67" applyFont="1"/>
    <xf numFmtId="0" fontId="49" fillId="0" borderId="0" xfId="67" applyFont="1" applyBorder="1" applyAlignment="1">
      <alignment horizontal="left" vertical="center" indent="1"/>
    </xf>
    <xf numFmtId="164" fontId="49" fillId="0" borderId="0" xfId="40" applyNumberFormat="1" applyFont="1" applyBorder="1" applyAlignment="1">
      <alignment vertical="center"/>
    </xf>
    <xf numFmtId="0" fontId="44" fillId="0" borderId="0" xfId="67" applyFont="1" applyBorder="1" applyAlignment="1">
      <alignment vertical="center"/>
    </xf>
    <xf numFmtId="0" fontId="0" fillId="0" borderId="0" xfId="67" applyFont="1"/>
    <xf numFmtId="0" fontId="1" fillId="0" borderId="0" xfId="67"/>
    <xf numFmtId="0" fontId="13" fillId="0" borderId="0" xfId="67" applyFont="1" applyAlignment="1">
      <alignment horizontal="left" indent="1"/>
    </xf>
    <xf numFmtId="0" fontId="29" fillId="0" borderId="0" xfId="67" applyFont="1" applyAlignment="1">
      <alignment vertical="center"/>
    </xf>
    <xf numFmtId="0" fontId="45" fillId="3" borderId="91" xfId="67" applyFont="1" applyFill="1" applyBorder="1" applyAlignment="1">
      <alignment horizontal="center" vertical="center"/>
    </xf>
    <xf numFmtId="0" fontId="50" fillId="3" borderId="103" xfId="67" applyFont="1" applyFill="1" applyBorder="1" applyAlignment="1">
      <alignment horizontal="center" vertical="center"/>
    </xf>
    <xf numFmtId="0" fontId="45" fillId="3" borderId="7" xfId="67" applyFont="1" applyFill="1" applyBorder="1" applyAlignment="1">
      <alignment horizontal="center" vertical="center"/>
    </xf>
    <xf numFmtId="0" fontId="45" fillId="3" borderId="103" xfId="67" applyFont="1" applyFill="1" applyBorder="1" applyAlignment="1">
      <alignment horizontal="center" vertical="center"/>
    </xf>
    <xf numFmtId="0" fontId="47" fillId="3" borderId="91" xfId="67" applyFont="1" applyFill="1" applyBorder="1" applyAlignment="1">
      <alignment horizontal="center" vertical="center"/>
    </xf>
    <xf numFmtId="0" fontId="37" fillId="3" borderId="103" xfId="67" applyFont="1" applyFill="1" applyBorder="1" applyAlignment="1">
      <alignment horizontal="center" vertical="center"/>
    </xf>
    <xf numFmtId="0" fontId="45" fillId="3" borderId="104" xfId="67" applyFont="1" applyFill="1" applyBorder="1" applyAlignment="1">
      <alignment horizontal="center" vertical="center"/>
    </xf>
    <xf numFmtId="0" fontId="48" fillId="3" borderId="92" xfId="67" applyFont="1" applyFill="1" applyBorder="1" applyAlignment="1">
      <alignment horizontal="center" vertical="center"/>
    </xf>
    <xf numFmtId="0" fontId="48" fillId="3" borderId="105" xfId="67" applyFont="1" applyFill="1" applyBorder="1" applyAlignment="1">
      <alignment horizontal="center" vertical="center"/>
    </xf>
    <xf numFmtId="0" fontId="48" fillId="3" borderId="78" xfId="67" applyFont="1" applyFill="1" applyBorder="1" applyAlignment="1">
      <alignment horizontal="center" vertical="center"/>
    </xf>
    <xf numFmtId="0" fontId="0" fillId="3" borderId="30" xfId="67" applyFont="1" applyFill="1" applyBorder="1"/>
    <xf numFmtId="0" fontId="48" fillId="3" borderId="106" xfId="67" applyFont="1" applyFill="1" applyBorder="1" applyAlignment="1">
      <alignment horizontal="center" vertical="center"/>
    </xf>
    <xf numFmtId="0" fontId="48" fillId="3" borderId="72" xfId="67" applyFont="1" applyFill="1" applyBorder="1" applyAlignment="1">
      <alignment horizontal="center" vertical="center"/>
    </xf>
    <xf numFmtId="0" fontId="48" fillId="3" borderId="61" xfId="67" applyFont="1" applyFill="1" applyBorder="1" applyAlignment="1">
      <alignment horizontal="center" vertical="center"/>
    </xf>
    <xf numFmtId="0" fontId="1" fillId="3" borderId="30" xfId="67" applyFont="1" applyFill="1" applyBorder="1" applyAlignment="1"/>
    <xf numFmtId="0" fontId="45" fillId="3" borderId="98" xfId="67" applyFont="1" applyFill="1" applyBorder="1" applyAlignment="1">
      <alignment horizontal="center" vertical="center"/>
    </xf>
    <xf numFmtId="0" fontId="48" fillId="3" borderId="90" xfId="67" applyFont="1" applyFill="1" applyBorder="1" applyAlignment="1">
      <alignment horizontal="center" vertical="center"/>
    </xf>
    <xf numFmtId="0" fontId="48" fillId="3" borderId="65" xfId="67" applyFont="1" applyFill="1" applyBorder="1" applyAlignment="1">
      <alignment horizontal="center" vertical="center"/>
    </xf>
    <xf numFmtId="0" fontId="48" fillId="3" borderId="75" xfId="67" applyFont="1" applyFill="1" applyBorder="1" applyAlignment="1">
      <alignment horizontal="center" vertical="center"/>
    </xf>
    <xf numFmtId="0" fontId="36" fillId="3" borderId="75" xfId="67" quotePrefix="1" applyFont="1" applyFill="1" applyBorder="1" applyAlignment="1">
      <alignment horizontal="center"/>
    </xf>
    <xf numFmtId="0" fontId="48" fillId="3" borderId="74" xfId="67" applyFont="1" applyFill="1" applyBorder="1" applyAlignment="1">
      <alignment horizontal="center" vertical="center"/>
    </xf>
    <xf numFmtId="0" fontId="50" fillId="3" borderId="98" xfId="67" applyFont="1" applyFill="1" applyBorder="1" applyAlignment="1">
      <alignment horizontal="center" vertical="center"/>
    </xf>
    <xf numFmtId="0" fontId="1" fillId="3" borderId="74" xfId="67" applyFont="1" applyFill="1" applyBorder="1" applyAlignment="1">
      <alignment horizontal="center" vertical="center"/>
    </xf>
    <xf numFmtId="0" fontId="1" fillId="3" borderId="75" xfId="67" applyFont="1" applyFill="1" applyBorder="1" applyAlignment="1"/>
    <xf numFmtId="3" fontId="45" fillId="3" borderId="107" xfId="67" applyNumberFormat="1" applyFont="1" applyFill="1" applyBorder="1" applyAlignment="1">
      <alignment horizontal="center" vertical="center"/>
    </xf>
    <xf numFmtId="3" fontId="45" fillId="3" borderId="77" xfId="67" applyNumberFormat="1" applyFont="1" applyFill="1" applyBorder="1" applyAlignment="1">
      <alignment horizontal="center" vertical="center"/>
    </xf>
    <xf numFmtId="40" fontId="45" fillId="3" borderId="56" xfId="67" applyNumberFormat="1" applyFont="1" applyFill="1" applyBorder="1" applyAlignment="1">
      <alignment horizontal="right" vertical="center"/>
    </xf>
    <xf numFmtId="0" fontId="0" fillId="3" borderId="78" xfId="67" quotePrefix="1" applyFont="1" applyFill="1" applyBorder="1" applyAlignment="1">
      <alignment horizontal="center"/>
    </xf>
    <xf numFmtId="9" fontId="46" fillId="3" borderId="56" xfId="68" applyFont="1" applyFill="1" applyBorder="1" applyAlignment="1">
      <alignment horizontal="center" vertical="center"/>
    </xf>
    <xf numFmtId="3" fontId="47" fillId="3" borderId="108" xfId="68" applyNumberFormat="1" applyFont="1" applyFill="1" applyBorder="1" applyAlignment="1">
      <alignment horizontal="center" vertical="center"/>
    </xf>
    <xf numFmtId="37" fontId="45" fillId="3" borderId="107" xfId="67" applyNumberFormat="1" applyFont="1" applyFill="1" applyBorder="1" applyAlignment="1">
      <alignment horizontal="center" vertical="center"/>
    </xf>
    <xf numFmtId="37" fontId="45" fillId="3" borderId="77" xfId="67" applyNumberFormat="1" applyFont="1" applyFill="1" applyBorder="1" applyAlignment="1">
      <alignment horizontal="center" vertical="center"/>
    </xf>
    <xf numFmtId="40" fontId="46" fillId="3" borderId="56" xfId="67" applyNumberFormat="1" applyFont="1" applyFill="1" applyBorder="1" applyAlignment="1">
      <alignment horizontal="right" vertical="center"/>
    </xf>
    <xf numFmtId="37" fontId="45" fillId="3" borderId="108" xfId="68" applyNumberFormat="1" applyFont="1" applyFill="1" applyBorder="1" applyAlignment="1">
      <alignment horizontal="center" vertical="center"/>
    </xf>
    <xf numFmtId="3" fontId="45" fillId="3" borderId="94" xfId="67" applyNumberFormat="1" applyFont="1" applyFill="1" applyBorder="1" applyAlignment="1">
      <alignment horizontal="center" vertical="center"/>
    </xf>
    <xf numFmtId="3" fontId="45" fillId="3" borderId="79" xfId="67" applyNumberFormat="1" applyFont="1" applyFill="1" applyBorder="1" applyAlignment="1">
      <alignment horizontal="center" vertical="center"/>
    </xf>
    <xf numFmtId="40" fontId="45" fillId="3" borderId="25" xfId="67" applyNumberFormat="1" applyFont="1" applyFill="1" applyBorder="1" applyAlignment="1">
      <alignment horizontal="right" vertical="center"/>
    </xf>
    <xf numFmtId="0" fontId="0" fillId="3" borderId="25" xfId="67" quotePrefix="1" applyFont="1" applyFill="1" applyBorder="1" applyAlignment="1">
      <alignment horizontal="center"/>
    </xf>
    <xf numFmtId="9" fontId="46" fillId="3" borderId="25" xfId="68" applyFont="1" applyFill="1" applyBorder="1" applyAlignment="1">
      <alignment horizontal="center" vertical="center"/>
    </xf>
    <xf numFmtId="3" fontId="45" fillId="3" borderId="108" xfId="68" applyNumberFormat="1" applyFont="1" applyFill="1" applyBorder="1" applyAlignment="1">
      <alignment horizontal="center" vertical="center"/>
    </xf>
    <xf numFmtId="37" fontId="45" fillId="3" borderId="94" xfId="67" applyNumberFormat="1" applyFont="1" applyFill="1" applyBorder="1" applyAlignment="1">
      <alignment horizontal="center" vertical="center"/>
    </xf>
    <xf numFmtId="37" fontId="45" fillId="3" borderId="79" xfId="67" applyNumberFormat="1" applyFont="1" applyFill="1" applyBorder="1" applyAlignment="1">
      <alignment horizontal="center" vertical="center"/>
    </xf>
    <xf numFmtId="40" fontId="46" fillId="3" borderId="25" xfId="67" applyNumberFormat="1" applyFont="1" applyFill="1" applyBorder="1" applyAlignment="1">
      <alignment horizontal="right" vertical="center"/>
    </xf>
    <xf numFmtId="3" fontId="45" fillId="3" borderId="80" xfId="67" applyNumberFormat="1" applyFont="1" applyFill="1" applyBorder="1" applyAlignment="1">
      <alignment horizontal="center" vertical="center"/>
    </xf>
    <xf numFmtId="37" fontId="45" fillId="3" borderId="80" xfId="67" applyNumberFormat="1" applyFont="1" applyFill="1" applyBorder="1" applyAlignment="1">
      <alignment horizontal="center" vertical="center"/>
    </xf>
    <xf numFmtId="40" fontId="48" fillId="3" borderId="25" xfId="67" applyNumberFormat="1" applyFont="1" applyFill="1" applyBorder="1" applyAlignment="1">
      <alignment horizontal="right" vertical="center"/>
    </xf>
    <xf numFmtId="9" fontId="46" fillId="3" borderId="51" xfId="68" applyFont="1" applyFill="1" applyBorder="1" applyAlignment="1">
      <alignment horizontal="center" vertical="center"/>
    </xf>
    <xf numFmtId="3" fontId="45" fillId="3" borderId="95" xfId="67" applyNumberFormat="1" applyFont="1" applyFill="1" applyBorder="1" applyAlignment="1">
      <alignment horizontal="center" vertical="center"/>
    </xf>
    <xf numFmtId="3" fontId="46" fillId="3" borderId="87" xfId="67" applyNumberFormat="1" applyFont="1" applyFill="1" applyBorder="1" applyAlignment="1">
      <alignment horizontal="center" vertical="center"/>
    </xf>
    <xf numFmtId="40" fontId="48" fillId="3" borderId="95" xfId="67" applyNumberFormat="1" applyFont="1" applyFill="1" applyBorder="1" applyAlignment="1">
      <alignment horizontal="right" vertical="center"/>
    </xf>
    <xf numFmtId="0" fontId="0" fillId="3" borderId="75" xfId="67" quotePrefix="1" applyFont="1" applyFill="1" applyBorder="1" applyAlignment="1">
      <alignment horizontal="center"/>
    </xf>
    <xf numFmtId="166" fontId="48" fillId="3" borderId="89" xfId="68" applyNumberFormat="1" applyFont="1" applyFill="1" applyBorder="1" applyAlignment="1">
      <alignment horizontal="center" vertical="center"/>
    </xf>
    <xf numFmtId="3" fontId="45" fillId="3" borderId="74" xfId="68" applyNumberFormat="1" applyFont="1" applyFill="1" applyBorder="1" applyAlignment="1">
      <alignment horizontal="center" vertical="center"/>
    </xf>
    <xf numFmtId="37" fontId="45" fillId="3" borderId="95" xfId="67" applyNumberFormat="1" applyFont="1" applyFill="1" applyBorder="1" applyAlignment="1">
      <alignment horizontal="center" vertical="center"/>
    </xf>
    <xf numFmtId="37" fontId="45" fillId="3" borderId="87" xfId="67" applyNumberFormat="1" applyFont="1" applyFill="1" applyBorder="1" applyAlignment="1">
      <alignment horizontal="center" vertical="center"/>
    </xf>
    <xf numFmtId="37" fontId="45" fillId="3" borderId="74" xfId="68" applyNumberFormat="1" applyFont="1" applyFill="1" applyBorder="1" applyAlignment="1">
      <alignment horizontal="center" vertical="center"/>
    </xf>
    <xf numFmtId="0" fontId="29" fillId="0" borderId="0" xfId="67" applyFont="1" applyAlignment="1">
      <alignment horizontal="left" vertical="center"/>
    </xf>
    <xf numFmtId="0" fontId="0" fillId="0" borderId="0" xfId="67" applyFont="1" applyAlignment="1">
      <alignment horizontal="left" indent="1"/>
    </xf>
    <xf numFmtId="0" fontId="26" fillId="0" borderId="105" xfId="67" applyFont="1" applyBorder="1" applyAlignment="1">
      <alignment horizontal="left" vertical="center"/>
    </xf>
    <xf numFmtId="0" fontId="37" fillId="0" borderId="8" xfId="67" applyFont="1" applyBorder="1" applyAlignment="1"/>
    <xf numFmtId="0" fontId="26" fillId="0" borderId="109" xfId="67" applyFont="1" applyBorder="1" applyAlignment="1">
      <alignment horizontal="center" vertical="center"/>
    </xf>
    <xf numFmtId="0" fontId="37" fillId="0" borderId="78" xfId="67" applyFont="1" applyBorder="1" applyAlignment="1">
      <alignment vertical="center"/>
    </xf>
    <xf numFmtId="0" fontId="28" fillId="0" borderId="72" xfId="67" applyFont="1" applyBorder="1" applyAlignment="1">
      <alignment horizontal="center" vertical="center"/>
    </xf>
    <xf numFmtId="0" fontId="12" fillId="0" borderId="0" xfId="67" applyFont="1" applyAlignment="1">
      <alignment horizontal="left" vertical="center"/>
    </xf>
    <xf numFmtId="0" fontId="37" fillId="0" borderId="65" xfId="67" applyFont="1" applyBorder="1" applyAlignment="1"/>
    <xf numFmtId="0" fontId="37" fillId="0" borderId="9" xfId="67" applyFont="1" applyBorder="1" applyAlignment="1"/>
    <xf numFmtId="0" fontId="37" fillId="0" borderId="97" xfId="67" applyFont="1" applyBorder="1" applyAlignment="1">
      <alignment vertical="center"/>
    </xf>
    <xf numFmtId="0" fontId="37" fillId="0" borderId="75" xfId="67" applyFont="1" applyBorder="1" applyAlignment="1">
      <alignment vertical="center"/>
    </xf>
    <xf numFmtId="0" fontId="28" fillId="0" borderId="74" xfId="67" applyFont="1" applyBorder="1" applyAlignment="1">
      <alignment horizontal="center" vertical="center"/>
    </xf>
    <xf numFmtId="0" fontId="29" fillId="0" borderId="61" xfId="67" applyFont="1" applyBorder="1" applyAlignment="1">
      <alignment horizontal="left" vertical="center" indent="1"/>
    </xf>
    <xf numFmtId="0" fontId="12" fillId="0" borderId="0" xfId="67" applyFont="1" applyBorder="1" applyAlignment="1">
      <alignment horizontal="left" vertical="center"/>
    </xf>
    <xf numFmtId="0" fontId="0" fillId="0" borderId="0" xfId="67" applyFont="1" applyBorder="1"/>
    <xf numFmtId="37" fontId="26" fillId="5" borderId="100" xfId="67" applyNumberFormat="1" applyFont="1" applyFill="1" applyBorder="1" applyAlignment="1">
      <alignment horizontal="center" vertical="center"/>
    </xf>
    <xf numFmtId="37" fontId="26" fillId="5" borderId="106" xfId="67" applyNumberFormat="1" applyFont="1" applyFill="1" applyBorder="1" applyAlignment="1">
      <alignment horizontal="center" vertical="center"/>
    </xf>
    <xf numFmtId="0" fontId="12" fillId="0" borderId="0" xfId="67" applyFont="1" applyBorder="1" applyAlignment="1">
      <alignment vertical="center"/>
    </xf>
    <xf numFmtId="0" fontId="48" fillId="3" borderId="105" xfId="67" applyFont="1" applyFill="1" applyBorder="1" applyAlignment="1">
      <alignment horizontal="center" vertical="center"/>
    </xf>
    <xf numFmtId="0" fontId="48" fillId="3" borderId="78" xfId="67" applyFont="1" applyFill="1" applyBorder="1" applyAlignment="1">
      <alignment horizontal="center" vertical="center"/>
    </xf>
    <xf numFmtId="5" fontId="12" fillId="0" borderId="0" xfId="67" applyNumberFormat="1" applyFont="1" applyBorder="1" applyAlignment="1">
      <alignment horizontal="right" vertical="center"/>
    </xf>
    <xf numFmtId="0" fontId="29" fillId="0" borderId="65" xfId="67" applyFont="1" applyBorder="1" applyAlignment="1">
      <alignment horizontal="left" vertical="center" indent="1"/>
    </xf>
    <xf numFmtId="0" fontId="12" fillId="0" borderId="9" xfId="67" applyFont="1" applyBorder="1" applyAlignment="1">
      <alignment horizontal="left" vertical="center"/>
    </xf>
    <xf numFmtId="0" fontId="0" fillId="0" borderId="9" xfId="67" applyFont="1" applyBorder="1"/>
    <xf numFmtId="37" fontId="26" fillId="5" borderId="52" xfId="67" applyNumberFormat="1" applyFont="1" applyFill="1" applyBorder="1" applyAlignment="1">
      <alignment horizontal="center" vertical="center"/>
    </xf>
    <xf numFmtId="37" fontId="26" fillId="5" borderId="74" xfId="67" applyNumberFormat="1" applyFont="1" applyFill="1" applyBorder="1" applyAlignment="1">
      <alignment horizontal="center" vertical="center"/>
    </xf>
    <xf numFmtId="38" fontId="45" fillId="3" borderId="107" xfId="67" applyNumberFormat="1" applyFont="1" applyFill="1" applyBorder="1" applyAlignment="1">
      <alignment horizontal="center" vertical="center"/>
    </xf>
    <xf numFmtId="38" fontId="45" fillId="3" borderId="77" xfId="67" applyNumberFormat="1" applyFont="1" applyFill="1" applyBorder="1" applyAlignment="1">
      <alignment horizontal="center" vertical="center"/>
    </xf>
    <xf numFmtId="9" fontId="45" fillId="3" borderId="56" xfId="68" applyFont="1" applyFill="1" applyBorder="1" applyAlignment="1">
      <alignment horizontal="center" vertical="center"/>
    </xf>
    <xf numFmtId="0" fontId="28" fillId="0" borderId="105" xfId="67" applyFont="1" applyBorder="1" applyAlignment="1">
      <alignment horizontal="left" vertical="center" indent="1"/>
    </xf>
    <xf numFmtId="0" fontId="12" fillId="0" borderId="8" xfId="67" applyFont="1" applyBorder="1" applyAlignment="1">
      <alignment horizontal="left" vertical="center"/>
    </xf>
    <xf numFmtId="0" fontId="0" fillId="0" borderId="8" xfId="67" applyFont="1" applyBorder="1"/>
    <xf numFmtId="37" fontId="29" fillId="5" borderId="109" xfId="67" applyNumberFormat="1" applyFont="1" applyFill="1" applyBorder="1" applyAlignment="1">
      <alignment horizontal="center" vertical="center"/>
    </xf>
    <xf numFmtId="37" fontId="29" fillId="5" borderId="78" xfId="67" applyNumberFormat="1" applyFont="1" applyFill="1" applyBorder="1" applyAlignment="1">
      <alignment horizontal="center" vertical="center"/>
    </xf>
    <xf numFmtId="37" fontId="29" fillId="5" borderId="72" xfId="67" applyNumberFormat="1" applyFont="1" applyFill="1" applyBorder="1" applyAlignment="1">
      <alignment horizontal="center" vertical="center"/>
    </xf>
    <xf numFmtId="38" fontId="45" fillId="3" borderId="94" xfId="67" applyNumberFormat="1" applyFont="1" applyFill="1" applyBorder="1" applyAlignment="1">
      <alignment horizontal="center" vertical="center"/>
    </xf>
    <xf numFmtId="38" fontId="45" fillId="3" borderId="79" xfId="67" applyNumberFormat="1" applyFont="1" applyFill="1" applyBorder="1" applyAlignment="1">
      <alignment horizontal="center" vertical="center"/>
    </xf>
    <xf numFmtId="40" fontId="46" fillId="3" borderId="94" xfId="67" applyNumberFormat="1" applyFont="1" applyFill="1" applyBorder="1" applyAlignment="1">
      <alignment horizontal="right" vertical="center"/>
    </xf>
    <xf numFmtId="9" fontId="45" fillId="3" borderId="25" xfId="68" applyFont="1" applyFill="1" applyBorder="1" applyAlignment="1">
      <alignment horizontal="center" vertical="center"/>
    </xf>
    <xf numFmtId="0" fontId="28" fillId="0" borderId="61" xfId="67" applyFont="1" applyBorder="1" applyAlignment="1">
      <alignment horizontal="left" vertical="center" indent="1"/>
    </xf>
    <xf numFmtId="37" fontId="29" fillId="5" borderId="100" xfId="67" applyNumberFormat="1" applyFont="1" applyFill="1" applyBorder="1" applyAlignment="1">
      <alignment horizontal="right" vertical="center" indent="1"/>
    </xf>
    <xf numFmtId="37" fontId="29" fillId="5" borderId="106" xfId="67" applyNumberFormat="1" applyFont="1" applyFill="1" applyBorder="1" applyAlignment="1">
      <alignment horizontal="center" vertical="center"/>
    </xf>
    <xf numFmtId="38" fontId="46" fillId="3" borderId="80" xfId="67" applyNumberFormat="1" applyFont="1" applyFill="1" applyBorder="1" applyAlignment="1">
      <alignment horizontal="center" vertical="center"/>
    </xf>
    <xf numFmtId="40" fontId="46" fillId="3" borderId="125" xfId="67" applyNumberFormat="1" applyFont="1" applyFill="1" applyBorder="1" applyAlignment="1">
      <alignment horizontal="right" vertical="center"/>
    </xf>
    <xf numFmtId="0" fontId="28" fillId="0" borderId="0" xfId="67" applyFont="1" applyBorder="1" applyAlignment="1">
      <alignment horizontal="right" vertical="center"/>
    </xf>
    <xf numFmtId="37" fontId="29" fillId="5" borderId="52" xfId="67" applyNumberFormat="1" applyFont="1" applyFill="1" applyBorder="1" applyAlignment="1">
      <alignment horizontal="right" vertical="center" indent="1"/>
    </xf>
    <xf numFmtId="38" fontId="51" fillId="3" borderId="94" xfId="67" applyNumberFormat="1" applyFont="1" applyFill="1" applyBorder="1" applyAlignment="1">
      <alignment horizontal="center" vertical="center"/>
    </xf>
    <xf numFmtId="0" fontId="29" fillId="0" borderId="91" xfId="67" applyFont="1" applyBorder="1" applyAlignment="1">
      <alignment horizontal="left" vertical="center"/>
    </xf>
    <xf numFmtId="0" fontId="0" fillId="0" borderId="7" xfId="67" applyFont="1" applyBorder="1" applyAlignment="1">
      <alignment vertical="center"/>
    </xf>
    <xf numFmtId="5" fontId="12" fillId="0" borderId="7" xfId="67" applyNumberFormat="1" applyFont="1" applyBorder="1" applyAlignment="1">
      <alignment horizontal="right" vertical="center"/>
    </xf>
    <xf numFmtId="37" fontId="29" fillId="5" borderId="97" xfId="67" applyNumberFormat="1" applyFont="1" applyFill="1" applyBorder="1" applyAlignment="1">
      <alignment horizontal="center" vertical="center"/>
    </xf>
    <xf numFmtId="37" fontId="29" fillId="5" borderId="75" xfId="67" applyNumberFormat="1" applyFont="1" applyFill="1" applyBorder="1" applyAlignment="1">
      <alignment horizontal="center" vertical="center"/>
    </xf>
    <xf numFmtId="37" fontId="50" fillId="0" borderId="103" xfId="67" applyNumberFormat="1" applyFont="1" applyBorder="1"/>
    <xf numFmtId="40" fontId="48" fillId="3" borderId="125" xfId="67" applyNumberFormat="1" applyFont="1" applyFill="1" applyBorder="1" applyAlignment="1">
      <alignment horizontal="right" vertical="center"/>
    </xf>
    <xf numFmtId="9" fontId="45" fillId="3" borderId="51" xfId="68" applyFont="1" applyFill="1" applyBorder="1" applyAlignment="1">
      <alignment horizontal="center" vertical="center"/>
    </xf>
    <xf numFmtId="0" fontId="28" fillId="0" borderId="83" xfId="67" applyFont="1" applyBorder="1" applyAlignment="1">
      <alignment vertical="center"/>
    </xf>
    <xf numFmtId="0" fontId="0" fillId="0" borderId="84" xfId="67" applyFont="1" applyBorder="1" applyAlignment="1">
      <alignment vertical="center"/>
    </xf>
    <xf numFmtId="0" fontId="29" fillId="0" borderId="48" xfId="67" applyFont="1" applyBorder="1" applyAlignment="1">
      <alignment horizontal="center" vertical="center"/>
    </xf>
    <xf numFmtId="5" fontId="29" fillId="0" borderId="84" xfId="67" applyNumberFormat="1" applyFont="1" applyBorder="1" applyAlignment="1">
      <alignment horizontal="center" vertical="center"/>
    </xf>
    <xf numFmtId="0" fontId="50" fillId="0" borderId="111" xfId="67" applyFont="1" applyBorder="1" applyAlignment="1">
      <alignment vertical="center"/>
    </xf>
    <xf numFmtId="38" fontId="51" fillId="3" borderId="95" xfId="67" applyNumberFormat="1" applyFont="1" applyFill="1" applyBorder="1" applyAlignment="1">
      <alignment horizontal="center" vertical="center"/>
    </xf>
    <xf numFmtId="0" fontId="48" fillId="3" borderId="87" xfId="67" applyFont="1" applyFill="1" applyBorder="1" applyAlignment="1">
      <alignment horizontal="center" vertical="center"/>
    </xf>
    <xf numFmtId="0" fontId="12" fillId="0" borderId="0" xfId="67" applyFont="1" applyBorder="1"/>
    <xf numFmtId="37" fontId="28" fillId="5" borderId="100" xfId="67" applyNumberFormat="1" applyFont="1" applyFill="1" applyBorder="1" applyAlignment="1">
      <alignment horizontal="right" vertical="center"/>
    </xf>
    <xf numFmtId="37" fontId="28" fillId="5" borderId="112" xfId="67" applyNumberFormat="1" applyFont="1" applyFill="1" applyBorder="1" applyAlignment="1">
      <alignment horizontal="right" vertical="center"/>
    </xf>
    <xf numFmtId="37" fontId="28" fillId="5" borderId="51" xfId="67" applyNumberFormat="1" applyFont="1" applyFill="1" applyBorder="1" applyAlignment="1">
      <alignment horizontal="right" vertical="center"/>
    </xf>
    <xf numFmtId="37" fontId="28" fillId="5" borderId="106" xfId="67" applyNumberFormat="1" applyFont="1" applyFill="1" applyBorder="1" applyAlignment="1">
      <alignment horizontal="center" vertical="center"/>
    </xf>
    <xf numFmtId="6" fontId="48" fillId="0" borderId="8" xfId="67" applyNumberFormat="1" applyFont="1" applyFill="1" applyBorder="1" applyAlignment="1">
      <alignment horizontal="center" vertical="center"/>
    </xf>
    <xf numFmtId="0" fontId="48" fillId="0" borderId="8" xfId="67" applyFont="1" applyFill="1" applyBorder="1" applyAlignment="1">
      <alignment horizontal="center" vertical="center"/>
    </xf>
    <xf numFmtId="40" fontId="48" fillId="0" borderId="8" xfId="67" applyNumberFormat="1" applyFont="1" applyFill="1" applyBorder="1" applyAlignment="1">
      <alignment horizontal="right" vertical="center"/>
    </xf>
    <xf numFmtId="0" fontId="0" fillId="0" borderId="8" xfId="67" quotePrefix="1" applyFont="1" applyFill="1" applyBorder="1" applyAlignment="1">
      <alignment horizontal="center"/>
    </xf>
    <xf numFmtId="166" fontId="48" fillId="0" borderId="8" xfId="68" applyNumberFormat="1" applyFont="1" applyFill="1" applyBorder="1" applyAlignment="1">
      <alignment horizontal="center" vertical="center"/>
    </xf>
    <xf numFmtId="3" fontId="48" fillId="0" borderId="8" xfId="68" applyNumberFormat="1" applyFont="1" applyFill="1" applyBorder="1" applyAlignment="1">
      <alignment horizontal="center" vertical="center"/>
    </xf>
    <xf numFmtId="37" fontId="28" fillId="5" borderId="101" xfId="67" applyNumberFormat="1" applyFont="1" applyFill="1" applyBorder="1" applyAlignment="1">
      <alignment horizontal="right" vertical="center"/>
    </xf>
    <xf numFmtId="37" fontId="28" fillId="5" borderId="30" xfId="67" applyNumberFormat="1" applyFont="1" applyFill="1" applyBorder="1" applyAlignment="1">
      <alignment horizontal="right" vertical="center"/>
    </xf>
    <xf numFmtId="9" fontId="19" fillId="0" borderId="0" xfId="68" applyFont="1" applyBorder="1" applyAlignment="1">
      <alignment horizontal="right" vertical="center"/>
    </xf>
    <xf numFmtId="0" fontId="28" fillId="0" borderId="65" xfId="67" applyFont="1" applyBorder="1" applyAlignment="1">
      <alignment horizontal="left" vertical="center" indent="1"/>
    </xf>
    <xf numFmtId="37" fontId="28" fillId="5" borderId="52" xfId="67" applyNumberFormat="1" applyFont="1" applyFill="1" applyBorder="1" applyAlignment="1">
      <alignment horizontal="right" vertical="center"/>
    </xf>
    <xf numFmtId="37" fontId="28" fillId="5" borderId="97" xfId="67" applyNumberFormat="1" applyFont="1" applyFill="1" applyBorder="1" applyAlignment="1">
      <alignment horizontal="right" vertical="center"/>
    </xf>
    <xf numFmtId="37" fontId="28" fillId="5" borderId="75" xfId="67" applyNumberFormat="1" applyFont="1" applyFill="1" applyBorder="1" applyAlignment="1">
      <alignment horizontal="right" vertical="center"/>
    </xf>
    <xf numFmtId="37" fontId="28" fillId="5" borderId="74" xfId="67" applyNumberFormat="1" applyFont="1" applyFill="1" applyBorder="1" applyAlignment="1">
      <alignment horizontal="center" vertical="center"/>
    </xf>
    <xf numFmtId="0" fontId="12" fillId="0" borderId="83" xfId="67" applyFont="1" applyBorder="1" applyAlignment="1">
      <alignment vertical="center"/>
    </xf>
    <xf numFmtId="0" fontId="1" fillId="0" borderId="84" xfId="67" applyFont="1" applyBorder="1" applyAlignment="1">
      <alignment vertical="center"/>
    </xf>
    <xf numFmtId="0" fontId="1" fillId="0" borderId="96" xfId="67" applyFont="1" applyBorder="1" applyAlignment="1">
      <alignment vertical="center"/>
    </xf>
    <xf numFmtId="0" fontId="12" fillId="0" borderId="113" xfId="67" applyFont="1" applyBorder="1" applyAlignment="1">
      <alignment horizontal="center" vertical="center"/>
    </xf>
    <xf numFmtId="0" fontId="1" fillId="0" borderId="96" xfId="67" applyFont="1" applyBorder="1" applyAlignment="1">
      <alignment horizontal="center" vertical="center"/>
    </xf>
    <xf numFmtId="0" fontId="12" fillId="0" borderId="85" xfId="67" applyFont="1" applyBorder="1" applyAlignment="1">
      <alignment horizontal="center" vertical="center"/>
    </xf>
    <xf numFmtId="0" fontId="48" fillId="3" borderId="61" xfId="67" applyFont="1" applyFill="1" applyBorder="1" applyAlignment="1">
      <alignment horizontal="center" vertical="center"/>
    </xf>
    <xf numFmtId="0" fontId="1" fillId="3" borderId="30" xfId="67" applyFont="1" applyFill="1" applyBorder="1" applyAlignment="1"/>
    <xf numFmtId="0" fontId="12" fillId="0" borderId="94" xfId="67" applyFont="1" applyBorder="1" applyAlignment="1">
      <alignment horizontal="left" vertical="center" indent="1"/>
    </xf>
    <xf numFmtId="0" fontId="1" fillId="0" borderId="16" xfId="67" applyFont="1" applyBorder="1" applyAlignment="1">
      <alignment horizontal="left" indent="1"/>
    </xf>
    <xf numFmtId="37" fontId="28" fillId="5" borderId="16" xfId="67" applyNumberFormat="1" applyFont="1" applyFill="1" applyBorder="1" applyAlignment="1">
      <alignment horizontal="center" vertical="center"/>
    </xf>
    <xf numFmtId="9" fontId="28" fillId="5" borderId="79" xfId="68" applyFont="1" applyFill="1" applyBorder="1" applyAlignment="1">
      <alignment horizontal="center" vertical="center"/>
    </xf>
    <xf numFmtId="0" fontId="12" fillId="0" borderId="95" xfId="67" applyFont="1" applyBorder="1" applyAlignment="1">
      <alignment horizontal="left" vertical="center" indent="1"/>
    </xf>
    <xf numFmtId="0" fontId="1" fillId="0" borderId="57" xfId="67" applyFont="1" applyBorder="1" applyAlignment="1">
      <alignment horizontal="left" indent="1"/>
    </xf>
    <xf numFmtId="37" fontId="28" fillId="5" borderId="57" xfId="67" applyNumberFormat="1" applyFont="1" applyFill="1" applyBorder="1" applyAlignment="1">
      <alignment horizontal="center" vertical="center"/>
    </xf>
    <xf numFmtId="9" fontId="28" fillId="5" borderId="87" xfId="68" applyFont="1" applyFill="1" applyBorder="1" applyAlignment="1">
      <alignment horizontal="center" vertical="center"/>
    </xf>
    <xf numFmtId="0" fontId="29" fillId="0" borderId="83" xfId="67" applyFont="1" applyBorder="1" applyAlignment="1">
      <alignment horizontal="left" vertical="center"/>
    </xf>
    <xf numFmtId="0" fontId="50" fillId="0" borderId="84" xfId="67" applyFont="1" applyBorder="1" applyAlignment="1"/>
    <xf numFmtId="5" fontId="29" fillId="0" borderId="113" xfId="67" applyNumberFormat="1" applyFont="1" applyBorder="1" applyAlignment="1">
      <alignment horizontal="right" vertical="center"/>
    </xf>
    <xf numFmtId="0" fontId="50" fillId="0" borderId="96" xfId="67" applyFont="1" applyBorder="1" applyAlignment="1"/>
    <xf numFmtId="10" fontId="29" fillId="0" borderId="111" xfId="67" applyNumberFormat="1" applyFont="1" applyBorder="1" applyAlignment="1">
      <alignment horizontal="center" vertical="center"/>
    </xf>
    <xf numFmtId="38" fontId="45" fillId="3" borderId="80" xfId="67" applyNumberFormat="1" applyFont="1" applyFill="1" applyBorder="1" applyAlignment="1">
      <alignment horizontal="center" vertical="center"/>
    </xf>
    <xf numFmtId="0" fontId="29" fillId="0" borderId="102" xfId="67" applyFont="1" applyBorder="1" applyAlignment="1">
      <alignment horizontal="left" vertical="center"/>
    </xf>
    <xf numFmtId="0" fontId="50" fillId="0" borderId="1" xfId="67" applyFont="1" applyBorder="1" applyAlignment="1"/>
    <xf numFmtId="5" fontId="29" fillId="0" borderId="110" xfId="67" applyNumberFormat="1" applyFont="1" applyBorder="1" applyAlignment="1">
      <alignment horizontal="right" vertical="center"/>
    </xf>
    <xf numFmtId="0" fontId="50" fillId="0" borderId="56" xfId="67" applyFont="1" applyBorder="1" applyAlignment="1"/>
    <xf numFmtId="10" fontId="29" fillId="0" borderId="108" xfId="67" applyNumberFormat="1" applyFont="1" applyBorder="1" applyAlignment="1">
      <alignment horizontal="center" vertical="center"/>
    </xf>
    <xf numFmtId="0" fontId="29" fillId="0" borderId="65" xfId="67" applyFont="1" applyBorder="1" applyAlignment="1">
      <alignment horizontal="left" vertical="center"/>
    </xf>
    <xf numFmtId="0" fontId="29" fillId="0" borderId="9" xfId="67" applyFont="1" applyBorder="1" applyAlignment="1">
      <alignment vertical="center"/>
    </xf>
    <xf numFmtId="0" fontId="50" fillId="0" borderId="9" xfId="67" applyFont="1" applyBorder="1"/>
    <xf numFmtId="0" fontId="29" fillId="0" borderId="114" xfId="67" applyFont="1" applyBorder="1" applyAlignment="1">
      <alignment horizontal="center" vertical="center"/>
    </xf>
    <xf numFmtId="0" fontId="29" fillId="0" borderId="89" xfId="67" applyFont="1" applyBorder="1" applyAlignment="1">
      <alignment horizontal="center" vertical="center"/>
    </xf>
    <xf numFmtId="10" fontId="29" fillId="0" borderId="74" xfId="67" applyNumberFormat="1" applyFont="1" applyBorder="1" applyAlignment="1">
      <alignment horizontal="center" vertical="center"/>
    </xf>
    <xf numFmtId="0" fontId="12" fillId="0" borderId="61" xfId="67" applyFont="1" applyBorder="1" applyAlignment="1">
      <alignment horizontal="left" vertical="center"/>
    </xf>
    <xf numFmtId="0" fontId="12" fillId="0" borderId="0" xfId="67" applyFont="1" applyBorder="1" applyAlignment="1">
      <alignment horizontal="center" vertical="center"/>
    </xf>
    <xf numFmtId="5" fontId="28" fillId="5" borderId="106" xfId="67" applyNumberFormat="1" applyFont="1" applyFill="1" applyBorder="1" applyAlignment="1">
      <alignment horizontal="center" vertical="center"/>
    </xf>
    <xf numFmtId="0" fontId="12" fillId="0" borderId="65" xfId="67" applyFont="1" applyBorder="1" applyAlignment="1">
      <alignment horizontal="left" vertical="center"/>
    </xf>
    <xf numFmtId="0" fontId="12" fillId="0" borderId="9" xfId="67" applyFont="1" applyBorder="1" applyAlignment="1">
      <alignment vertical="center"/>
    </xf>
    <xf numFmtId="0" fontId="12" fillId="0" borderId="9" xfId="67" applyFont="1" applyBorder="1" applyAlignment="1">
      <alignment horizontal="center" vertical="center"/>
    </xf>
    <xf numFmtId="5" fontId="28" fillId="5" borderId="74" xfId="67" applyNumberFormat="1" applyFont="1" applyFill="1" applyBorder="1" applyAlignment="1">
      <alignment horizontal="center" vertical="center"/>
    </xf>
    <xf numFmtId="37" fontId="51" fillId="3" borderId="95" xfId="67" applyNumberFormat="1" applyFont="1" applyFill="1" applyBorder="1" applyAlignment="1">
      <alignment horizontal="center" vertical="center"/>
    </xf>
    <xf numFmtId="0" fontId="46" fillId="3" borderId="87" xfId="67" applyFont="1" applyFill="1" applyBorder="1" applyAlignment="1">
      <alignment horizontal="center" vertical="center"/>
    </xf>
    <xf numFmtId="40" fontId="46" fillId="3" borderId="95" xfId="67" applyNumberFormat="1" applyFont="1" applyFill="1" applyBorder="1" applyAlignment="1">
      <alignment horizontal="right" vertical="center"/>
    </xf>
    <xf numFmtId="0" fontId="35" fillId="0" borderId="61" xfId="67" applyFont="1" applyBorder="1" applyAlignment="1">
      <alignment horizontal="left" vertical="center"/>
    </xf>
    <xf numFmtId="40" fontId="45" fillId="0" borderId="126" xfId="67" applyNumberFormat="1" applyFont="1" applyFill="1" applyBorder="1" applyAlignment="1">
      <alignment horizontal="center"/>
    </xf>
    <xf numFmtId="38" fontId="48" fillId="0" borderId="0" xfId="67" applyNumberFormat="1" applyFont="1" applyFill="1" applyBorder="1" applyAlignment="1">
      <alignment horizontal="left" vertical="center"/>
    </xf>
    <xf numFmtId="40" fontId="45" fillId="0" borderId="0" xfId="67" applyNumberFormat="1" applyFont="1" applyFill="1" applyBorder="1" applyAlignment="1">
      <alignment horizontal="center" vertical="center"/>
    </xf>
    <xf numFmtId="9" fontId="51" fillId="0" borderId="0" xfId="68" applyFont="1" applyFill="1" applyBorder="1" applyAlignment="1">
      <alignment horizontal="center" vertical="center"/>
    </xf>
    <xf numFmtId="0" fontId="47" fillId="0" borderId="9" xfId="67" applyFont="1" applyFill="1" applyBorder="1" applyAlignment="1">
      <alignment horizontal="center" vertical="center"/>
    </xf>
    <xf numFmtId="38" fontId="46" fillId="0" borderId="0" xfId="67" applyNumberFormat="1" applyFont="1" applyFill="1" applyBorder="1" applyAlignment="1">
      <alignment horizontal="right" vertical="center"/>
    </xf>
    <xf numFmtId="0" fontId="36" fillId="0" borderId="0" xfId="67" quotePrefix="1" applyFont="1" applyFill="1" applyBorder="1" applyAlignment="1">
      <alignment horizontal="center"/>
    </xf>
    <xf numFmtId="38" fontId="46" fillId="0" borderId="0" xfId="67" applyNumberFormat="1" applyFont="1" applyFill="1" applyBorder="1" applyAlignment="1">
      <alignment horizontal="left" vertical="center"/>
    </xf>
    <xf numFmtId="0" fontId="45" fillId="3" borderId="105" xfId="67" applyFont="1" applyFill="1" applyBorder="1" applyAlignment="1">
      <alignment horizontal="center"/>
    </xf>
    <xf numFmtId="0" fontId="45" fillId="3" borderId="78" xfId="67" applyFont="1" applyFill="1" applyBorder="1" applyAlignment="1">
      <alignment horizontal="center"/>
    </xf>
    <xf numFmtId="0" fontId="48" fillId="3" borderId="8" xfId="67" applyFont="1" applyFill="1" applyBorder="1" applyAlignment="1">
      <alignment horizontal="center"/>
    </xf>
    <xf numFmtId="0" fontId="48" fillId="3" borderId="8" xfId="67" applyFont="1" applyFill="1" applyBorder="1" applyAlignment="1">
      <alignment horizontal="center"/>
    </xf>
    <xf numFmtId="0" fontId="12" fillId="3" borderId="72" xfId="67" applyFont="1" applyFill="1" applyBorder="1" applyAlignment="1">
      <alignment horizontal="center"/>
    </xf>
    <xf numFmtId="0" fontId="47" fillId="3" borderId="65" xfId="67" applyFont="1" applyFill="1" applyBorder="1" applyAlignment="1">
      <alignment horizontal="center"/>
    </xf>
    <xf numFmtId="0" fontId="48" fillId="3" borderId="30" xfId="67" applyFont="1" applyFill="1" applyBorder="1" applyAlignment="1">
      <alignment horizontal="center"/>
    </xf>
    <xf numFmtId="0" fontId="46" fillId="3" borderId="9" xfId="67" applyFont="1" applyFill="1" applyBorder="1" applyAlignment="1">
      <alignment horizontal="center"/>
    </xf>
    <xf numFmtId="0" fontId="12" fillId="3" borderId="106" xfId="67" applyFont="1" applyFill="1" applyBorder="1" applyAlignment="1">
      <alignment horizontal="center"/>
    </xf>
    <xf numFmtId="38" fontId="46" fillId="3" borderId="93" xfId="67" applyNumberFormat="1" applyFont="1" applyFill="1" applyBorder="1" applyAlignment="1">
      <alignment horizontal="right" vertical="center"/>
    </xf>
    <xf numFmtId="38" fontId="46" fillId="3" borderId="48" xfId="67" applyNumberFormat="1" applyFont="1" applyFill="1" applyBorder="1" applyAlignment="1">
      <alignment horizontal="right" vertical="center"/>
    </xf>
    <xf numFmtId="38" fontId="48" fillId="3" borderId="96" xfId="67" applyNumberFormat="1" applyFont="1" applyFill="1" applyBorder="1" applyAlignment="1">
      <alignment horizontal="right" vertical="center"/>
    </xf>
    <xf numFmtId="6" fontId="48" fillId="3" borderId="115" xfId="67" quotePrefix="1" applyNumberFormat="1" applyFont="1" applyFill="1" applyBorder="1" applyAlignment="1">
      <alignment horizontal="center" vertical="center"/>
    </xf>
    <xf numFmtId="9" fontId="48" fillId="3" borderId="48" xfId="68" applyFont="1" applyFill="1" applyBorder="1" applyAlignment="1">
      <alignment horizontal="center" vertical="center"/>
    </xf>
    <xf numFmtId="38" fontId="48" fillId="3" borderId="92" xfId="67" applyNumberFormat="1" applyFont="1" applyFill="1" applyBorder="1" applyAlignment="1">
      <alignment horizontal="right" vertical="center"/>
    </xf>
    <xf numFmtId="38" fontId="46" fillId="3" borderId="94" xfId="67" applyNumberFormat="1" applyFont="1" applyFill="1" applyBorder="1" applyAlignment="1">
      <alignment horizontal="right" vertical="center"/>
    </xf>
    <xf numFmtId="38" fontId="46" fillId="3" borderId="16" xfId="67" applyNumberFormat="1" applyFont="1" applyFill="1" applyBorder="1" applyAlignment="1">
      <alignment horizontal="right" vertical="center"/>
    </xf>
    <xf numFmtId="38" fontId="48" fillId="3" borderId="25" xfId="67" applyNumberFormat="1" applyFont="1" applyFill="1" applyBorder="1" applyAlignment="1">
      <alignment horizontal="right" vertical="center"/>
    </xf>
    <xf numFmtId="6" fontId="48" fillId="3" borderId="16" xfId="67" quotePrefix="1" applyNumberFormat="1" applyFont="1" applyFill="1" applyBorder="1" applyAlignment="1">
      <alignment horizontal="center" vertical="center"/>
    </xf>
    <xf numFmtId="9" fontId="48" fillId="3" borderId="16" xfId="68" applyFont="1" applyFill="1" applyBorder="1" applyAlignment="1">
      <alignment horizontal="center" vertical="center"/>
    </xf>
    <xf numFmtId="38" fontId="48" fillId="3" borderId="79" xfId="67" applyNumberFormat="1" applyFont="1" applyFill="1" applyBorder="1" applyAlignment="1">
      <alignment horizontal="right" vertical="center"/>
    </xf>
    <xf numFmtId="0" fontId="29" fillId="0" borderId="0" xfId="67" applyFont="1" applyAlignment="1">
      <alignment horizontal="left" indent="1"/>
    </xf>
    <xf numFmtId="0" fontId="12" fillId="0" borderId="0" xfId="67" applyFont="1" applyAlignment="1">
      <alignment horizontal="left" indent="2"/>
    </xf>
    <xf numFmtId="38" fontId="48" fillId="3" borderId="16" xfId="67" applyNumberFormat="1" applyFont="1" applyFill="1" applyBorder="1" applyAlignment="1">
      <alignment horizontal="right" vertical="center"/>
    </xf>
    <xf numFmtId="0" fontId="28" fillId="0" borderId="0" xfId="67" applyFont="1" applyAlignment="1">
      <alignment horizontal="left" indent="1"/>
    </xf>
    <xf numFmtId="38" fontId="48" fillId="3" borderId="94" xfId="67" applyNumberFormat="1" applyFont="1" applyFill="1" applyBorder="1" applyAlignment="1">
      <alignment horizontal="right" vertical="center"/>
    </xf>
    <xf numFmtId="6" fontId="48" fillId="3" borderId="23" xfId="67" quotePrefix="1" applyNumberFormat="1" applyFont="1" applyFill="1" applyBorder="1" applyAlignment="1">
      <alignment horizontal="center" vertical="center"/>
    </xf>
    <xf numFmtId="38" fontId="48" fillId="3" borderId="95" xfId="67" applyNumberFormat="1" applyFont="1" applyFill="1" applyBorder="1" applyAlignment="1">
      <alignment horizontal="right" vertical="center"/>
    </xf>
    <xf numFmtId="38" fontId="48" fillId="3" borderId="57" xfId="67" applyNumberFormat="1" applyFont="1" applyFill="1" applyBorder="1" applyAlignment="1">
      <alignment horizontal="right" vertical="center"/>
    </xf>
    <xf numFmtId="6" fontId="48" fillId="3" borderId="89" xfId="67" applyNumberFormat="1" applyFont="1" applyFill="1" applyBorder="1" applyAlignment="1">
      <alignment horizontal="right" vertical="center"/>
    </xf>
    <xf numFmtId="6" fontId="48" fillId="3" borderId="57" xfId="67" applyNumberFormat="1" applyFont="1" applyFill="1" applyBorder="1" applyAlignment="1">
      <alignment horizontal="right" vertical="center"/>
    </xf>
    <xf numFmtId="9" fontId="48" fillId="3" borderId="57" xfId="68" applyNumberFormat="1" applyFont="1" applyFill="1" applyBorder="1" applyAlignment="1">
      <alignment horizontal="center" vertical="center"/>
    </xf>
    <xf numFmtId="6" fontId="48" fillId="3" borderId="87" xfId="67" applyNumberFormat="1" applyFont="1" applyFill="1" applyBorder="1" applyAlignment="1">
      <alignment horizontal="right" vertical="center"/>
    </xf>
    <xf numFmtId="3" fontId="46" fillId="3" borderId="76" xfId="6" applyNumberFormat="1" applyFont="1" applyFill="1" applyBorder="1" applyAlignment="1">
      <alignment horizontal="center" vertical="center"/>
    </xf>
    <xf numFmtId="3" fontId="46" fillId="3" borderId="46" xfId="8" applyNumberFormat="1" applyFont="1" applyFill="1" applyBorder="1" applyAlignment="1">
      <alignment horizontal="center" vertical="center"/>
    </xf>
    <xf numFmtId="3" fontId="46" fillId="3" borderId="15" xfId="6" applyNumberFormat="1" applyFont="1" applyFill="1" applyBorder="1" applyAlignment="1">
      <alignment horizontal="center" vertical="center"/>
    </xf>
    <xf numFmtId="3" fontId="46" fillId="3" borderId="18" xfId="6" applyNumberFormat="1" applyFont="1" applyFill="1" applyBorder="1" applyAlignment="1">
      <alignment horizontal="center" vertical="center"/>
    </xf>
    <xf numFmtId="3" fontId="46" fillId="3" borderId="81" xfId="6" applyNumberFormat="1" applyFont="1" applyFill="1" applyBorder="1" applyAlignment="1">
      <alignment horizontal="center" vertical="center"/>
    </xf>
    <xf numFmtId="40" fontId="46" fillId="3" borderId="82" xfId="6" applyNumberFormat="1" applyFont="1" applyFill="1" applyBorder="1" applyAlignment="1">
      <alignment horizontal="right" vertical="center"/>
    </xf>
    <xf numFmtId="0" fontId="10" fillId="3" borderId="67" xfId="6" quotePrefix="1" applyFont="1" applyFill="1" applyBorder="1" applyAlignment="1">
      <alignment horizontal="center"/>
    </xf>
    <xf numFmtId="166" fontId="46" fillId="3" borderId="26" xfId="8" applyNumberFormat="1" applyFont="1" applyFill="1" applyBorder="1" applyAlignment="1">
      <alignment horizontal="center" vertical="center"/>
    </xf>
    <xf numFmtId="3" fontId="46" fillId="3" borderId="11" xfId="8" applyNumberFormat="1" applyFont="1" applyFill="1" applyBorder="1" applyAlignment="1">
      <alignment horizontal="center" vertical="center"/>
    </xf>
    <xf numFmtId="6" fontId="17" fillId="2" borderId="73" xfId="5" applyNumberFormat="1" applyFont="1" applyFill="1" applyBorder="1" applyAlignment="1">
      <alignment horizontal="left" vertical="center" indent="1"/>
    </xf>
    <xf numFmtId="0" fontId="0" fillId="2" borderId="52" xfId="0" applyFill="1" applyBorder="1" applyAlignment="1">
      <alignment horizontal="left" vertical="center" indent="1"/>
    </xf>
    <xf numFmtId="6" fontId="17" fillId="2" borderId="45" xfId="5" applyNumberFormat="1" applyFont="1" applyFill="1" applyBorder="1" applyAlignment="1">
      <alignment horizontal="right" vertical="center"/>
    </xf>
    <xf numFmtId="6" fontId="17" fillId="2" borderId="127" xfId="5" applyNumberFormat="1" applyFont="1" applyFill="1" applyBorder="1" applyAlignment="1">
      <alignment horizontal="center" vertical="center"/>
    </xf>
    <xf numFmtId="0" fontId="0" fillId="2" borderId="124" xfId="0" applyFill="1" applyBorder="1" applyAlignment="1">
      <alignment horizontal="center" vertical="center"/>
    </xf>
    <xf numFmtId="0" fontId="0" fillId="2" borderId="122" xfId="0" applyFill="1" applyBorder="1" applyAlignment="1">
      <alignment horizontal="center"/>
    </xf>
    <xf numFmtId="6" fontId="17" fillId="2" borderId="71" xfId="5" applyNumberFormat="1" applyFont="1" applyFill="1" applyBorder="1" applyAlignment="1">
      <alignment horizontal="left" vertical="center" indent="1"/>
    </xf>
    <xf numFmtId="0" fontId="0" fillId="2" borderId="115" xfId="0" applyFill="1" applyBorder="1" applyAlignment="1">
      <alignment horizontal="left" vertical="center" indent="1"/>
    </xf>
    <xf numFmtId="6" fontId="17" fillId="2" borderId="31" xfId="5" applyNumberFormat="1" applyFont="1" applyFill="1" applyBorder="1" applyAlignment="1">
      <alignment horizontal="right" vertical="center"/>
    </xf>
    <xf numFmtId="6" fontId="17" fillId="2" borderId="128" xfId="5" applyNumberFormat="1" applyFont="1" applyFill="1" applyBorder="1" applyAlignment="1">
      <alignment horizontal="left" vertical="center" indent="1"/>
    </xf>
    <xf numFmtId="0" fontId="0" fillId="2" borderId="129" xfId="0" applyFill="1" applyBorder="1" applyAlignment="1">
      <alignment horizontal="left" vertical="center" indent="1"/>
    </xf>
    <xf numFmtId="5" fontId="17" fillId="2" borderId="20" xfId="4" applyNumberFormat="1" applyFont="1" applyFill="1" applyBorder="1" applyAlignment="1">
      <alignment horizontal="right" vertical="center"/>
    </xf>
    <xf numFmtId="6" fontId="17" fillId="2" borderId="130" xfId="5" applyNumberFormat="1" applyFont="1" applyFill="1" applyBorder="1" applyAlignment="1">
      <alignment horizontal="left" vertical="center" indent="1"/>
    </xf>
    <xf numFmtId="0" fontId="0" fillId="2" borderId="22" xfId="0" applyFill="1" applyBorder="1" applyAlignment="1">
      <alignment horizontal="left" vertical="center" indent="1"/>
    </xf>
    <xf numFmtId="9" fontId="17" fillId="2" borderId="31" xfId="4" applyFont="1" applyFill="1" applyBorder="1" applyAlignment="1">
      <alignment horizontal="right" vertical="center"/>
    </xf>
    <xf numFmtId="9" fontId="17" fillId="2" borderId="14" xfId="4" applyFont="1" applyFill="1" applyBorder="1" applyAlignment="1">
      <alignment horizontal="right" vertical="center"/>
    </xf>
    <xf numFmtId="6" fontId="17" fillId="2" borderId="18" xfId="5" applyNumberFormat="1" applyFont="1" applyFill="1" applyBorder="1" applyAlignment="1">
      <alignment horizontal="left" vertical="center" indent="1"/>
    </xf>
    <xf numFmtId="0" fontId="0" fillId="2" borderId="19" xfId="0" applyFill="1" applyBorder="1" applyAlignment="1">
      <alignment horizontal="left" vertical="center" indent="1"/>
    </xf>
    <xf numFmtId="9" fontId="17" fillId="2" borderId="20" xfId="4" applyFont="1" applyFill="1" applyBorder="1" applyAlignment="1">
      <alignment horizontal="right" vertical="center"/>
    </xf>
    <xf numFmtId="6" fontId="17" fillId="2" borderId="36" xfId="5" applyNumberFormat="1" applyFont="1" applyFill="1" applyBorder="1" applyAlignment="1">
      <alignment horizontal="right" vertical="center"/>
    </xf>
    <xf numFmtId="6" fontId="17" fillId="2" borderId="20" xfId="5" applyNumberFormat="1" applyFont="1" applyFill="1" applyBorder="1" applyAlignment="1">
      <alignment horizontal="right" vertical="center"/>
    </xf>
    <xf numFmtId="6" fontId="17" fillId="2" borderId="122" xfId="5" applyNumberFormat="1" applyFont="1" applyFill="1" applyBorder="1" applyAlignment="1">
      <alignment horizontal="right" vertical="center"/>
    </xf>
    <xf numFmtId="0" fontId="13" fillId="2" borderId="27" xfId="5" applyFont="1" applyFill="1" applyBorder="1" applyAlignment="1">
      <alignment horizontal="left" indent="1"/>
    </xf>
    <xf numFmtId="0" fontId="13" fillId="2" borderId="24" xfId="5" applyFont="1" applyFill="1" applyBorder="1" applyAlignment="1">
      <alignment horizontal="left" indent="1"/>
    </xf>
    <xf numFmtId="8" fontId="13" fillId="2" borderId="14" xfId="5" applyNumberFormat="1" applyFont="1" applyFill="1" applyBorder="1"/>
    <xf numFmtId="0" fontId="13" fillId="2" borderId="28" xfId="5" applyFont="1" applyFill="1" applyBorder="1" applyAlignment="1">
      <alignment horizontal="left" indent="1"/>
    </xf>
    <xf numFmtId="9" fontId="13" fillId="2" borderId="53" xfId="4" applyFont="1" applyFill="1" applyBorder="1"/>
    <xf numFmtId="0" fontId="13" fillId="2" borderId="123" xfId="5" applyFont="1" applyFill="1" applyBorder="1" applyAlignment="1">
      <alignment horizontal="left" indent="1"/>
    </xf>
    <xf numFmtId="8" fontId="13" fillId="2" borderId="45" xfId="5" applyNumberFormat="1" applyFont="1" applyFill="1" applyBorder="1"/>
    <xf numFmtId="0" fontId="13" fillId="2" borderId="29" xfId="5" applyFont="1" applyFill="1" applyBorder="1" applyAlignment="1">
      <alignment horizontal="left" indent="1"/>
    </xf>
    <xf numFmtId="0" fontId="13" fillId="2" borderId="26" xfId="5" applyFont="1" applyFill="1" applyBorder="1" applyAlignment="1">
      <alignment horizontal="left" indent="1"/>
    </xf>
    <xf numFmtId="8" fontId="39" fillId="4" borderId="21" xfId="5" applyNumberFormat="1" applyFont="1" applyFill="1" applyBorder="1"/>
    <xf numFmtId="0" fontId="52" fillId="0" borderId="0" xfId="5" applyFont="1" applyAlignment="1">
      <alignment horizontal="center" vertical="center"/>
    </xf>
  </cellXfs>
  <cellStyles count="69">
    <cellStyle name="Comma [0] 2" xfId="9"/>
    <cellStyle name="Comma [0] 3" xfId="10"/>
    <cellStyle name="Comma [0] 4" xfId="11"/>
    <cellStyle name="Comma [0] 5" xfId="47"/>
    <cellStyle name="Comma [0] 7" xfId="12"/>
    <cellStyle name="Comma 2" xfId="1"/>
    <cellStyle name="Comma 2 2" xfId="13"/>
    <cellStyle name="Comma 2 2 2" xfId="59"/>
    <cellStyle name="Comma 2 3" xfId="14"/>
    <cellStyle name="Comma 2 4" xfId="15"/>
    <cellStyle name="Comma 2 5" xfId="40"/>
    <cellStyle name="Comma 3" xfId="16"/>
    <cellStyle name="Comma 3 2" xfId="48"/>
    <cellStyle name="Comma 4" xfId="17"/>
    <cellStyle name="Comma 4 2" xfId="49"/>
    <cellStyle name="Comma 5" xfId="50"/>
    <cellStyle name="Comma 6" xfId="60"/>
    <cellStyle name="Comma 7" xfId="18"/>
    <cellStyle name="Currency [0] 2" xfId="19"/>
    <cellStyle name="Currency [0] 3" xfId="20"/>
    <cellStyle name="Currency [0] 4" xfId="51"/>
    <cellStyle name="Currency [0] 7" xfId="21"/>
    <cellStyle name="Currency 2" xfId="2"/>
    <cellStyle name="Currency 2 2" xfId="22"/>
    <cellStyle name="Currency 2 3" xfId="23"/>
    <cellStyle name="Currency 2 3 2" xfId="44"/>
    <cellStyle name="Currency 2 3 3" xfId="62"/>
    <cellStyle name="Currency 3" xfId="24"/>
    <cellStyle name="Currency 4" xfId="25"/>
    <cellStyle name="Currency 5" xfId="61"/>
    <cellStyle name="Currency 7" xfId="26"/>
    <cellStyle name="Currency 7 2" xfId="65"/>
    <cellStyle name="Normal" xfId="0" builtinId="0"/>
    <cellStyle name="Normal 2" xfId="3"/>
    <cellStyle name="Normal 2 2" xfId="27"/>
    <cellStyle name="Normal 2 3" xfId="28"/>
    <cellStyle name="Normal 2 3 2" xfId="43"/>
    <cellStyle name="Normal 2 4" xfId="52"/>
    <cellStyle name="Normal 2 5" xfId="53"/>
    <cellStyle name="Normal 2 6" xfId="54"/>
    <cellStyle name="Normal 3" xfId="5"/>
    <cellStyle name="Normal 3 2" xfId="29"/>
    <cellStyle name="Normal 3 2 2" xfId="63"/>
    <cellStyle name="Normal 3 3" xfId="46"/>
    <cellStyle name="Normal 3 4" xfId="55"/>
    <cellStyle name="Normal 4" xfId="30"/>
    <cellStyle name="Normal 4 2" xfId="42"/>
    <cellStyle name="Normal 5" xfId="31"/>
    <cellStyle name="Normal 6" xfId="32"/>
    <cellStyle name="Normal 7" xfId="33"/>
    <cellStyle name="Normal 7 2" xfId="64"/>
    <cellStyle name="Normal 8" xfId="34"/>
    <cellStyle name="Normal 9" xfId="6"/>
    <cellStyle name="Normal 9 2" xfId="39"/>
    <cellStyle name="Normal 9 3" xfId="67"/>
    <cellStyle name="Percent" xfId="4" builtinId="5"/>
    <cellStyle name="Percent 2" xfId="7"/>
    <cellStyle name="Percent 2 2" xfId="45"/>
    <cellStyle name="Percent 2 3" xfId="56"/>
    <cellStyle name="Percent 3" xfId="35"/>
    <cellStyle name="Percent 3 2" xfId="57"/>
    <cellStyle name="Percent 4" xfId="36"/>
    <cellStyle name="Percent 5" xfId="37"/>
    <cellStyle name="Percent 6" xfId="8"/>
    <cellStyle name="Percent 6 2" xfId="41"/>
    <cellStyle name="Percent 6 3" xfId="58"/>
    <cellStyle name="Percent 6 4" xfId="68"/>
    <cellStyle name="Percent 7" xfId="38"/>
    <cellStyle name="Percent 7 2" xfId="66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142652</xdr:colOff>
      <xdr:row>54</xdr:row>
      <xdr:rowOff>12517</xdr:rowOff>
    </xdr:from>
    <xdr:to>
      <xdr:col>9</xdr:col>
      <xdr:colOff>18317</xdr:colOff>
      <xdr:row>55</xdr:row>
      <xdr:rowOff>131378</xdr:rowOff>
    </xdr:to>
    <xdr:sp macro="" textlink="">
      <xdr:nvSpPr>
        <xdr:cNvPr id="2" name="Arrow: Up 1">
          <a:extLst>
            <a:ext uri="{FF2B5EF4-FFF2-40B4-BE49-F238E27FC236}">
              <a16:creationId xmlns:a16="http://schemas.microsoft.com/office/drawing/2014/main" id="{8CC76BC9-F9CA-45C3-9F10-854CBE2D13C1}"/>
            </a:ext>
          </a:extLst>
        </xdr:cNvPr>
        <xdr:cNvSpPr/>
      </xdr:nvSpPr>
      <xdr:spPr>
        <a:xfrm rot="16200000">
          <a:off x="4500605" y="10059726"/>
          <a:ext cx="309361" cy="676886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145681</xdr:colOff>
      <xdr:row>50</xdr:row>
      <xdr:rowOff>44824</xdr:rowOff>
    </xdr:from>
    <xdr:to>
      <xdr:col>8</xdr:col>
      <xdr:colOff>676887</xdr:colOff>
      <xdr:row>50</xdr:row>
      <xdr:rowOff>179293</xdr:rowOff>
    </xdr:to>
    <xdr:sp macro="" textlink="">
      <xdr:nvSpPr>
        <xdr:cNvPr id="3" name="Arrow: Up 2">
          <a:extLst>
            <a:ext uri="{FF2B5EF4-FFF2-40B4-BE49-F238E27FC236}">
              <a16:creationId xmlns:a16="http://schemas.microsoft.com/office/drawing/2014/main" id="{850F4266-55B7-4503-BB0B-6BE3849A8A2F}"/>
            </a:ext>
          </a:extLst>
        </xdr:cNvPr>
        <xdr:cNvSpPr/>
      </xdr:nvSpPr>
      <xdr:spPr>
        <a:xfrm rot="16200000">
          <a:off x="4518240" y="9321030"/>
          <a:ext cx="134469" cy="531206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16F-Chap-00-Portrait-Tax-Rates-Sept-25-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 Rates for 2016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showGridLines="0" topLeftCell="A10" zoomScale="170" zoomScaleNormal="170" workbookViewId="0">
      <selection activeCell="F25" sqref="F25"/>
    </sheetView>
  </sheetViews>
  <sheetFormatPr defaultColWidth="8.75" defaultRowHeight="15" x14ac:dyDescent="0.25"/>
  <cols>
    <col min="1" max="1" width="2.25" style="1" customWidth="1"/>
    <col min="2" max="2" width="4.75" style="1" customWidth="1"/>
    <col min="3" max="3" width="1" style="2" customWidth="1"/>
    <col min="4" max="4" width="4.25" style="2" customWidth="1"/>
    <col min="5" max="5" width="14.25" style="2" customWidth="1"/>
    <col min="6" max="6" width="13.375" style="2" customWidth="1"/>
    <col min="7" max="7" width="12.125" style="5" customWidth="1"/>
    <col min="8" max="8" width="5.25" style="5" customWidth="1"/>
    <col min="9" max="9" width="10.5" style="5" customWidth="1"/>
    <col min="10" max="10" width="13.25" style="5" customWidth="1"/>
    <col min="11" max="11" width="4.75" style="1" customWidth="1"/>
    <col min="12" max="12" width="12.375" style="1" customWidth="1"/>
    <col min="13" max="19" width="21.25" style="1" customWidth="1"/>
    <col min="20" max="16384" width="8.75" style="1"/>
  </cols>
  <sheetData>
    <row r="1" spans="2:10" ht="2.4500000000000002" customHeight="1" x14ac:dyDescent="0.25">
      <c r="D1" s="3"/>
      <c r="F1" s="4"/>
      <c r="G1" s="4"/>
      <c r="H1" s="4"/>
      <c r="I1" s="4"/>
    </row>
    <row r="2" spans="2:10" ht="18.75" thickBot="1" x14ac:dyDescent="0.3">
      <c r="B2" s="151"/>
      <c r="D2" s="207" t="s">
        <v>136</v>
      </c>
      <c r="G2" s="4"/>
      <c r="H2" s="4"/>
      <c r="I2" s="4"/>
    </row>
    <row r="3" spans="2:10" x14ac:dyDescent="0.25">
      <c r="B3" s="218" t="s">
        <v>5</v>
      </c>
      <c r="C3" s="146"/>
      <c r="D3" s="147" t="s">
        <v>6</v>
      </c>
      <c r="E3" s="90"/>
      <c r="F3" s="90"/>
      <c r="G3" s="148"/>
      <c r="H3" s="148"/>
      <c r="I3" s="149"/>
      <c r="J3" s="150">
        <v>1000000</v>
      </c>
    </row>
    <row r="4" spans="2:10" x14ac:dyDescent="0.25">
      <c r="B4" s="219"/>
      <c r="C4" s="10"/>
      <c r="D4" s="11" t="s">
        <v>7</v>
      </c>
      <c r="E4" s="11"/>
      <c r="F4" s="12"/>
      <c r="G4" s="13"/>
      <c r="H4" s="13"/>
      <c r="I4" s="14"/>
      <c r="J4" s="15">
        <v>-800000</v>
      </c>
    </row>
    <row r="5" spans="2:10" x14ac:dyDescent="0.25">
      <c r="B5" s="219"/>
      <c r="C5" s="10"/>
      <c r="D5" s="11" t="s">
        <v>8</v>
      </c>
      <c r="E5" s="11"/>
      <c r="F5" s="12"/>
      <c r="G5" s="13"/>
      <c r="H5" s="13"/>
      <c r="I5" s="14"/>
      <c r="J5" s="16">
        <f>SUM(J3:J4)</f>
        <v>200000</v>
      </c>
    </row>
    <row r="6" spans="2:10" x14ac:dyDescent="0.25">
      <c r="B6" s="219"/>
      <c r="C6" s="10"/>
      <c r="D6" s="17" t="s">
        <v>9</v>
      </c>
      <c r="E6" s="11"/>
      <c r="F6" s="12"/>
      <c r="G6" s="13"/>
      <c r="H6" s="13"/>
      <c r="I6" s="18"/>
      <c r="J6" s="19">
        <v>-80000</v>
      </c>
    </row>
    <row r="7" spans="2:10" ht="16.5" thickBot="1" x14ac:dyDescent="0.3">
      <c r="B7" s="219"/>
      <c r="C7" s="20"/>
      <c r="D7" s="11"/>
      <c r="E7" s="21" t="s">
        <v>10</v>
      </c>
      <c r="F7" s="22"/>
      <c r="G7" s="23"/>
      <c r="H7" s="23"/>
      <c r="I7" s="24"/>
      <c r="J7" s="25">
        <f>SUM(J5:J6)</f>
        <v>120000</v>
      </c>
    </row>
    <row r="8" spans="2:10" ht="15.75" x14ac:dyDescent="0.25">
      <c r="B8" s="219"/>
      <c r="C8" s="26"/>
      <c r="D8" s="11"/>
      <c r="E8" s="209" t="s">
        <v>11</v>
      </c>
      <c r="F8" s="210"/>
      <c r="G8" s="210"/>
      <c r="H8" s="211"/>
      <c r="I8" s="155" t="s">
        <v>0</v>
      </c>
      <c r="J8" s="27"/>
    </row>
    <row r="9" spans="2:10" ht="15.75" x14ac:dyDescent="0.25">
      <c r="B9" s="219"/>
      <c r="C9" s="26"/>
      <c r="D9" s="11"/>
      <c r="E9" s="212" t="s">
        <v>12</v>
      </c>
      <c r="F9" s="213"/>
      <c r="G9" s="28" t="s">
        <v>13</v>
      </c>
      <c r="H9" s="29" t="s">
        <v>14</v>
      </c>
      <c r="I9" s="154" t="s">
        <v>49</v>
      </c>
      <c r="J9" s="30"/>
    </row>
    <row r="10" spans="2:10" ht="13.15" customHeight="1" x14ac:dyDescent="0.25">
      <c r="B10" s="219"/>
      <c r="C10" s="31"/>
      <c r="D10" s="11"/>
      <c r="E10" s="32">
        <v>0</v>
      </c>
      <c r="F10" s="33">
        <v>50000</v>
      </c>
      <c r="G10" s="34">
        <v>50000</v>
      </c>
      <c r="H10" s="35">
        <v>0.15</v>
      </c>
      <c r="I10" s="36">
        <f>+G10*H10</f>
        <v>7500</v>
      </c>
      <c r="J10" s="37"/>
    </row>
    <row r="11" spans="2:10" ht="13.15" customHeight="1" x14ac:dyDescent="0.25">
      <c r="B11" s="219"/>
      <c r="C11" s="31"/>
      <c r="D11" s="11"/>
      <c r="E11" s="38">
        <f t="shared" ref="E11:E13" si="0">+F10</f>
        <v>50000</v>
      </c>
      <c r="F11" s="39">
        <v>75000</v>
      </c>
      <c r="G11" s="40">
        <v>25000</v>
      </c>
      <c r="H11" s="41">
        <v>0.25</v>
      </c>
      <c r="I11" s="42">
        <f>+G11*H11</f>
        <v>6250</v>
      </c>
      <c r="J11" s="43"/>
    </row>
    <row r="12" spans="2:10" ht="13.15" customHeight="1" x14ac:dyDescent="0.25">
      <c r="B12" s="219"/>
      <c r="C12" s="31"/>
      <c r="D12" s="11"/>
      <c r="E12" s="38">
        <f t="shared" si="0"/>
        <v>75000</v>
      </c>
      <c r="F12" s="39">
        <v>100000</v>
      </c>
      <c r="G12" s="40">
        <v>25000</v>
      </c>
      <c r="H12" s="41">
        <v>0.34</v>
      </c>
      <c r="I12" s="42">
        <f>+G12*H12</f>
        <v>8500</v>
      </c>
      <c r="J12" s="43"/>
    </row>
    <row r="13" spans="2:10" ht="13.15" customHeight="1" thickBot="1" x14ac:dyDescent="0.3">
      <c r="B13" s="219"/>
      <c r="C13" s="31"/>
      <c r="D13" s="11"/>
      <c r="E13" s="44">
        <f t="shared" si="0"/>
        <v>100000</v>
      </c>
      <c r="F13" s="45">
        <v>335000</v>
      </c>
      <c r="G13" s="152">
        <v>20000</v>
      </c>
      <c r="H13" s="46">
        <v>0.39</v>
      </c>
      <c r="I13" s="153">
        <f>+G13*H13</f>
        <v>7800</v>
      </c>
      <c r="J13" s="43"/>
    </row>
    <row r="14" spans="2:10" ht="13.15" customHeight="1" thickBot="1" x14ac:dyDescent="0.3">
      <c r="B14" s="219"/>
      <c r="C14" s="179"/>
      <c r="D14" s="180"/>
      <c r="E14" s="208" t="s">
        <v>138</v>
      </c>
      <c r="F14" s="45"/>
      <c r="G14" s="152"/>
      <c r="H14" s="46"/>
      <c r="I14" s="153"/>
      <c r="J14" s="181"/>
    </row>
    <row r="15" spans="2:10" ht="15.75" x14ac:dyDescent="0.25">
      <c r="B15" s="219"/>
      <c r="C15" s="51"/>
      <c r="D15" s="22" t="s">
        <v>46</v>
      </c>
      <c r="E15" s="48"/>
      <c r="F15" s="52"/>
      <c r="G15" s="49">
        <f>SUM(G10:G13)</f>
        <v>120000</v>
      </c>
      <c r="H15" s="50"/>
      <c r="I15" s="53">
        <f>SUM(I10:I13)</f>
        <v>30050</v>
      </c>
      <c r="J15" s="54">
        <f>SUM(I10:I13)</f>
        <v>30050</v>
      </c>
    </row>
    <row r="16" spans="2:10" ht="18.75" thickBot="1" x14ac:dyDescent="0.3">
      <c r="B16" s="219"/>
      <c r="C16" s="55"/>
      <c r="D16" s="56" t="s">
        <v>100</v>
      </c>
      <c r="E16" s="56"/>
      <c r="F16" s="56"/>
      <c r="G16" s="57"/>
      <c r="H16" s="24"/>
      <c r="I16" s="58"/>
      <c r="J16" s="59">
        <f>+J7-J15</f>
        <v>89950</v>
      </c>
    </row>
    <row r="17" spans="1:10" ht="18.600000000000001" customHeight="1" thickBot="1" x14ac:dyDescent="0.3">
      <c r="A17" s="60"/>
      <c r="B17" s="60"/>
      <c r="C17" s="61" t="s">
        <v>48</v>
      </c>
      <c r="D17" s="62"/>
      <c r="E17" s="62"/>
      <c r="F17" s="63"/>
      <c r="G17" s="64"/>
      <c r="H17" s="64"/>
      <c r="I17" s="64"/>
      <c r="J17" s="65"/>
    </row>
    <row r="18" spans="1:10" ht="21" customHeight="1" thickBot="1" x14ac:dyDescent="0.3">
      <c r="B18" s="214" t="s">
        <v>15</v>
      </c>
      <c r="C18" s="215" t="s">
        <v>137</v>
      </c>
      <c r="D18" s="216"/>
      <c r="E18" s="216"/>
      <c r="F18" s="216"/>
      <c r="G18" s="216"/>
      <c r="H18" s="216"/>
      <c r="I18" s="216"/>
      <c r="J18" s="217"/>
    </row>
    <row r="19" spans="1:10" x14ac:dyDescent="0.25">
      <c r="B19" s="214"/>
      <c r="C19" s="66"/>
      <c r="D19" s="67" t="s">
        <v>16</v>
      </c>
      <c r="E19" s="67"/>
      <c r="F19" s="7"/>
      <c r="G19" s="8"/>
      <c r="H19" s="68"/>
      <c r="I19" s="69"/>
      <c r="J19" s="9">
        <f>-J6</f>
        <v>80000</v>
      </c>
    </row>
    <row r="20" spans="1:10" x14ac:dyDescent="0.25">
      <c r="B20" s="214"/>
      <c r="C20" s="47"/>
      <c r="D20" s="70" t="s">
        <v>47</v>
      </c>
      <c r="E20" s="70"/>
      <c r="F20" s="12"/>
      <c r="G20" s="71"/>
      <c r="H20" s="14"/>
      <c r="I20" s="72"/>
      <c r="J20" s="73">
        <v>0</v>
      </c>
    </row>
    <row r="21" spans="1:10" x14ac:dyDescent="0.25">
      <c r="B21" s="214"/>
      <c r="C21" s="10"/>
      <c r="D21" s="12" t="s">
        <v>17</v>
      </c>
      <c r="E21" s="12"/>
      <c r="F21" s="12"/>
      <c r="G21" s="71"/>
      <c r="H21" s="14"/>
      <c r="I21" s="72"/>
      <c r="J21" s="74">
        <f>SUM(J19:J20)</f>
        <v>80000</v>
      </c>
    </row>
    <row r="22" spans="1:10" x14ac:dyDescent="0.25">
      <c r="B22" s="214"/>
      <c r="C22" s="10"/>
      <c r="D22" s="12" t="s">
        <v>18</v>
      </c>
      <c r="E22" s="12"/>
      <c r="F22" s="12"/>
      <c r="G22" s="71"/>
      <c r="H22" s="14"/>
      <c r="I22" s="75" t="s">
        <v>19</v>
      </c>
      <c r="J22" s="76"/>
    </row>
    <row r="23" spans="1:10" x14ac:dyDescent="0.25">
      <c r="B23" s="214"/>
      <c r="C23" s="77"/>
      <c r="D23" s="11" t="s">
        <v>20</v>
      </c>
      <c r="E23" s="11"/>
      <c r="F23" s="12"/>
      <c r="G23" s="71"/>
      <c r="H23" s="14"/>
      <c r="I23" s="78">
        <v>-4050</v>
      </c>
      <c r="J23" s="79"/>
    </row>
    <row r="24" spans="1:10" x14ac:dyDescent="0.25">
      <c r="B24" s="214"/>
      <c r="C24" s="77"/>
      <c r="D24" s="11" t="s">
        <v>21</v>
      </c>
      <c r="E24" s="11"/>
      <c r="F24" s="12"/>
      <c r="G24" s="71"/>
      <c r="H24" s="14"/>
      <c r="I24" s="80">
        <v>-15950</v>
      </c>
      <c r="J24" s="79"/>
    </row>
    <row r="25" spans="1:10" x14ac:dyDescent="0.25">
      <c r="B25" s="214"/>
      <c r="C25" s="10"/>
      <c r="D25" s="81" t="s">
        <v>22</v>
      </c>
      <c r="E25" s="12"/>
      <c r="F25" s="12"/>
      <c r="G25" s="71"/>
      <c r="H25" s="14"/>
      <c r="I25" s="69"/>
      <c r="J25" s="82">
        <f>SUM(I23:I24)</f>
        <v>-20000</v>
      </c>
    </row>
    <row r="26" spans="1:10" ht="15.75" thickBot="1" x14ac:dyDescent="0.3">
      <c r="B26" s="214"/>
      <c r="C26" s="83"/>
      <c r="D26" s="84" t="s">
        <v>23</v>
      </c>
      <c r="E26" s="85"/>
      <c r="F26" s="22"/>
      <c r="G26" s="23"/>
      <c r="H26" s="86"/>
      <c r="I26" s="87"/>
      <c r="J26" s="74">
        <f>SUM(J21:J25)</f>
        <v>60000</v>
      </c>
    </row>
    <row r="27" spans="1:10" x14ac:dyDescent="0.25">
      <c r="B27" s="214"/>
      <c r="C27" s="20"/>
      <c r="D27" s="88"/>
      <c r="E27" s="89" t="s">
        <v>24</v>
      </c>
      <c r="F27" s="90"/>
      <c r="G27" s="91">
        <v>37650</v>
      </c>
      <c r="H27" s="92"/>
      <c r="I27" s="93">
        <v>5183.75</v>
      </c>
      <c r="J27" s="94"/>
    </row>
    <row r="28" spans="1:10" x14ac:dyDescent="0.25">
      <c r="B28" s="214"/>
      <c r="C28" s="31"/>
      <c r="D28" s="95"/>
      <c r="E28" s="96" t="s">
        <v>25</v>
      </c>
      <c r="F28" s="12"/>
      <c r="G28" s="80">
        <f>+J26-G27</f>
        <v>22350</v>
      </c>
      <c r="H28" s="97">
        <v>0.25</v>
      </c>
      <c r="I28" s="98">
        <f>+H28*G28</f>
        <v>5587.5</v>
      </c>
      <c r="J28" s="99"/>
    </row>
    <row r="29" spans="1:10" ht="15.75" thickBot="1" x14ac:dyDescent="0.3">
      <c r="B29" s="214"/>
      <c r="C29" s="26"/>
      <c r="D29" s="88"/>
      <c r="E29" s="100" t="s">
        <v>26</v>
      </c>
      <c r="F29" s="101"/>
      <c r="G29" s="102">
        <f>SUM(G27:G28)</f>
        <v>60000</v>
      </c>
      <c r="H29" s="103"/>
      <c r="I29" s="104">
        <f>SUM(I27:I28)</f>
        <v>10771.25</v>
      </c>
      <c r="J29" s="99"/>
    </row>
    <row r="30" spans="1:10" x14ac:dyDescent="0.25">
      <c r="B30" s="214"/>
      <c r="C30" s="20"/>
      <c r="D30" s="105" t="s">
        <v>50</v>
      </c>
      <c r="E30" s="6"/>
      <c r="F30" s="7"/>
      <c r="G30" s="106"/>
      <c r="H30" s="107"/>
      <c r="I30" s="108"/>
      <c r="J30" s="109">
        <f>+I29</f>
        <v>10771.25</v>
      </c>
    </row>
    <row r="31" spans="1:10" x14ac:dyDescent="0.25">
      <c r="B31" s="214"/>
      <c r="C31" s="66"/>
      <c r="D31" s="110" t="s">
        <v>27</v>
      </c>
      <c r="E31" s="110"/>
      <c r="F31" s="7"/>
      <c r="G31" s="8"/>
      <c r="H31" s="68"/>
      <c r="I31" s="69"/>
      <c r="J31" s="111">
        <v>12000</v>
      </c>
    </row>
    <row r="32" spans="1:10" ht="15.75" thickBot="1" x14ac:dyDescent="0.3">
      <c r="B32" s="214"/>
      <c r="C32" s="112"/>
      <c r="D32" s="113" t="s">
        <v>28</v>
      </c>
      <c r="E32" s="113"/>
      <c r="F32" s="56"/>
      <c r="G32" s="57"/>
      <c r="H32" s="24"/>
      <c r="I32" s="58"/>
      <c r="J32" s="114">
        <f>+J30-J31</f>
        <v>-1228.75</v>
      </c>
    </row>
    <row r="33" spans="2:10" ht="19.149999999999999" customHeight="1" thickBot="1" x14ac:dyDescent="0.3">
      <c r="C33" s="115"/>
      <c r="D33" s="115"/>
      <c r="E33" s="115"/>
      <c r="F33" s="48"/>
      <c r="G33" s="116"/>
      <c r="H33" s="116"/>
      <c r="I33" s="116"/>
      <c r="J33" s="117"/>
    </row>
    <row r="34" spans="2:10" x14ac:dyDescent="0.25">
      <c r="B34" s="231" t="s">
        <v>29</v>
      </c>
      <c r="C34" s="231"/>
      <c r="D34" s="232" t="s">
        <v>1</v>
      </c>
      <c r="E34" s="89" t="s">
        <v>30</v>
      </c>
      <c r="F34" s="90"/>
      <c r="G34" s="118"/>
      <c r="H34" s="119"/>
      <c r="I34" s="120"/>
      <c r="J34" s="121">
        <f>+J30</f>
        <v>10771.25</v>
      </c>
    </row>
    <row r="35" spans="2:10" x14ac:dyDescent="0.25">
      <c r="B35" s="231"/>
      <c r="C35" s="231"/>
      <c r="D35" s="233"/>
      <c r="E35" s="122" t="s">
        <v>31</v>
      </c>
      <c r="F35" s="22"/>
      <c r="G35" s="123"/>
      <c r="H35" s="124"/>
      <c r="I35" s="125"/>
      <c r="J35" s="126">
        <f>+J15</f>
        <v>30050</v>
      </c>
    </row>
    <row r="36" spans="2:10" x14ac:dyDescent="0.25">
      <c r="B36" s="231"/>
      <c r="C36" s="231"/>
      <c r="D36" s="233"/>
      <c r="E36" s="20" t="s">
        <v>32</v>
      </c>
      <c r="F36" s="12"/>
      <c r="G36" s="13"/>
      <c r="H36" s="127"/>
      <c r="I36" s="128"/>
      <c r="J36" s="129">
        <f>+J35+J34</f>
        <v>40821.25</v>
      </c>
    </row>
    <row r="37" spans="2:10" ht="15.75" thickBot="1" x14ac:dyDescent="0.3">
      <c r="B37" s="231"/>
      <c r="C37" s="231"/>
      <c r="D37" s="233"/>
      <c r="E37" s="130" t="s">
        <v>33</v>
      </c>
      <c r="F37" s="131"/>
      <c r="G37" s="132"/>
      <c r="H37" s="133"/>
      <c r="I37" s="134">
        <v>200000</v>
      </c>
      <c r="J37" s="135">
        <f>+J36/200000</f>
        <v>0.20410624999999999</v>
      </c>
    </row>
    <row r="38" spans="2:10" ht="15.6" customHeight="1" thickBot="1" x14ac:dyDescent="0.3">
      <c r="C38" s="136"/>
      <c r="D38" s="136"/>
      <c r="E38" s="137"/>
      <c r="F38" s="138"/>
      <c r="G38" s="139"/>
      <c r="H38" s="139"/>
      <c r="I38" s="140"/>
      <c r="J38" s="141"/>
    </row>
    <row r="39" spans="2:10" ht="19.149999999999999" customHeight="1" x14ac:dyDescent="0.25">
      <c r="B39" s="231" t="s">
        <v>34</v>
      </c>
      <c r="C39" s="231"/>
      <c r="D39" s="234" t="s">
        <v>35</v>
      </c>
      <c r="E39" s="236" t="s">
        <v>36</v>
      </c>
      <c r="F39" s="237"/>
      <c r="G39" s="220" t="s">
        <v>37</v>
      </c>
      <c r="H39" s="221"/>
      <c r="I39" s="221"/>
      <c r="J39" s="222"/>
    </row>
    <row r="40" spans="2:10" ht="16.149999999999999" customHeight="1" x14ac:dyDescent="0.25">
      <c r="B40" s="231"/>
      <c r="C40" s="231"/>
      <c r="D40" s="235"/>
      <c r="E40" s="223" t="s">
        <v>38</v>
      </c>
      <c r="F40" s="225" t="s">
        <v>39</v>
      </c>
      <c r="G40" s="227" t="s">
        <v>40</v>
      </c>
      <c r="H40" s="228"/>
      <c r="I40" s="142"/>
      <c r="J40" s="143" t="s">
        <v>41</v>
      </c>
    </row>
    <row r="41" spans="2:10" x14ac:dyDescent="0.25">
      <c r="B41" s="231"/>
      <c r="C41" s="231"/>
      <c r="D41" s="235"/>
      <c r="E41" s="224"/>
      <c r="F41" s="226"/>
      <c r="G41" s="229" t="s">
        <v>42</v>
      </c>
      <c r="H41" s="230"/>
      <c r="I41" s="144" t="s">
        <v>43</v>
      </c>
      <c r="J41" s="145" t="s">
        <v>44</v>
      </c>
    </row>
    <row r="42" spans="2:10" ht="13.15" customHeight="1" x14ac:dyDescent="0.25">
      <c r="B42" s="231"/>
      <c r="C42" s="231"/>
      <c r="D42" s="235"/>
      <c r="E42" s="491">
        <v>0</v>
      </c>
      <c r="F42" s="254">
        <v>9275</v>
      </c>
      <c r="G42" s="255">
        <v>0</v>
      </c>
      <c r="H42" s="256" t="s">
        <v>45</v>
      </c>
      <c r="I42" s="250">
        <v>0.1</v>
      </c>
      <c r="J42" s="492">
        <v>0</v>
      </c>
    </row>
    <row r="43" spans="2:10" ht="13.15" customHeight="1" x14ac:dyDescent="0.25">
      <c r="B43" s="231"/>
      <c r="C43" s="231"/>
      <c r="D43" s="235"/>
      <c r="E43" s="493">
        <f t="shared" ref="E43:E48" si="1">+F42</f>
        <v>9275</v>
      </c>
      <c r="F43" s="257">
        <v>37650</v>
      </c>
      <c r="G43" s="252">
        <f>+I42*F42</f>
        <v>927.5</v>
      </c>
      <c r="H43" s="258" t="s">
        <v>45</v>
      </c>
      <c r="I43" s="251">
        <v>0.15</v>
      </c>
      <c r="J43" s="492">
        <f t="shared" ref="J43:J48" si="2">+E43</f>
        <v>9275</v>
      </c>
    </row>
    <row r="44" spans="2:10" ht="13.15" customHeight="1" x14ac:dyDescent="0.25">
      <c r="B44" s="231"/>
      <c r="C44" s="231"/>
      <c r="D44" s="235"/>
      <c r="E44" s="493">
        <f t="shared" si="1"/>
        <v>37650</v>
      </c>
      <c r="F44" s="259">
        <v>91150</v>
      </c>
      <c r="G44" s="252">
        <f>+G43+(I43*(F43-J43))</f>
        <v>5183.75</v>
      </c>
      <c r="H44" s="258" t="s">
        <v>45</v>
      </c>
      <c r="I44" s="251">
        <v>0.25</v>
      </c>
      <c r="J44" s="492">
        <f t="shared" si="2"/>
        <v>37650</v>
      </c>
    </row>
    <row r="45" spans="2:10" ht="13.15" customHeight="1" x14ac:dyDescent="0.25">
      <c r="B45" s="231"/>
      <c r="C45" s="231"/>
      <c r="D45" s="235"/>
      <c r="E45" s="493">
        <f t="shared" si="1"/>
        <v>91150</v>
      </c>
      <c r="F45" s="259">
        <v>190150</v>
      </c>
      <c r="G45" s="252">
        <f>+G44+(I44*(F44-J44))</f>
        <v>18558.75</v>
      </c>
      <c r="H45" s="258" t="s">
        <v>45</v>
      </c>
      <c r="I45" s="251">
        <v>0.28000000000000003</v>
      </c>
      <c r="J45" s="492">
        <f t="shared" si="2"/>
        <v>91150</v>
      </c>
    </row>
    <row r="46" spans="2:10" ht="13.15" customHeight="1" x14ac:dyDescent="0.25">
      <c r="B46" s="231"/>
      <c r="C46" s="231"/>
      <c r="D46" s="235"/>
      <c r="E46" s="493">
        <f t="shared" si="1"/>
        <v>190150</v>
      </c>
      <c r="F46" s="259">
        <v>413350</v>
      </c>
      <c r="G46" s="252">
        <f>+G45+(I45*(F45-J45))</f>
        <v>46278.75</v>
      </c>
      <c r="H46" s="258" t="s">
        <v>45</v>
      </c>
      <c r="I46" s="251">
        <v>0.33</v>
      </c>
      <c r="J46" s="492">
        <f t="shared" si="2"/>
        <v>190150</v>
      </c>
    </row>
    <row r="47" spans="2:10" ht="13.15" customHeight="1" x14ac:dyDescent="0.25">
      <c r="B47" s="231"/>
      <c r="C47" s="231"/>
      <c r="D47" s="235"/>
      <c r="E47" s="493">
        <f t="shared" si="1"/>
        <v>413350</v>
      </c>
      <c r="F47" s="259">
        <v>415050</v>
      </c>
      <c r="G47" s="252">
        <f>+G46+(I46*(F46-J46))</f>
        <v>119934.75</v>
      </c>
      <c r="H47" s="258" t="s">
        <v>45</v>
      </c>
      <c r="I47" s="253">
        <v>0.35</v>
      </c>
      <c r="J47" s="492">
        <f t="shared" si="2"/>
        <v>413350</v>
      </c>
    </row>
    <row r="48" spans="2:10" ht="13.15" customHeight="1" thickBot="1" x14ac:dyDescent="0.3">
      <c r="B48" s="231"/>
      <c r="C48" s="231"/>
      <c r="D48" s="235"/>
      <c r="E48" s="494">
        <f t="shared" si="1"/>
        <v>415050</v>
      </c>
      <c r="F48" s="495"/>
      <c r="G48" s="496">
        <f>+G47+(I47*(F47-J47))</f>
        <v>120529.75</v>
      </c>
      <c r="H48" s="497" t="s">
        <v>45</v>
      </c>
      <c r="I48" s="498">
        <v>0.39600000000000002</v>
      </c>
      <c r="J48" s="499">
        <f t="shared" si="2"/>
        <v>415050</v>
      </c>
    </row>
  </sheetData>
  <mergeCells count="15">
    <mergeCell ref="B34:C37"/>
    <mergeCell ref="D34:D37"/>
    <mergeCell ref="B39:C48"/>
    <mergeCell ref="D39:D48"/>
    <mergeCell ref="E39:F39"/>
    <mergeCell ref="G39:J39"/>
    <mergeCell ref="E40:E41"/>
    <mergeCell ref="F40:F41"/>
    <mergeCell ref="G40:H40"/>
    <mergeCell ref="G41:H41"/>
    <mergeCell ref="E8:H8"/>
    <mergeCell ref="E9:F9"/>
    <mergeCell ref="B18:B32"/>
    <mergeCell ref="C18:J18"/>
    <mergeCell ref="B3:B16"/>
  </mergeCells>
  <pageMargins left="0.7" right="0.7" top="0.5" bottom="0.5" header="0.3" footer="0.3"/>
  <pageSetup scale="99" orientation="portrait" horizontalDpi="4294967293" verticalDpi="4294967293" r:id="rId1"/>
  <headerFooter>
    <oddHeader>&amp;L&amp;"Arial,Bold"&amp;10&amp;UBasic Case - No Bonus, No Div.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8"/>
  <sheetViews>
    <sheetView showGridLines="0" tabSelected="1" zoomScale="170" zoomScaleNormal="170" workbookViewId="0">
      <selection activeCell="E55" sqref="E55"/>
    </sheetView>
  </sheetViews>
  <sheetFormatPr defaultColWidth="8.75" defaultRowHeight="15" x14ac:dyDescent="0.25"/>
  <cols>
    <col min="1" max="1" width="1.25" style="1" customWidth="1"/>
    <col min="2" max="2" width="4.25" style="1" customWidth="1"/>
    <col min="3" max="3" width="1" style="2" customWidth="1"/>
    <col min="4" max="4" width="4.25" style="2" customWidth="1"/>
    <col min="5" max="5" width="13.25" style="2" customWidth="1"/>
    <col min="6" max="6" width="14.125" style="2" customWidth="1"/>
    <col min="7" max="7" width="12.125" style="5" customWidth="1"/>
    <col min="8" max="8" width="5.25" style="5" customWidth="1"/>
    <col min="9" max="9" width="10.5" style="5" customWidth="1"/>
    <col min="10" max="10" width="11.875" style="5" customWidth="1"/>
    <col min="11" max="11" width="1.875" style="1" customWidth="1"/>
    <col min="12" max="16384" width="8.75" style="1"/>
  </cols>
  <sheetData>
    <row r="1" spans="2:10" ht="2.4500000000000002" customHeight="1" x14ac:dyDescent="0.25">
      <c r="D1" s="3"/>
      <c r="F1" s="4"/>
      <c r="G1" s="4"/>
      <c r="H1" s="4"/>
      <c r="I1" s="4"/>
    </row>
    <row r="2" spans="2:10" ht="18.75" thickBot="1" x14ac:dyDescent="0.3">
      <c r="B2" s="151"/>
      <c r="D2" s="207" t="s">
        <v>136</v>
      </c>
      <c r="G2" s="4"/>
      <c r="H2" s="4"/>
      <c r="I2" s="4"/>
    </row>
    <row r="3" spans="2:10" x14ac:dyDescent="0.25">
      <c r="B3" s="218" t="s">
        <v>5</v>
      </c>
      <c r="C3" s="146"/>
      <c r="D3" s="147" t="s">
        <v>6</v>
      </c>
      <c r="E3" s="90"/>
      <c r="F3" s="90"/>
      <c r="G3" s="148"/>
      <c r="H3" s="148"/>
      <c r="I3" s="149"/>
      <c r="J3" s="150">
        <v>1000000</v>
      </c>
    </row>
    <row r="4" spans="2:10" x14ac:dyDescent="0.25">
      <c r="B4" s="219"/>
      <c r="C4" s="10"/>
      <c r="D4" s="11" t="s">
        <v>7</v>
      </c>
      <c r="E4" s="11"/>
      <c r="F4" s="12"/>
      <c r="G4" s="13"/>
      <c r="H4" s="13"/>
      <c r="I4" s="14"/>
      <c r="J4" s="15">
        <v>-800000</v>
      </c>
    </row>
    <row r="5" spans="2:10" x14ac:dyDescent="0.25">
      <c r="B5" s="219"/>
      <c r="C5" s="10"/>
      <c r="D5" s="11" t="s">
        <v>8</v>
      </c>
      <c r="E5" s="11"/>
      <c r="F5" s="12"/>
      <c r="G5" s="13"/>
      <c r="H5" s="13"/>
      <c r="I5" s="14"/>
      <c r="J5" s="16">
        <f>SUM(J3:J4)</f>
        <v>200000</v>
      </c>
    </row>
    <row r="6" spans="2:10" x14ac:dyDescent="0.25">
      <c r="B6" s="219"/>
      <c r="C6" s="10"/>
      <c r="D6" s="17" t="s">
        <v>9</v>
      </c>
      <c r="E6" s="11"/>
      <c r="F6" s="12"/>
      <c r="G6" s="13"/>
      <c r="H6" s="13"/>
      <c r="I6" s="18"/>
      <c r="J6" s="19">
        <v>-80000</v>
      </c>
    </row>
    <row r="7" spans="2:10" ht="15.75" x14ac:dyDescent="0.25">
      <c r="B7" s="219"/>
      <c r="C7" s="20"/>
      <c r="D7" s="11"/>
      <c r="E7" s="21" t="s">
        <v>10</v>
      </c>
      <c r="F7" s="22"/>
      <c r="G7" s="23"/>
      <c r="H7" s="23"/>
      <c r="I7" s="86"/>
      <c r="J7" s="25">
        <f>SUM(J5:J6)</f>
        <v>120000</v>
      </c>
    </row>
    <row r="8" spans="2:10" ht="18" x14ac:dyDescent="0.25">
      <c r="B8" s="219"/>
      <c r="C8" s="26"/>
      <c r="D8" s="11"/>
      <c r="E8" s="238" t="s">
        <v>11</v>
      </c>
      <c r="F8" s="239"/>
      <c r="G8" s="239"/>
      <c r="H8" s="240"/>
      <c r="I8" s="173" t="s">
        <v>0</v>
      </c>
      <c r="J8" s="27"/>
    </row>
    <row r="9" spans="2:10" ht="15.75" x14ac:dyDescent="0.25">
      <c r="B9" s="219"/>
      <c r="C9" s="26"/>
      <c r="D9" s="11"/>
      <c r="E9" s="241" t="s">
        <v>12</v>
      </c>
      <c r="F9" s="213"/>
      <c r="G9" s="28" t="s">
        <v>13</v>
      </c>
      <c r="H9" s="29" t="s">
        <v>14</v>
      </c>
      <c r="I9" s="174" t="s">
        <v>49</v>
      </c>
      <c r="J9" s="30"/>
    </row>
    <row r="10" spans="2:10" ht="13.15" customHeight="1" x14ac:dyDescent="0.25">
      <c r="B10" s="219"/>
      <c r="C10" s="31"/>
      <c r="D10" s="11"/>
      <c r="E10" s="175">
        <v>0</v>
      </c>
      <c r="F10" s="33">
        <v>50000</v>
      </c>
      <c r="G10" s="34">
        <v>50000</v>
      </c>
      <c r="H10" s="35">
        <v>0.15</v>
      </c>
      <c r="I10" s="176">
        <f>+G10*H10</f>
        <v>7500</v>
      </c>
      <c r="J10" s="37"/>
    </row>
    <row r="11" spans="2:10" ht="13.15" customHeight="1" x14ac:dyDescent="0.25">
      <c r="B11" s="219"/>
      <c r="C11" s="31"/>
      <c r="D11" s="11"/>
      <c r="E11" s="177">
        <f t="shared" ref="E11:E13" si="0">+F10</f>
        <v>50000</v>
      </c>
      <c r="F11" s="39">
        <v>75000</v>
      </c>
      <c r="G11" s="40">
        <v>25000</v>
      </c>
      <c r="H11" s="41">
        <v>0.25</v>
      </c>
      <c r="I11" s="178">
        <f>+G11*H11</f>
        <v>6250</v>
      </c>
      <c r="J11" s="43"/>
    </row>
    <row r="12" spans="2:10" ht="13.15" customHeight="1" x14ac:dyDescent="0.25">
      <c r="B12" s="219"/>
      <c r="C12" s="31"/>
      <c r="D12" s="11"/>
      <c r="E12" s="177">
        <f t="shared" si="0"/>
        <v>75000</v>
      </c>
      <c r="F12" s="39">
        <v>100000</v>
      </c>
      <c r="G12" s="40">
        <v>25000</v>
      </c>
      <c r="H12" s="41">
        <v>0.34</v>
      </c>
      <c r="I12" s="178">
        <f>+G12*H12</f>
        <v>8500</v>
      </c>
      <c r="J12" s="43"/>
    </row>
    <row r="13" spans="2:10" ht="13.15" customHeight="1" x14ac:dyDescent="0.25">
      <c r="B13" s="219"/>
      <c r="C13" s="31"/>
      <c r="D13" s="11"/>
      <c r="E13" s="177">
        <f t="shared" si="0"/>
        <v>100000</v>
      </c>
      <c r="F13" s="39">
        <v>335000</v>
      </c>
      <c r="G13" s="40">
        <v>20000</v>
      </c>
      <c r="H13" s="198">
        <v>0.39</v>
      </c>
      <c r="I13" s="178">
        <f>+G13*H13</f>
        <v>7800</v>
      </c>
      <c r="J13" s="43"/>
    </row>
    <row r="14" spans="2:10" ht="13.15" customHeight="1" x14ac:dyDescent="0.25">
      <c r="B14" s="219"/>
      <c r="C14" s="179"/>
      <c r="D14" s="180"/>
      <c r="E14" s="186" t="s">
        <v>139</v>
      </c>
      <c r="F14" s="182"/>
      <c r="G14" s="183"/>
      <c r="H14" s="184"/>
      <c r="I14" s="185"/>
      <c r="J14" s="181"/>
    </row>
    <row r="15" spans="2:10" ht="15.75" x14ac:dyDescent="0.25">
      <c r="B15" s="219"/>
      <c r="C15" s="51"/>
      <c r="D15" s="22" t="s">
        <v>46</v>
      </c>
      <c r="E15" s="48"/>
      <c r="F15" s="52"/>
      <c r="G15" s="49">
        <f>SUM(G10:G13)</f>
        <v>120000</v>
      </c>
      <c r="H15" s="50"/>
      <c r="I15" s="53">
        <f>SUM(I10:I13)</f>
        <v>30050</v>
      </c>
      <c r="J15" s="197">
        <f>SUM(I10:I13)</f>
        <v>30050</v>
      </c>
    </row>
    <row r="16" spans="2:10" ht="18.75" thickBot="1" x14ac:dyDescent="0.3">
      <c r="B16" s="219"/>
      <c r="C16" s="55"/>
      <c r="D16" s="56" t="s">
        <v>101</v>
      </c>
      <c r="E16" s="56"/>
      <c r="F16" s="56"/>
      <c r="G16" s="57"/>
      <c r="H16" s="24"/>
      <c r="I16" s="58"/>
      <c r="J16" s="59">
        <f>+J7-J15</f>
        <v>89950</v>
      </c>
    </row>
    <row r="17" spans="1:11" ht="18.600000000000001" customHeight="1" thickBot="1" x14ac:dyDescent="0.3">
      <c r="A17" s="60"/>
      <c r="B17" s="60"/>
      <c r="C17" s="61" t="s">
        <v>48</v>
      </c>
      <c r="D17" s="62"/>
      <c r="E17" s="62"/>
      <c r="F17" s="63"/>
      <c r="G17" s="64"/>
      <c r="H17" s="64"/>
      <c r="I17" s="64"/>
      <c r="J17" s="65"/>
    </row>
    <row r="18" spans="1:11" ht="21" customHeight="1" thickBot="1" x14ac:dyDescent="0.3">
      <c r="B18" s="214" t="s">
        <v>15</v>
      </c>
      <c r="C18" s="215" t="s">
        <v>137</v>
      </c>
      <c r="D18" s="216"/>
      <c r="E18" s="216"/>
      <c r="F18" s="216"/>
      <c r="G18" s="216"/>
      <c r="H18" s="216"/>
      <c r="I18" s="216"/>
      <c r="J18" s="217"/>
    </row>
    <row r="19" spans="1:11" x14ac:dyDescent="0.25">
      <c r="B19" s="214"/>
      <c r="C19" s="66"/>
      <c r="D19" s="67" t="s">
        <v>16</v>
      </c>
      <c r="E19" s="67"/>
      <c r="F19" s="7"/>
      <c r="G19" s="8"/>
      <c r="H19" s="68"/>
      <c r="I19" s="69"/>
      <c r="J19" s="9">
        <f>-J6</f>
        <v>80000</v>
      </c>
    </row>
    <row r="20" spans="1:11" x14ac:dyDescent="0.25">
      <c r="B20" s="214"/>
      <c r="C20" s="47"/>
      <c r="D20" s="70" t="s">
        <v>47</v>
      </c>
      <c r="E20" s="70"/>
      <c r="F20" s="12"/>
      <c r="G20" s="71"/>
      <c r="H20" s="14"/>
      <c r="I20" s="72"/>
      <c r="J20" s="73">
        <v>0</v>
      </c>
    </row>
    <row r="21" spans="1:11" x14ac:dyDescent="0.25">
      <c r="B21" s="214"/>
      <c r="C21" s="10"/>
      <c r="D21" s="12" t="s">
        <v>17</v>
      </c>
      <c r="E21" s="12"/>
      <c r="F21" s="12"/>
      <c r="G21" s="71"/>
      <c r="H21" s="14"/>
      <c r="I21" s="72"/>
      <c r="J21" s="74">
        <f>SUM(J19:J20)</f>
        <v>80000</v>
      </c>
    </row>
    <row r="22" spans="1:11" x14ac:dyDescent="0.25">
      <c r="B22" s="214"/>
      <c r="C22" s="10"/>
      <c r="D22" s="12" t="s">
        <v>18</v>
      </c>
      <c r="E22" s="12"/>
      <c r="F22" s="12"/>
      <c r="G22" s="71"/>
      <c r="H22" s="14"/>
      <c r="I22" s="75" t="s">
        <v>19</v>
      </c>
      <c r="J22" s="76"/>
    </row>
    <row r="23" spans="1:11" x14ac:dyDescent="0.25">
      <c r="B23" s="214"/>
      <c r="C23" s="77"/>
      <c r="D23" s="11" t="s">
        <v>20</v>
      </c>
      <c r="E23" s="11"/>
      <c r="F23" s="12"/>
      <c r="G23" s="71"/>
      <c r="H23" s="14"/>
      <c r="I23" s="78">
        <v>-4050</v>
      </c>
      <c r="J23" s="157"/>
      <c r="K23" s="158"/>
    </row>
    <row r="24" spans="1:11" x14ac:dyDescent="0.25">
      <c r="B24" s="214"/>
      <c r="C24" s="77"/>
      <c r="D24" s="11" t="s">
        <v>21</v>
      </c>
      <c r="E24" s="11"/>
      <c r="F24" s="12"/>
      <c r="G24" s="71"/>
      <c r="H24" s="14"/>
      <c r="I24" s="80">
        <v>-15950</v>
      </c>
      <c r="J24" s="157"/>
      <c r="K24" s="158"/>
    </row>
    <row r="25" spans="1:11" x14ac:dyDescent="0.25">
      <c r="B25" s="214"/>
      <c r="C25" s="10"/>
      <c r="D25" s="81" t="s">
        <v>22</v>
      </c>
      <c r="E25" s="12"/>
      <c r="F25" s="12"/>
      <c r="G25" s="71"/>
      <c r="H25" s="14"/>
      <c r="I25" s="159"/>
      <c r="J25" s="160">
        <f>SUM(I23:I24)</f>
        <v>-20000</v>
      </c>
      <c r="K25" s="158"/>
    </row>
    <row r="26" spans="1:11" x14ac:dyDescent="0.25">
      <c r="B26" s="214"/>
      <c r="C26" s="83"/>
      <c r="D26" s="84" t="s">
        <v>23</v>
      </c>
      <c r="E26" s="85"/>
      <c r="F26" s="22"/>
      <c r="G26" s="23"/>
      <c r="H26" s="86"/>
      <c r="I26" s="87"/>
      <c r="J26" s="74">
        <f>SUM(J21:J25)</f>
        <v>60000</v>
      </c>
    </row>
    <row r="27" spans="1:11" x14ac:dyDescent="0.25">
      <c r="B27" s="214"/>
      <c r="C27" s="20"/>
      <c r="D27" s="88"/>
      <c r="E27" s="161" t="s">
        <v>24</v>
      </c>
      <c r="F27" s="162"/>
      <c r="G27" s="163">
        <v>37650</v>
      </c>
      <c r="H27" s="164"/>
      <c r="I27" s="165">
        <v>5183.75</v>
      </c>
      <c r="J27" s="94"/>
    </row>
    <row r="28" spans="1:11" x14ac:dyDescent="0.25">
      <c r="B28" s="214"/>
      <c r="C28" s="31"/>
      <c r="D28" s="95"/>
      <c r="E28" s="172" t="s">
        <v>51</v>
      </c>
      <c r="F28" s="12"/>
      <c r="G28" s="80">
        <f>+G29-G27</f>
        <v>22350</v>
      </c>
      <c r="H28" s="199">
        <v>0.25</v>
      </c>
      <c r="I28" s="166">
        <f>+H28*G28</f>
        <v>5587.5</v>
      </c>
      <c r="J28" s="99"/>
    </row>
    <row r="29" spans="1:11" x14ac:dyDescent="0.25">
      <c r="B29" s="214"/>
      <c r="C29" s="26"/>
      <c r="D29" s="88"/>
      <c r="E29" s="167" t="s">
        <v>52</v>
      </c>
      <c r="F29" s="168"/>
      <c r="G29" s="169">
        <f>+J26</f>
        <v>60000</v>
      </c>
      <c r="H29" s="170"/>
      <c r="I29" s="171">
        <f>SUM(I27:I28)</f>
        <v>10771.25</v>
      </c>
      <c r="J29" s="99"/>
    </row>
    <row r="30" spans="1:11" ht="15.75" x14ac:dyDescent="0.25">
      <c r="B30" s="214"/>
      <c r="C30" s="20"/>
      <c r="D30" s="105" t="s">
        <v>50</v>
      </c>
      <c r="E30" s="6"/>
      <c r="F30" s="7"/>
      <c r="G30" s="106"/>
      <c r="H30" s="107"/>
      <c r="I30" s="108"/>
      <c r="J30" s="196">
        <f>+I29</f>
        <v>10771.25</v>
      </c>
    </row>
    <row r="31" spans="1:11" x14ac:dyDescent="0.25">
      <c r="B31" s="214"/>
      <c r="C31" s="66"/>
      <c r="D31" s="110" t="s">
        <v>27</v>
      </c>
      <c r="E31" s="110"/>
      <c r="F31" s="7"/>
      <c r="G31" s="8"/>
      <c r="H31" s="68"/>
      <c r="I31" s="69"/>
      <c r="J31" s="111">
        <v>12000</v>
      </c>
    </row>
    <row r="32" spans="1:11" ht="15.75" thickBot="1" x14ac:dyDescent="0.3">
      <c r="B32" s="214"/>
      <c r="C32" s="112"/>
      <c r="D32" s="113" t="s">
        <v>28</v>
      </c>
      <c r="E32" s="113"/>
      <c r="F32" s="56"/>
      <c r="G32" s="57"/>
      <c r="H32" s="24"/>
      <c r="I32" s="58"/>
      <c r="J32" s="156">
        <f>+J30-J31</f>
        <v>-1228.75</v>
      </c>
    </row>
    <row r="33" spans="2:10" ht="19.149999999999999" customHeight="1" thickBot="1" x14ac:dyDescent="0.3">
      <c r="C33" s="115"/>
      <c r="D33" s="115"/>
      <c r="E33" s="115"/>
      <c r="F33" s="48"/>
      <c r="G33" s="116"/>
      <c r="H33" s="116"/>
      <c r="I33" s="116"/>
      <c r="J33" s="117"/>
    </row>
    <row r="34" spans="2:10" x14ac:dyDescent="0.25">
      <c r="B34" s="231" t="s">
        <v>29</v>
      </c>
      <c r="C34" s="231"/>
      <c r="D34" s="232" t="s">
        <v>1</v>
      </c>
      <c r="E34" s="89" t="s">
        <v>30</v>
      </c>
      <c r="F34" s="90"/>
      <c r="G34" s="118"/>
      <c r="H34" s="119"/>
      <c r="I34" s="120"/>
      <c r="J34" s="121">
        <f>+J30</f>
        <v>10771.25</v>
      </c>
    </row>
    <row r="35" spans="2:10" x14ac:dyDescent="0.25">
      <c r="B35" s="231"/>
      <c r="C35" s="231"/>
      <c r="D35" s="233"/>
      <c r="E35" s="122" t="s">
        <v>31</v>
      </c>
      <c r="F35" s="22"/>
      <c r="G35" s="123"/>
      <c r="H35" s="124"/>
      <c r="I35" s="125"/>
      <c r="J35" s="126">
        <f>+J15</f>
        <v>30050</v>
      </c>
    </row>
    <row r="36" spans="2:10" ht="15.75" x14ac:dyDescent="0.25">
      <c r="B36" s="231"/>
      <c r="C36" s="231"/>
      <c r="D36" s="233"/>
      <c r="E36" s="20" t="s">
        <v>32</v>
      </c>
      <c r="F36" s="12"/>
      <c r="G36" s="13"/>
      <c r="H36" s="127"/>
      <c r="I36" s="128"/>
      <c r="J36" s="196">
        <f>+J35+J34</f>
        <v>40821.25</v>
      </c>
    </row>
    <row r="37" spans="2:10" ht="15.75" thickBot="1" x14ac:dyDescent="0.3">
      <c r="B37" s="231"/>
      <c r="C37" s="231"/>
      <c r="D37" s="233"/>
      <c r="E37" s="130" t="s">
        <v>33</v>
      </c>
      <c r="F37" s="131"/>
      <c r="G37" s="132"/>
      <c r="H37" s="133"/>
      <c r="I37" s="134">
        <v>200000</v>
      </c>
      <c r="J37" s="135">
        <f>+J36/200000</f>
        <v>0.20410624999999999</v>
      </c>
    </row>
    <row r="38" spans="2:10" ht="15.6" customHeight="1" thickBot="1" x14ac:dyDescent="0.3">
      <c r="C38" s="136"/>
      <c r="D38" s="136"/>
      <c r="E38" s="137"/>
      <c r="F38" s="138"/>
      <c r="G38" s="139"/>
      <c r="H38" s="139"/>
      <c r="I38" s="140"/>
      <c r="J38" s="141"/>
    </row>
    <row r="39" spans="2:10" ht="19.149999999999999" customHeight="1" x14ac:dyDescent="0.25">
      <c r="B39" s="231" t="s">
        <v>34</v>
      </c>
      <c r="C39" s="231"/>
      <c r="D39" s="234" t="s">
        <v>35</v>
      </c>
      <c r="E39" s="236" t="s">
        <v>36</v>
      </c>
      <c r="F39" s="237"/>
      <c r="G39" s="220" t="s">
        <v>37</v>
      </c>
      <c r="H39" s="221"/>
      <c r="I39" s="221"/>
      <c r="J39" s="222"/>
    </row>
    <row r="40" spans="2:10" ht="16.149999999999999" customHeight="1" x14ac:dyDescent="0.25">
      <c r="B40" s="231"/>
      <c r="C40" s="231"/>
      <c r="D40" s="235"/>
      <c r="E40" s="223" t="s">
        <v>38</v>
      </c>
      <c r="F40" s="225" t="s">
        <v>39</v>
      </c>
      <c r="G40" s="227" t="s">
        <v>40</v>
      </c>
      <c r="H40" s="228"/>
      <c r="I40" s="142"/>
      <c r="J40" s="143" t="s">
        <v>41</v>
      </c>
    </row>
    <row r="41" spans="2:10" x14ac:dyDescent="0.25">
      <c r="B41" s="231"/>
      <c r="C41" s="231"/>
      <c r="D41" s="235"/>
      <c r="E41" s="224"/>
      <c r="F41" s="226"/>
      <c r="G41" s="229" t="s">
        <v>42</v>
      </c>
      <c r="H41" s="230"/>
      <c r="I41" s="144" t="s">
        <v>43</v>
      </c>
      <c r="J41" s="145" t="s">
        <v>44</v>
      </c>
    </row>
    <row r="42" spans="2:10" ht="13.15" customHeight="1" x14ac:dyDescent="0.25">
      <c r="B42" s="231"/>
      <c r="C42" s="231"/>
      <c r="D42" s="235"/>
      <c r="E42" s="491">
        <v>0</v>
      </c>
      <c r="F42" s="254">
        <v>9275</v>
      </c>
      <c r="G42" s="255">
        <v>0</v>
      </c>
      <c r="H42" s="256" t="s">
        <v>45</v>
      </c>
      <c r="I42" s="250">
        <v>0.1</v>
      </c>
      <c r="J42" s="492">
        <v>0</v>
      </c>
    </row>
    <row r="43" spans="2:10" ht="13.15" customHeight="1" x14ac:dyDescent="0.25">
      <c r="B43" s="231"/>
      <c r="C43" s="231"/>
      <c r="D43" s="235"/>
      <c r="E43" s="493">
        <f t="shared" ref="E43:E48" si="1">+F42</f>
        <v>9275</v>
      </c>
      <c r="F43" s="257">
        <v>37650</v>
      </c>
      <c r="G43" s="252">
        <f>+I42*F42</f>
        <v>927.5</v>
      </c>
      <c r="H43" s="258" t="s">
        <v>45</v>
      </c>
      <c r="I43" s="251">
        <v>0.15</v>
      </c>
      <c r="J43" s="492">
        <f t="shared" ref="J43:J48" si="2">+E43</f>
        <v>9275</v>
      </c>
    </row>
    <row r="44" spans="2:10" ht="13.15" customHeight="1" x14ac:dyDescent="0.25">
      <c r="B44" s="231"/>
      <c r="C44" s="231"/>
      <c r="D44" s="235"/>
      <c r="E44" s="493">
        <f t="shared" si="1"/>
        <v>37650</v>
      </c>
      <c r="F44" s="259">
        <v>91150</v>
      </c>
      <c r="G44" s="252">
        <f>+G43+(I43*(F43-J43))</f>
        <v>5183.75</v>
      </c>
      <c r="H44" s="258" t="s">
        <v>45</v>
      </c>
      <c r="I44" s="251">
        <v>0.25</v>
      </c>
      <c r="J44" s="492">
        <f t="shared" si="2"/>
        <v>37650</v>
      </c>
    </row>
    <row r="45" spans="2:10" ht="13.15" customHeight="1" x14ac:dyDescent="0.25">
      <c r="B45" s="231"/>
      <c r="C45" s="231"/>
      <c r="D45" s="235"/>
      <c r="E45" s="493">
        <f t="shared" si="1"/>
        <v>91150</v>
      </c>
      <c r="F45" s="259">
        <v>190150</v>
      </c>
      <c r="G45" s="252">
        <f>+G44+(I44*(F44-J44))</f>
        <v>18558.75</v>
      </c>
      <c r="H45" s="258" t="s">
        <v>45</v>
      </c>
      <c r="I45" s="251">
        <v>0.28000000000000003</v>
      </c>
      <c r="J45" s="492">
        <f t="shared" si="2"/>
        <v>91150</v>
      </c>
    </row>
    <row r="46" spans="2:10" ht="13.15" customHeight="1" x14ac:dyDescent="0.25">
      <c r="B46" s="231"/>
      <c r="C46" s="231"/>
      <c r="D46" s="235"/>
      <c r="E46" s="493">
        <f t="shared" si="1"/>
        <v>190150</v>
      </c>
      <c r="F46" s="259">
        <v>413350</v>
      </c>
      <c r="G46" s="252">
        <f>+G45+(I45*(F45-J45))</f>
        <v>46278.75</v>
      </c>
      <c r="H46" s="258" t="s">
        <v>45</v>
      </c>
      <c r="I46" s="251">
        <v>0.33</v>
      </c>
      <c r="J46" s="492">
        <f t="shared" si="2"/>
        <v>190150</v>
      </c>
    </row>
    <row r="47" spans="2:10" ht="13.15" customHeight="1" x14ac:dyDescent="0.25">
      <c r="B47" s="231"/>
      <c r="C47" s="231"/>
      <c r="D47" s="235"/>
      <c r="E47" s="493">
        <f t="shared" si="1"/>
        <v>413350</v>
      </c>
      <c r="F47" s="259">
        <v>415050</v>
      </c>
      <c r="G47" s="252">
        <f>+G46+(I46*(F46-J46))</f>
        <v>119934.75</v>
      </c>
      <c r="H47" s="258" t="s">
        <v>45</v>
      </c>
      <c r="I47" s="253">
        <v>0.35</v>
      </c>
      <c r="J47" s="492">
        <f t="shared" si="2"/>
        <v>413350</v>
      </c>
    </row>
    <row r="48" spans="2:10" ht="13.15" customHeight="1" thickBot="1" x14ac:dyDescent="0.3">
      <c r="B48" s="231"/>
      <c r="C48" s="231"/>
      <c r="D48" s="235"/>
      <c r="E48" s="494">
        <f t="shared" si="1"/>
        <v>415050</v>
      </c>
      <c r="F48" s="495"/>
      <c r="G48" s="496">
        <f>+G47+(I47*(F47-J47))</f>
        <v>120529.75</v>
      </c>
      <c r="H48" s="497" t="s">
        <v>45</v>
      </c>
      <c r="I48" s="498">
        <v>0.39600000000000002</v>
      </c>
      <c r="J48" s="499">
        <f t="shared" si="2"/>
        <v>415050</v>
      </c>
    </row>
    <row r="49" spans="3:15" ht="7.15" customHeight="1" x14ac:dyDescent="0.25"/>
    <row r="50" spans="3:15" ht="23.25" x14ac:dyDescent="0.35">
      <c r="E50" s="203" t="s">
        <v>57</v>
      </c>
      <c r="F50" s="190"/>
      <c r="G50" s="191"/>
      <c r="H50" s="191"/>
      <c r="I50" s="191"/>
      <c r="J50" s="191"/>
      <c r="K50" s="191"/>
      <c r="L50" s="191"/>
      <c r="M50" s="191"/>
      <c r="N50" s="191"/>
      <c r="O50" s="191"/>
    </row>
    <row r="51" spans="3:15" x14ac:dyDescent="0.25">
      <c r="E51" s="187" t="s">
        <v>55</v>
      </c>
      <c r="F51" s="188"/>
      <c r="G51" s="189">
        <v>0</v>
      </c>
      <c r="K51" s="5"/>
      <c r="L51" s="5"/>
      <c r="M51" s="5"/>
      <c r="N51" s="5"/>
      <c r="O51" s="5"/>
    </row>
    <row r="52" spans="3:15" ht="15.75" thickBot="1" x14ac:dyDescent="0.3">
      <c r="C52" s="1"/>
      <c r="D52" s="1"/>
      <c r="E52" s="1"/>
      <c r="F52" s="1"/>
      <c r="G52" s="1"/>
      <c r="I52" s="532" t="s">
        <v>142</v>
      </c>
      <c r="J52" s="532"/>
      <c r="K52" s="5"/>
      <c r="L52" s="5"/>
      <c r="M52" s="5"/>
      <c r="N52" s="5"/>
      <c r="O52" s="5"/>
    </row>
    <row r="53" spans="3:15" ht="15" customHeight="1" x14ac:dyDescent="0.25">
      <c r="C53" s="1"/>
      <c r="D53" s="1"/>
      <c r="E53" s="522" t="s">
        <v>53</v>
      </c>
      <c r="F53" s="523"/>
      <c r="G53" s="524">
        <v>20000</v>
      </c>
      <c r="I53" s="532"/>
      <c r="J53" s="532"/>
      <c r="K53" s="5"/>
      <c r="L53" s="5"/>
      <c r="M53" s="5"/>
      <c r="N53" s="5"/>
      <c r="O53" s="5"/>
    </row>
    <row r="54" spans="3:15" ht="13.9" customHeight="1" x14ac:dyDescent="0.25">
      <c r="E54" s="525" t="s">
        <v>144</v>
      </c>
      <c r="F54" s="205"/>
      <c r="G54" s="526">
        <v>0.15</v>
      </c>
      <c r="I54" s="532"/>
      <c r="J54" s="532"/>
      <c r="K54" s="5"/>
      <c r="L54" s="5"/>
      <c r="M54" s="5"/>
      <c r="N54" s="5"/>
      <c r="O54" s="5"/>
    </row>
    <row r="55" spans="3:15" x14ac:dyDescent="0.25">
      <c r="E55" s="527" t="s">
        <v>54</v>
      </c>
      <c r="F55" s="206"/>
      <c r="G55" s="528">
        <f>+G54*G53</f>
        <v>3000</v>
      </c>
      <c r="K55" s="5"/>
      <c r="L55" s="5"/>
      <c r="M55" s="5"/>
      <c r="N55" s="5"/>
      <c r="O55" s="5"/>
    </row>
    <row r="56" spans="3:15" x14ac:dyDescent="0.25">
      <c r="E56" s="527" t="s">
        <v>143</v>
      </c>
      <c r="F56" s="206"/>
      <c r="G56" s="528">
        <f>+J36</f>
        <v>40821.25</v>
      </c>
      <c r="K56" s="5"/>
      <c r="L56" s="5"/>
      <c r="M56" s="5"/>
      <c r="N56" s="5"/>
      <c r="O56" s="5"/>
    </row>
    <row r="57" spans="3:15" ht="17.25" customHeight="1" thickBot="1" x14ac:dyDescent="0.3">
      <c r="E57" s="529" t="s">
        <v>56</v>
      </c>
      <c r="F57" s="530"/>
      <c r="G57" s="531">
        <f>+G56+G55</f>
        <v>43821.25</v>
      </c>
      <c r="K57" s="5"/>
      <c r="L57" s="5"/>
      <c r="M57" s="5"/>
      <c r="N57" s="5"/>
      <c r="O57" s="5"/>
    </row>
    <row r="58" spans="3:15" x14ac:dyDescent="0.25">
      <c r="K58" s="5"/>
      <c r="L58" s="5"/>
      <c r="M58" s="5"/>
      <c r="N58" s="5"/>
      <c r="O58" s="5"/>
    </row>
  </sheetData>
  <mergeCells count="16">
    <mergeCell ref="I52:J54"/>
    <mergeCell ref="B34:C37"/>
    <mergeCell ref="D34:D37"/>
    <mergeCell ref="B3:B16"/>
    <mergeCell ref="E8:H8"/>
    <mergeCell ref="E9:F9"/>
    <mergeCell ref="B18:B32"/>
    <mergeCell ref="C18:J18"/>
    <mergeCell ref="B39:C48"/>
    <mergeCell ref="D39:D48"/>
    <mergeCell ref="E39:F39"/>
    <mergeCell ref="G39:J39"/>
    <mergeCell ref="E40:E41"/>
    <mergeCell ref="F40:F41"/>
    <mergeCell ref="G40:H40"/>
    <mergeCell ref="G41:H41"/>
  </mergeCells>
  <pageMargins left="1.1000000000000001" right="0.5" top="0.5" bottom="0.5" header="0.3" footer="0.3"/>
  <pageSetup scale="87" orientation="portrait" horizontalDpi="4294967293" verticalDpi="4294967293" r:id="rId1"/>
  <headerFooter>
    <oddHeader>&amp;L&amp;"Arial,Bold"&amp;UBasic Case - $20,000 Dividend&amp;"Arial,Regular"&amp;U.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showGridLines="0" topLeftCell="A28" zoomScale="150" zoomScaleNormal="150" workbookViewId="0">
      <selection activeCell="L48" sqref="L48"/>
    </sheetView>
  </sheetViews>
  <sheetFormatPr defaultColWidth="8.75" defaultRowHeight="15" x14ac:dyDescent="0.25"/>
  <cols>
    <col min="1" max="1" width="1.25" style="1" customWidth="1"/>
    <col min="2" max="2" width="4.25" style="1" customWidth="1"/>
    <col min="3" max="3" width="1" style="2" customWidth="1"/>
    <col min="4" max="4" width="3.25" style="2" customWidth="1"/>
    <col min="5" max="5" width="13.25" style="2" customWidth="1"/>
    <col min="6" max="6" width="13.375" style="2" customWidth="1"/>
    <col min="7" max="7" width="12.75" style="5" customWidth="1"/>
    <col min="8" max="8" width="5.25" style="5" customWidth="1"/>
    <col min="9" max="9" width="10.125" style="5" customWidth="1"/>
    <col min="10" max="10" width="11.875" style="5" customWidth="1"/>
    <col min="11" max="11" width="2" style="1" customWidth="1"/>
    <col min="12" max="12" width="11.25" style="1" customWidth="1"/>
    <col min="13" max="13" width="6.125" style="1" customWidth="1"/>
    <col min="14" max="14" width="10.25" style="1" customWidth="1"/>
    <col min="15" max="16384" width="8.75" style="1"/>
  </cols>
  <sheetData>
    <row r="1" spans="2:14" ht="2.4500000000000002" customHeight="1" x14ac:dyDescent="0.25">
      <c r="D1" s="3"/>
      <c r="F1" s="4"/>
      <c r="G1" s="4"/>
      <c r="H1" s="4"/>
      <c r="I1" s="4"/>
    </row>
    <row r="2" spans="2:14" ht="18.75" thickBot="1" x14ac:dyDescent="0.3">
      <c r="B2" s="151"/>
      <c r="D2" s="207" t="s">
        <v>136</v>
      </c>
      <c r="G2" s="4"/>
      <c r="H2" s="4"/>
      <c r="I2" s="4"/>
    </row>
    <row r="3" spans="2:14" x14ac:dyDescent="0.25">
      <c r="B3" s="218" t="s">
        <v>5</v>
      </c>
      <c r="C3" s="146"/>
      <c r="D3" s="147" t="s">
        <v>6</v>
      </c>
      <c r="E3" s="90"/>
      <c r="F3" s="90"/>
      <c r="G3" s="148"/>
      <c r="H3" s="148"/>
      <c r="I3" s="149"/>
      <c r="J3" s="150">
        <v>1000000</v>
      </c>
    </row>
    <row r="4" spans="2:14" x14ac:dyDescent="0.25">
      <c r="B4" s="219"/>
      <c r="C4" s="10"/>
      <c r="D4" s="11" t="s">
        <v>7</v>
      </c>
      <c r="E4" s="11"/>
      <c r="F4" s="12"/>
      <c r="G4" s="13"/>
      <c r="H4" s="13"/>
      <c r="I4" s="14"/>
      <c r="J4" s="15">
        <v>-800000</v>
      </c>
    </row>
    <row r="5" spans="2:14" x14ac:dyDescent="0.25">
      <c r="B5" s="219"/>
      <c r="C5" s="10"/>
      <c r="D5" s="11" t="s">
        <v>8</v>
      </c>
      <c r="E5" s="11"/>
      <c r="F5" s="12"/>
      <c r="G5" s="13"/>
      <c r="H5" s="13"/>
      <c r="I5" s="14"/>
      <c r="J5" s="16">
        <f>SUM(J3:J4)</f>
        <v>200000</v>
      </c>
    </row>
    <row r="6" spans="2:14" x14ac:dyDescent="0.25">
      <c r="B6" s="219"/>
      <c r="C6" s="10"/>
      <c r="D6" s="17" t="s">
        <v>9</v>
      </c>
      <c r="E6" s="11"/>
      <c r="F6" s="12"/>
      <c r="G6" s="13"/>
      <c r="H6" s="13"/>
      <c r="I6" s="18"/>
      <c r="J6" s="19">
        <v>-80000</v>
      </c>
    </row>
    <row r="7" spans="2:14" x14ac:dyDescent="0.25">
      <c r="B7" s="219"/>
      <c r="C7" s="10"/>
      <c r="D7" s="17" t="s">
        <v>85</v>
      </c>
      <c r="E7" s="180"/>
      <c r="F7" s="22"/>
      <c r="G7" s="123"/>
      <c r="H7" s="123"/>
      <c r="I7" s="193"/>
      <c r="J7" s="19">
        <v>-20000</v>
      </c>
    </row>
    <row r="8" spans="2:14" ht="15.75" x14ac:dyDescent="0.25">
      <c r="B8" s="219"/>
      <c r="C8" s="20"/>
      <c r="D8" s="11"/>
      <c r="E8" s="21" t="s">
        <v>10</v>
      </c>
      <c r="F8" s="22"/>
      <c r="G8" s="23"/>
      <c r="H8" s="23"/>
      <c r="I8" s="86"/>
      <c r="J8" s="25">
        <f>SUM(J5:J7)</f>
        <v>100000</v>
      </c>
    </row>
    <row r="9" spans="2:14" ht="18" x14ac:dyDescent="0.25">
      <c r="B9" s="219"/>
      <c r="C9" s="26"/>
      <c r="D9" s="11"/>
      <c r="E9" s="238" t="s">
        <v>11</v>
      </c>
      <c r="F9" s="239"/>
      <c r="G9" s="239"/>
      <c r="H9" s="240"/>
      <c r="I9" s="173" t="s">
        <v>0</v>
      </c>
      <c r="J9" s="27"/>
    </row>
    <row r="10" spans="2:14" ht="15.75" x14ac:dyDescent="0.25">
      <c r="B10" s="219"/>
      <c r="C10" s="26"/>
      <c r="D10" s="11"/>
      <c r="E10" s="241" t="s">
        <v>12</v>
      </c>
      <c r="F10" s="213"/>
      <c r="G10" s="28" t="s">
        <v>13</v>
      </c>
      <c r="H10" s="29" t="s">
        <v>14</v>
      </c>
      <c r="I10" s="174" t="s">
        <v>49</v>
      </c>
      <c r="J10" s="30"/>
    </row>
    <row r="11" spans="2:14" ht="13.15" customHeight="1" x14ac:dyDescent="0.25">
      <c r="B11" s="219"/>
      <c r="C11" s="31"/>
      <c r="D11" s="11"/>
      <c r="E11" s="175">
        <v>0</v>
      </c>
      <c r="F11" s="33">
        <v>50000</v>
      </c>
      <c r="G11" s="34">
        <v>50000</v>
      </c>
      <c r="H11" s="35">
        <v>0.15</v>
      </c>
      <c r="I11" s="176">
        <f>+G11*H11</f>
        <v>7500</v>
      </c>
      <c r="J11" s="37"/>
    </row>
    <row r="12" spans="2:14" ht="13.15" customHeight="1" x14ac:dyDescent="0.25">
      <c r="B12" s="219"/>
      <c r="C12" s="31"/>
      <c r="D12" s="11"/>
      <c r="E12" s="177">
        <f t="shared" ref="E12:E14" si="0">+F11</f>
        <v>50000</v>
      </c>
      <c r="F12" s="39">
        <v>75000</v>
      </c>
      <c r="G12" s="40">
        <v>25000</v>
      </c>
      <c r="H12" s="41">
        <v>0.25</v>
      </c>
      <c r="I12" s="178">
        <f>+G12*H12</f>
        <v>6250</v>
      </c>
      <c r="J12" s="43"/>
    </row>
    <row r="13" spans="2:14" ht="13.15" customHeight="1" x14ac:dyDescent="0.25">
      <c r="B13" s="219"/>
      <c r="C13" s="31"/>
      <c r="D13" s="11"/>
      <c r="E13" s="177">
        <f t="shared" si="0"/>
        <v>75000</v>
      </c>
      <c r="F13" s="39">
        <v>100000</v>
      </c>
      <c r="G13" s="40">
        <v>25000</v>
      </c>
      <c r="H13" s="41">
        <v>0.34</v>
      </c>
      <c r="I13" s="178">
        <f>+G13*H13</f>
        <v>8500</v>
      </c>
      <c r="J13" s="43"/>
    </row>
    <row r="14" spans="2:14" ht="13.15" customHeight="1" thickBot="1" x14ac:dyDescent="0.3">
      <c r="B14" s="219"/>
      <c r="C14" s="31"/>
      <c r="D14" s="11"/>
      <c r="E14" s="177">
        <f t="shared" si="0"/>
        <v>100000</v>
      </c>
      <c r="F14" s="39">
        <v>335000</v>
      </c>
      <c r="G14" s="40">
        <v>0</v>
      </c>
      <c r="H14" s="201">
        <v>0.39</v>
      </c>
      <c r="I14" s="178">
        <f>+G14*H14</f>
        <v>0</v>
      </c>
      <c r="J14" s="43"/>
    </row>
    <row r="15" spans="2:14" ht="15.75" customHeight="1" thickBot="1" x14ac:dyDescent="0.3">
      <c r="B15" s="219"/>
      <c r="C15" s="179"/>
      <c r="D15" s="180"/>
      <c r="E15" s="186" t="s">
        <v>139</v>
      </c>
      <c r="F15" s="182"/>
      <c r="G15" s="183"/>
      <c r="H15" s="184"/>
      <c r="I15" s="185"/>
      <c r="J15" s="181"/>
      <c r="L15" s="503" t="s">
        <v>94</v>
      </c>
      <c r="M15" s="504"/>
      <c r="N15" s="505"/>
    </row>
    <row r="16" spans="2:14" ht="18" customHeight="1" x14ac:dyDescent="0.25">
      <c r="B16" s="219"/>
      <c r="C16" s="51"/>
      <c r="D16" s="22" t="s">
        <v>46</v>
      </c>
      <c r="E16" s="48"/>
      <c r="F16" s="52"/>
      <c r="G16" s="49">
        <f>SUM(G11:G14)</f>
        <v>100000</v>
      </c>
      <c r="H16" s="50"/>
      <c r="I16" s="53">
        <f>SUM(I11:I14)</f>
        <v>22250</v>
      </c>
      <c r="J16" s="196">
        <f>SUM(I11:I14)</f>
        <v>22250</v>
      </c>
      <c r="L16" s="500" t="s">
        <v>90</v>
      </c>
      <c r="M16" s="501"/>
      <c r="N16" s="502">
        <f>+J16</f>
        <v>22250</v>
      </c>
    </row>
    <row r="17" spans="1:14" ht="18.75" thickBot="1" x14ac:dyDescent="0.3">
      <c r="B17" s="219"/>
      <c r="C17" s="55"/>
      <c r="D17" s="56" t="s">
        <v>101</v>
      </c>
      <c r="E17" s="56"/>
      <c r="F17" s="56"/>
      <c r="G17" s="57"/>
      <c r="H17" s="24"/>
      <c r="I17" s="58"/>
      <c r="J17" s="59">
        <f>+J8-J16</f>
        <v>77750</v>
      </c>
      <c r="L17" s="506" t="s">
        <v>86</v>
      </c>
      <c r="M17" s="507"/>
      <c r="N17" s="508">
        <f>+'Sarah - Basic Case'!J15</f>
        <v>30050</v>
      </c>
    </row>
    <row r="18" spans="1:14" ht="18.600000000000001" customHeight="1" thickBot="1" x14ac:dyDescent="0.3">
      <c r="A18" s="60"/>
      <c r="B18" s="60"/>
      <c r="C18" s="61" t="s">
        <v>48</v>
      </c>
      <c r="D18" s="62"/>
      <c r="E18" s="62"/>
      <c r="F18" s="63"/>
      <c r="G18" s="64"/>
      <c r="H18" s="64"/>
      <c r="I18" s="64"/>
      <c r="J18" s="65"/>
      <c r="L18" s="248" t="s">
        <v>88</v>
      </c>
      <c r="M18" s="249"/>
      <c r="N18" s="200">
        <f>+N17-N16</f>
        <v>7800</v>
      </c>
    </row>
    <row r="19" spans="1:14" ht="21" customHeight="1" thickBot="1" x14ac:dyDescent="0.3">
      <c r="B19" s="214" t="s">
        <v>15</v>
      </c>
      <c r="C19" s="215" t="s">
        <v>137</v>
      </c>
      <c r="D19" s="216"/>
      <c r="E19" s="216"/>
      <c r="F19" s="216"/>
      <c r="G19" s="216"/>
      <c r="H19" s="216"/>
      <c r="I19" s="216"/>
      <c r="J19" s="217"/>
      <c r="L19" s="244" t="s">
        <v>89</v>
      </c>
      <c r="M19" s="245"/>
      <c r="N19" s="54">
        <v>20000</v>
      </c>
    </row>
    <row r="20" spans="1:14" ht="15.75" x14ac:dyDescent="0.25">
      <c r="B20" s="214"/>
      <c r="C20" s="66"/>
      <c r="D20" s="67" t="s">
        <v>16</v>
      </c>
      <c r="E20" s="67"/>
      <c r="F20" s="7"/>
      <c r="G20" s="8"/>
      <c r="H20" s="68"/>
      <c r="I20" s="69"/>
      <c r="J20" s="9">
        <v>80000</v>
      </c>
      <c r="L20" s="244" t="s">
        <v>140</v>
      </c>
      <c r="M20" s="245"/>
      <c r="N20" s="195">
        <f>+N18/N19</f>
        <v>0.39</v>
      </c>
    </row>
    <row r="21" spans="1:14" ht="16.5" thickBot="1" x14ac:dyDescent="0.3">
      <c r="B21" s="214"/>
      <c r="C21" s="66"/>
      <c r="D21" s="67" t="s">
        <v>84</v>
      </c>
      <c r="E21" s="67"/>
      <c r="F21" s="7"/>
      <c r="G21" s="8"/>
      <c r="H21" s="68"/>
      <c r="I21" s="69"/>
      <c r="J21" s="192">
        <v>20000</v>
      </c>
      <c r="L21" s="509" t="s">
        <v>135</v>
      </c>
      <c r="M21" s="510"/>
      <c r="N21" s="511">
        <f>+N20*N19</f>
        <v>7800</v>
      </c>
    </row>
    <row r="22" spans="1:14" x14ac:dyDescent="0.25">
      <c r="B22" s="214"/>
      <c r="C22" s="47"/>
      <c r="D22" s="70" t="s">
        <v>83</v>
      </c>
      <c r="E22" s="70"/>
      <c r="F22" s="12"/>
      <c r="G22" s="71"/>
      <c r="H22" s="14"/>
      <c r="I22" s="72"/>
      <c r="J22" s="73">
        <v>0</v>
      </c>
    </row>
    <row r="23" spans="1:14" x14ac:dyDescent="0.25">
      <c r="B23" s="214"/>
      <c r="C23" s="10"/>
      <c r="D23" s="12" t="s">
        <v>17</v>
      </c>
      <c r="E23" s="12"/>
      <c r="F23" s="12"/>
      <c r="G23" s="71"/>
      <c r="H23" s="14"/>
      <c r="I23" s="72"/>
      <c r="J23" s="74">
        <f>SUM(J20:J22)</f>
        <v>100000</v>
      </c>
    </row>
    <row r="24" spans="1:14" x14ac:dyDescent="0.25">
      <c r="B24" s="214"/>
      <c r="C24" s="10"/>
      <c r="D24" s="12" t="s">
        <v>18</v>
      </c>
      <c r="E24" s="12"/>
      <c r="F24" s="12"/>
      <c r="G24" s="71"/>
      <c r="H24" s="14"/>
      <c r="I24" s="75" t="s">
        <v>19</v>
      </c>
      <c r="J24" s="76"/>
    </row>
    <row r="25" spans="1:14" x14ac:dyDescent="0.25">
      <c r="B25" s="214"/>
      <c r="C25" s="77"/>
      <c r="D25" s="11" t="s">
        <v>20</v>
      </c>
      <c r="E25" s="11"/>
      <c r="F25" s="12"/>
      <c r="G25" s="71"/>
      <c r="H25" s="14"/>
      <c r="I25" s="78">
        <v>-4050</v>
      </c>
      <c r="J25" s="157"/>
      <c r="K25" s="158"/>
    </row>
    <row r="26" spans="1:14" x14ac:dyDescent="0.25">
      <c r="B26" s="214"/>
      <c r="C26" s="77"/>
      <c r="D26" s="11" t="s">
        <v>21</v>
      </c>
      <c r="E26" s="11"/>
      <c r="F26" s="12"/>
      <c r="G26" s="71"/>
      <c r="H26" s="14"/>
      <c r="I26" s="80">
        <v>-15950</v>
      </c>
      <c r="J26" s="157"/>
      <c r="K26" s="158"/>
    </row>
    <row r="27" spans="1:14" x14ac:dyDescent="0.25">
      <c r="B27" s="214"/>
      <c r="C27" s="10"/>
      <c r="D27" s="81" t="s">
        <v>22</v>
      </c>
      <c r="E27" s="12"/>
      <c r="F27" s="12"/>
      <c r="G27" s="71"/>
      <c r="H27" s="14"/>
      <c r="I27" s="159"/>
      <c r="J27" s="160">
        <f>SUM(I25:I26)</f>
        <v>-20000</v>
      </c>
      <c r="K27" s="158"/>
    </row>
    <row r="28" spans="1:14" ht="15.75" thickBot="1" x14ac:dyDescent="0.3">
      <c r="B28" s="214"/>
      <c r="C28" s="83"/>
      <c r="D28" s="84" t="s">
        <v>23</v>
      </c>
      <c r="E28" s="85"/>
      <c r="F28" s="22"/>
      <c r="G28" s="23"/>
      <c r="H28" s="86"/>
      <c r="I28" s="87"/>
      <c r="J28" s="74">
        <f>SUM(J23:J27)</f>
        <v>80000</v>
      </c>
    </row>
    <row r="29" spans="1:14" ht="15.75" x14ac:dyDescent="0.25">
      <c r="B29" s="214"/>
      <c r="C29" s="20"/>
      <c r="D29" s="88"/>
      <c r="E29" s="161" t="s">
        <v>24</v>
      </c>
      <c r="F29" s="162"/>
      <c r="G29" s="163">
        <v>37650</v>
      </c>
      <c r="H29" s="164"/>
      <c r="I29" s="165">
        <v>5183.75</v>
      </c>
      <c r="J29" s="94"/>
      <c r="L29" s="248" t="s">
        <v>91</v>
      </c>
      <c r="M29" s="249"/>
      <c r="N29" s="200">
        <v>20000</v>
      </c>
    </row>
    <row r="30" spans="1:14" ht="15.75" x14ac:dyDescent="0.25">
      <c r="B30" s="214"/>
      <c r="C30" s="31"/>
      <c r="D30" s="95"/>
      <c r="E30" s="172" t="s">
        <v>51</v>
      </c>
      <c r="F30" s="12"/>
      <c r="G30" s="80">
        <f>+G31-G29</f>
        <v>42350</v>
      </c>
      <c r="H30" s="202">
        <v>0.25</v>
      </c>
      <c r="I30" s="166">
        <f>+H30*G30</f>
        <v>10587.5</v>
      </c>
      <c r="J30" s="99"/>
      <c r="L30" s="244" t="s">
        <v>92</v>
      </c>
      <c r="M30" s="245"/>
      <c r="N30" s="194">
        <v>0.25</v>
      </c>
    </row>
    <row r="31" spans="1:14" ht="15.75" x14ac:dyDescent="0.25">
      <c r="B31" s="214"/>
      <c r="C31" s="26"/>
      <c r="D31" s="88"/>
      <c r="E31" s="167" t="s">
        <v>52</v>
      </c>
      <c r="F31" s="168"/>
      <c r="G31" s="169">
        <v>80000</v>
      </c>
      <c r="H31" s="170"/>
      <c r="I31" s="171">
        <f>SUM(I29:I30)</f>
        <v>15771.25</v>
      </c>
      <c r="J31" s="99"/>
      <c r="L31" s="244" t="s">
        <v>93</v>
      </c>
      <c r="M31" s="245"/>
      <c r="N31" s="54">
        <f>+N30*N29</f>
        <v>5000</v>
      </c>
    </row>
    <row r="32" spans="1:14" ht="17.25" customHeight="1" x14ac:dyDescent="0.25">
      <c r="B32" s="214"/>
      <c r="C32" s="20"/>
      <c r="D32" s="105" t="s">
        <v>50</v>
      </c>
      <c r="E32" s="6"/>
      <c r="F32" s="7"/>
      <c r="G32" s="106"/>
      <c r="H32" s="107"/>
      <c r="I32" s="108"/>
      <c r="J32" s="196">
        <f>+I31</f>
        <v>15771.25</v>
      </c>
      <c r="L32" s="244" t="s">
        <v>86</v>
      </c>
      <c r="M32" s="245"/>
      <c r="N32" s="54">
        <f>+'Sarah Dividend'!J30</f>
        <v>10771.25</v>
      </c>
    </row>
    <row r="33" spans="2:14" ht="15.75" x14ac:dyDescent="0.25">
      <c r="B33" s="214"/>
      <c r="C33" s="66"/>
      <c r="D33" s="110" t="s">
        <v>27</v>
      </c>
      <c r="E33" s="110"/>
      <c r="F33" s="7"/>
      <c r="G33" s="8"/>
      <c r="H33" s="68"/>
      <c r="I33" s="69"/>
      <c r="J33" s="111">
        <v>12000</v>
      </c>
      <c r="L33" s="244" t="s">
        <v>87</v>
      </c>
      <c r="M33" s="245"/>
      <c r="N33" s="54">
        <f>+N32+N31</f>
        <v>15771.25</v>
      </c>
    </row>
    <row r="34" spans="2:14" ht="15.75" thickBot="1" x14ac:dyDescent="0.3">
      <c r="B34" s="214"/>
      <c r="C34" s="112"/>
      <c r="D34" s="113" t="s">
        <v>28</v>
      </c>
      <c r="E34" s="113"/>
      <c r="F34" s="56"/>
      <c r="G34" s="57"/>
      <c r="H34" s="24"/>
      <c r="I34" s="58"/>
      <c r="J34" s="156">
        <f>+J32-J33</f>
        <v>3771.25</v>
      </c>
    </row>
    <row r="35" spans="2:14" ht="19.149999999999999" customHeight="1" thickBot="1" x14ac:dyDescent="0.3">
      <c r="C35" s="115"/>
      <c r="D35" s="115"/>
      <c r="E35" s="115"/>
      <c r="F35" s="48"/>
      <c r="G35" s="116"/>
      <c r="H35" s="116"/>
      <c r="I35" s="116"/>
      <c r="J35" s="117"/>
    </row>
    <row r="36" spans="2:14" ht="15.75" thickBot="1" x14ac:dyDescent="0.3">
      <c r="B36" s="231" t="s">
        <v>29</v>
      </c>
      <c r="C36" s="231"/>
      <c r="D36" s="232" t="s">
        <v>1</v>
      </c>
      <c r="E36" s="89" t="s">
        <v>30</v>
      </c>
      <c r="F36" s="90"/>
      <c r="G36" s="118"/>
      <c r="H36" s="119"/>
      <c r="I36" s="120"/>
      <c r="J36" s="121">
        <f>+J32</f>
        <v>15771.25</v>
      </c>
    </row>
    <row r="37" spans="2:14" ht="15.75" x14ac:dyDescent="0.25">
      <c r="B37" s="231"/>
      <c r="C37" s="231"/>
      <c r="D37" s="233"/>
      <c r="E37" s="122" t="s">
        <v>31</v>
      </c>
      <c r="F37" s="22"/>
      <c r="G37" s="123"/>
      <c r="H37" s="124"/>
      <c r="I37" s="125"/>
      <c r="J37" s="126">
        <f>+J16</f>
        <v>22250</v>
      </c>
      <c r="L37" s="246" t="s">
        <v>86</v>
      </c>
      <c r="M37" s="247"/>
      <c r="N37" s="204">
        <f>+'Sarah Dividend'!J36</f>
        <v>40821.25</v>
      </c>
    </row>
    <row r="38" spans="2:14" ht="16.5" thickBot="1" x14ac:dyDescent="0.3">
      <c r="B38" s="231"/>
      <c r="C38" s="231"/>
      <c r="D38" s="233"/>
      <c r="E38" s="20" t="s">
        <v>32</v>
      </c>
      <c r="F38" s="12"/>
      <c r="G38" s="13"/>
      <c r="H38" s="127"/>
      <c r="I38" s="128"/>
      <c r="J38" s="196">
        <f>+J37+J36</f>
        <v>38021.25</v>
      </c>
      <c r="L38" s="242" t="s">
        <v>98</v>
      </c>
      <c r="M38" s="243"/>
      <c r="N38" s="520">
        <f>+J38</f>
        <v>38021.25</v>
      </c>
    </row>
    <row r="39" spans="2:14" ht="16.5" thickBot="1" x14ac:dyDescent="0.3">
      <c r="B39" s="231"/>
      <c r="C39" s="231"/>
      <c r="D39" s="233"/>
      <c r="E39" s="130" t="s">
        <v>33</v>
      </c>
      <c r="F39" s="131"/>
      <c r="G39" s="132"/>
      <c r="H39" s="133"/>
      <c r="I39" s="134">
        <v>200000</v>
      </c>
      <c r="J39" s="135">
        <f>+J38/200000</f>
        <v>0.19010625</v>
      </c>
      <c r="L39" s="242" t="s">
        <v>88</v>
      </c>
      <c r="M39" s="243"/>
      <c r="N39" s="521">
        <f>+N37-N38</f>
        <v>2800</v>
      </c>
    </row>
    <row r="40" spans="2:14" ht="15.6" customHeight="1" thickBot="1" x14ac:dyDescent="0.3">
      <c r="C40" s="136"/>
      <c r="D40" s="136"/>
      <c r="E40" s="137"/>
      <c r="F40" s="138"/>
      <c r="G40" s="139"/>
      <c r="H40" s="139"/>
      <c r="I40" s="140"/>
      <c r="J40" s="141"/>
      <c r="L40" s="242" t="s">
        <v>89</v>
      </c>
      <c r="M40" s="243"/>
      <c r="N40" s="519">
        <v>20000</v>
      </c>
    </row>
    <row r="41" spans="2:14" ht="19.149999999999999" customHeight="1" thickBot="1" x14ac:dyDescent="0.3">
      <c r="B41" s="231" t="s">
        <v>34</v>
      </c>
      <c r="C41" s="231"/>
      <c r="D41" s="234" t="s">
        <v>35</v>
      </c>
      <c r="E41" s="236" t="s">
        <v>36</v>
      </c>
      <c r="F41" s="237"/>
      <c r="G41" s="220" t="s">
        <v>37</v>
      </c>
      <c r="H41" s="221"/>
      <c r="I41" s="221"/>
      <c r="J41" s="222"/>
      <c r="L41" s="512" t="s">
        <v>95</v>
      </c>
      <c r="M41" s="513"/>
      <c r="N41" s="514">
        <f>+N39/N40</f>
        <v>0.14000000000000001</v>
      </c>
    </row>
    <row r="42" spans="2:14" ht="16.149999999999999" customHeight="1" x14ac:dyDescent="0.25">
      <c r="B42" s="231"/>
      <c r="C42" s="231"/>
      <c r="D42" s="235"/>
      <c r="E42" s="223" t="s">
        <v>38</v>
      </c>
      <c r="F42" s="225" t="s">
        <v>39</v>
      </c>
      <c r="G42" s="227" t="s">
        <v>40</v>
      </c>
      <c r="H42" s="228"/>
      <c r="I42" s="142"/>
      <c r="J42" s="143" t="s">
        <v>41</v>
      </c>
      <c r="L42" s="246" t="s">
        <v>96</v>
      </c>
      <c r="M42" s="247"/>
      <c r="N42" s="515">
        <v>0.39</v>
      </c>
    </row>
    <row r="43" spans="2:14" ht="16.5" thickBot="1" x14ac:dyDescent="0.3">
      <c r="B43" s="231"/>
      <c r="C43" s="231"/>
      <c r="D43" s="235"/>
      <c r="E43" s="224"/>
      <c r="F43" s="226"/>
      <c r="G43" s="229" t="s">
        <v>42</v>
      </c>
      <c r="H43" s="230"/>
      <c r="I43" s="144" t="s">
        <v>43</v>
      </c>
      <c r="J43" s="145" t="s">
        <v>44</v>
      </c>
      <c r="L43" s="516" t="s">
        <v>97</v>
      </c>
      <c r="M43" s="517"/>
      <c r="N43" s="518">
        <v>0.25</v>
      </c>
    </row>
    <row r="44" spans="2:14" ht="21" customHeight="1" thickBot="1" x14ac:dyDescent="0.3">
      <c r="B44" s="231"/>
      <c r="C44" s="231"/>
      <c r="D44" s="235"/>
      <c r="E44" s="491">
        <v>0</v>
      </c>
      <c r="F44" s="254">
        <v>9275</v>
      </c>
      <c r="G44" s="255">
        <v>0</v>
      </c>
      <c r="H44" s="256" t="s">
        <v>45</v>
      </c>
      <c r="I44" s="250">
        <v>0.1</v>
      </c>
      <c r="J44" s="492">
        <v>0</v>
      </c>
      <c r="L44" s="516" t="s">
        <v>141</v>
      </c>
      <c r="M44" s="517"/>
      <c r="N44" s="518">
        <f>+N42-N43</f>
        <v>0.14000000000000001</v>
      </c>
    </row>
    <row r="45" spans="2:14" ht="21" customHeight="1" x14ac:dyDescent="0.25">
      <c r="B45" s="231"/>
      <c r="C45" s="231"/>
      <c r="D45" s="235"/>
      <c r="E45" s="493">
        <f t="shared" ref="E45:E50" si="1">+F44</f>
        <v>9275</v>
      </c>
      <c r="F45" s="257">
        <v>37650</v>
      </c>
      <c r="G45" s="252">
        <f>+I44*F44</f>
        <v>927.5</v>
      </c>
      <c r="H45" s="258" t="s">
        <v>45</v>
      </c>
      <c r="I45" s="251">
        <v>0.15</v>
      </c>
      <c r="J45" s="492">
        <f t="shared" ref="J45:J50" si="2">+E45</f>
        <v>9275</v>
      </c>
    </row>
    <row r="46" spans="2:14" ht="21" customHeight="1" x14ac:dyDescent="0.25">
      <c r="B46" s="231"/>
      <c r="C46" s="231"/>
      <c r="D46" s="235"/>
      <c r="E46" s="493">
        <f t="shared" si="1"/>
        <v>37650</v>
      </c>
      <c r="F46" s="259">
        <v>91150</v>
      </c>
      <c r="G46" s="252">
        <f>+G45+(I45*(F45-J45))</f>
        <v>5183.75</v>
      </c>
      <c r="H46" s="258" t="s">
        <v>45</v>
      </c>
      <c r="I46" s="251">
        <v>0.25</v>
      </c>
      <c r="J46" s="492">
        <f t="shared" si="2"/>
        <v>37650</v>
      </c>
    </row>
    <row r="47" spans="2:14" ht="21" customHeight="1" x14ac:dyDescent="0.25">
      <c r="B47" s="231"/>
      <c r="C47" s="231"/>
      <c r="D47" s="235"/>
      <c r="E47" s="493">
        <f t="shared" si="1"/>
        <v>91150</v>
      </c>
      <c r="F47" s="259">
        <v>190150</v>
      </c>
      <c r="G47" s="252">
        <f>+G46+(I46*(F46-J46))</f>
        <v>18558.75</v>
      </c>
      <c r="H47" s="258" t="s">
        <v>45</v>
      </c>
      <c r="I47" s="251">
        <v>0.28000000000000003</v>
      </c>
      <c r="J47" s="492">
        <f t="shared" si="2"/>
        <v>91150</v>
      </c>
    </row>
    <row r="48" spans="2:14" ht="21" customHeight="1" x14ac:dyDescent="0.25">
      <c r="B48" s="231"/>
      <c r="C48" s="231"/>
      <c r="D48" s="235"/>
      <c r="E48" s="493">
        <f t="shared" si="1"/>
        <v>190150</v>
      </c>
      <c r="F48" s="259">
        <v>413350</v>
      </c>
      <c r="G48" s="252">
        <f>+G47+(I47*(F47-J47))</f>
        <v>46278.75</v>
      </c>
      <c r="H48" s="258" t="s">
        <v>45</v>
      </c>
      <c r="I48" s="251">
        <v>0.33</v>
      </c>
      <c r="J48" s="492">
        <f t="shared" si="2"/>
        <v>190150</v>
      </c>
    </row>
    <row r="49" spans="2:10" ht="21" customHeight="1" x14ac:dyDescent="0.25">
      <c r="B49" s="231"/>
      <c r="C49" s="231"/>
      <c r="D49" s="235"/>
      <c r="E49" s="493">
        <f t="shared" si="1"/>
        <v>413350</v>
      </c>
      <c r="F49" s="259">
        <v>415050</v>
      </c>
      <c r="G49" s="252">
        <f>+G48+(I48*(F48-J48))</f>
        <v>119934.75</v>
      </c>
      <c r="H49" s="258" t="s">
        <v>45</v>
      </c>
      <c r="I49" s="253">
        <v>0.35</v>
      </c>
      <c r="J49" s="492">
        <f t="shared" si="2"/>
        <v>413350</v>
      </c>
    </row>
    <row r="50" spans="2:10" ht="21" customHeight="1" thickBot="1" x14ac:dyDescent="0.3">
      <c r="B50" s="231"/>
      <c r="C50" s="231"/>
      <c r="D50" s="235"/>
      <c r="E50" s="494">
        <f t="shared" si="1"/>
        <v>415050</v>
      </c>
      <c r="F50" s="495"/>
      <c r="G50" s="496">
        <f>+G49+(I49*(F49-J49))</f>
        <v>120529.75</v>
      </c>
      <c r="H50" s="497" t="s">
        <v>45</v>
      </c>
      <c r="I50" s="498">
        <v>0.39600000000000002</v>
      </c>
      <c r="J50" s="499">
        <f t="shared" si="2"/>
        <v>415050</v>
      </c>
    </row>
    <row r="51" spans="2:10" ht="7.15" customHeight="1" x14ac:dyDescent="0.25"/>
  </sheetData>
  <mergeCells count="35">
    <mergeCell ref="L44:M44"/>
    <mergeCell ref="B36:C39"/>
    <mergeCell ref="D36:D39"/>
    <mergeCell ref="B3:B17"/>
    <mergeCell ref="E9:H9"/>
    <mergeCell ref="E10:F10"/>
    <mergeCell ref="B19:B34"/>
    <mergeCell ref="C19:J19"/>
    <mergeCell ref="B41:C50"/>
    <mergeCell ref="D41:D50"/>
    <mergeCell ref="E41:F41"/>
    <mergeCell ref="G41:J41"/>
    <mergeCell ref="E42:E43"/>
    <mergeCell ref="F42:F43"/>
    <mergeCell ref="G42:H42"/>
    <mergeCell ref="G43:H43"/>
    <mergeCell ref="L31:M31"/>
    <mergeCell ref="L15:N15"/>
    <mergeCell ref="L37:M37"/>
    <mergeCell ref="L38:M38"/>
    <mergeCell ref="L32:M32"/>
    <mergeCell ref="L33:M33"/>
    <mergeCell ref="L16:M16"/>
    <mergeCell ref="L17:M17"/>
    <mergeCell ref="L18:M18"/>
    <mergeCell ref="L19:M19"/>
    <mergeCell ref="L20:M20"/>
    <mergeCell ref="L29:M29"/>
    <mergeCell ref="L30:M30"/>
    <mergeCell ref="L21:M21"/>
    <mergeCell ref="L39:M39"/>
    <mergeCell ref="L40:M40"/>
    <mergeCell ref="L41:M41"/>
    <mergeCell ref="L42:M42"/>
    <mergeCell ref="L43:M43"/>
  </mergeCells>
  <pageMargins left="0.6" right="0.5" top="0.75" bottom="0.5" header="0.3" footer="0.3"/>
  <pageSetup scale="82" orientation="portrait" horizontalDpi="4294967293" verticalDpi="4294967293" r:id="rId1"/>
  <headerFooter>
    <oddHeader>&amp;L&amp;"Arial,Bold"&amp;UBasic Case - $20,000 Bonus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showGridLines="0" zoomScale="150" zoomScaleNormal="150" workbookViewId="0">
      <selection activeCell="C6" sqref="C6:H12"/>
    </sheetView>
  </sheetViews>
  <sheetFormatPr defaultColWidth="7.75" defaultRowHeight="15" x14ac:dyDescent="0.25"/>
  <cols>
    <col min="1" max="1" width="2.25" style="260" customWidth="1"/>
    <col min="2" max="2" width="2.125" style="266" customWidth="1"/>
    <col min="3" max="3" width="9.625" style="325" customWidth="1"/>
    <col min="4" max="4" width="9.875" style="325" customWidth="1"/>
    <col min="5" max="5" width="10.375" style="325" customWidth="1"/>
    <col min="6" max="6" width="2.875" style="264" customWidth="1"/>
    <col min="7" max="7" width="5.5" style="264" customWidth="1"/>
    <col min="8" max="8" width="10.5" style="264" customWidth="1"/>
    <col min="9" max="9" width="3.25" style="264" customWidth="1"/>
    <col min="10" max="10" width="11.25" style="325" customWidth="1"/>
    <col min="11" max="11" width="10" style="325" customWidth="1"/>
    <col min="12" max="12" width="9.875" style="325" customWidth="1"/>
    <col min="13" max="13" width="4.375" style="264" customWidth="1"/>
    <col min="14" max="14" width="7.125" style="264" customWidth="1"/>
    <col min="15" max="15" width="10.875" style="264" customWidth="1"/>
    <col min="16" max="16" width="1.75" style="265" customWidth="1"/>
    <col min="17" max="17" width="20.75" style="265" customWidth="1"/>
    <col min="18" max="16384" width="7.75" style="265"/>
  </cols>
  <sheetData>
    <row r="1" spans="2:17" s="260" customFormat="1" ht="6" customHeight="1" x14ac:dyDescent="0.25">
      <c r="C1" s="261"/>
      <c r="D1" s="261"/>
      <c r="E1" s="262"/>
      <c r="F1" s="262"/>
      <c r="G1" s="262"/>
      <c r="H1" s="263"/>
      <c r="I1" s="264"/>
      <c r="J1" s="261"/>
      <c r="K1" s="261"/>
      <c r="L1" s="262"/>
      <c r="M1" s="262"/>
      <c r="N1" s="262"/>
      <c r="O1" s="263"/>
      <c r="P1" s="265"/>
      <c r="Q1" s="265"/>
    </row>
    <row r="2" spans="2:17" s="260" customFormat="1" ht="27" customHeight="1" x14ac:dyDescent="0.25">
      <c r="B2" s="266"/>
      <c r="C2" s="267" t="s">
        <v>102</v>
      </c>
      <c r="D2" s="264"/>
      <c r="E2" s="264"/>
      <c r="F2" s="264"/>
      <c r="G2" s="264"/>
      <c r="H2" s="264"/>
      <c r="I2" s="264"/>
      <c r="J2" s="267" t="s">
        <v>103</v>
      </c>
      <c r="K2" s="264"/>
      <c r="L2" s="264"/>
      <c r="M2" s="264"/>
      <c r="N2" s="264"/>
      <c r="O2" s="264"/>
      <c r="P2" s="265"/>
      <c r="Q2" s="265"/>
    </row>
    <row r="3" spans="2:17" s="260" customFormat="1" ht="21" customHeight="1" x14ac:dyDescent="0.25">
      <c r="B3" s="266"/>
      <c r="C3" s="268" t="s">
        <v>99</v>
      </c>
      <c r="D3" s="269"/>
      <c r="E3" s="268" t="s">
        <v>58</v>
      </c>
      <c r="F3" s="270"/>
      <c r="G3" s="270"/>
      <c r="H3" s="271"/>
      <c r="I3" s="264"/>
      <c r="J3" s="272" t="s">
        <v>99</v>
      </c>
      <c r="K3" s="273"/>
      <c r="L3" s="268" t="s">
        <v>58</v>
      </c>
      <c r="M3" s="270"/>
      <c r="N3" s="270"/>
      <c r="O3" s="271"/>
      <c r="P3" s="265"/>
      <c r="Q3" s="265"/>
    </row>
    <row r="4" spans="2:17" s="260" customFormat="1" x14ac:dyDescent="0.25">
      <c r="B4" s="266"/>
      <c r="C4" s="274" t="s">
        <v>38</v>
      </c>
      <c r="D4" s="275" t="s">
        <v>59</v>
      </c>
      <c r="E4" s="276" t="s">
        <v>40</v>
      </c>
      <c r="F4" s="277"/>
      <c r="G4" s="278"/>
      <c r="H4" s="279" t="s">
        <v>41</v>
      </c>
      <c r="I4" s="264"/>
      <c r="J4" s="274" t="s">
        <v>38</v>
      </c>
      <c r="K4" s="280" t="s">
        <v>39</v>
      </c>
      <c r="L4" s="281" t="s">
        <v>40</v>
      </c>
      <c r="M4" s="282"/>
      <c r="N4" s="278"/>
      <c r="O4" s="279" t="s">
        <v>41</v>
      </c>
      <c r="P4" s="265"/>
      <c r="Q4" s="265"/>
    </row>
    <row r="5" spans="2:17" s="260" customFormat="1" ht="15.75" x14ac:dyDescent="0.25">
      <c r="B5" s="266"/>
      <c r="C5" s="283"/>
      <c r="D5" s="284" t="s">
        <v>60</v>
      </c>
      <c r="E5" s="285" t="s">
        <v>42</v>
      </c>
      <c r="F5" s="286"/>
      <c r="G5" s="287" t="s">
        <v>43</v>
      </c>
      <c r="H5" s="288" t="s">
        <v>44</v>
      </c>
      <c r="I5" s="264"/>
      <c r="J5" s="289"/>
      <c r="K5" s="290"/>
      <c r="L5" s="285" t="s">
        <v>42</v>
      </c>
      <c r="M5" s="291"/>
      <c r="N5" s="287" t="s">
        <v>43</v>
      </c>
      <c r="O5" s="288" t="s">
        <v>44</v>
      </c>
      <c r="P5" s="265"/>
      <c r="Q5" s="265"/>
    </row>
    <row r="6" spans="2:17" s="260" customFormat="1" ht="20.45" customHeight="1" x14ac:dyDescent="0.25">
      <c r="B6" s="266"/>
      <c r="C6" s="292">
        <v>0</v>
      </c>
      <c r="D6" s="293">
        <v>9275</v>
      </c>
      <c r="E6" s="294">
        <v>0</v>
      </c>
      <c r="F6" s="295" t="s">
        <v>45</v>
      </c>
      <c r="G6" s="296">
        <v>0.1</v>
      </c>
      <c r="H6" s="297">
        <v>0</v>
      </c>
      <c r="I6" s="264"/>
      <c r="J6" s="298">
        <v>0</v>
      </c>
      <c r="K6" s="299">
        <v>13250</v>
      </c>
      <c r="L6" s="300">
        <v>0</v>
      </c>
      <c r="M6" s="295" t="s">
        <v>45</v>
      </c>
      <c r="N6" s="296">
        <v>0.1</v>
      </c>
      <c r="O6" s="301">
        <v>0</v>
      </c>
      <c r="P6" s="265"/>
      <c r="Q6" s="265"/>
    </row>
    <row r="7" spans="2:17" s="260" customFormat="1" ht="20.45" customHeight="1" x14ac:dyDescent="0.25">
      <c r="B7" s="266"/>
      <c r="C7" s="302">
        <f t="shared" ref="C7:C12" si="0">+D6</f>
        <v>9275</v>
      </c>
      <c r="D7" s="303">
        <v>37650</v>
      </c>
      <c r="E7" s="304">
        <f>+G6*D6</f>
        <v>927.5</v>
      </c>
      <c r="F7" s="305" t="s">
        <v>45</v>
      </c>
      <c r="G7" s="306">
        <v>0.15</v>
      </c>
      <c r="H7" s="307">
        <f t="shared" ref="H7:H12" si="1">+C7</f>
        <v>9275</v>
      </c>
      <c r="I7" s="264"/>
      <c r="J7" s="308">
        <f t="shared" ref="J7:J12" si="2">+K6</f>
        <v>13250</v>
      </c>
      <c r="K7" s="309">
        <v>50400</v>
      </c>
      <c r="L7" s="310">
        <f>+N6*K6</f>
        <v>1325</v>
      </c>
      <c r="M7" s="305" t="s">
        <v>45</v>
      </c>
      <c r="N7" s="306">
        <v>0.15</v>
      </c>
      <c r="O7" s="301">
        <f t="shared" ref="O7:O12" si="3">+J7</f>
        <v>13250</v>
      </c>
      <c r="P7" s="265"/>
      <c r="Q7" s="265"/>
    </row>
    <row r="8" spans="2:17" s="260" customFormat="1" ht="20.45" customHeight="1" x14ac:dyDescent="0.25">
      <c r="B8" s="266"/>
      <c r="C8" s="302">
        <f t="shared" si="0"/>
        <v>37650</v>
      </c>
      <c r="D8" s="311">
        <v>91150</v>
      </c>
      <c r="E8" s="304">
        <f>+E7+(G7*(D7-H7))</f>
        <v>5183.75</v>
      </c>
      <c r="F8" s="305" t="s">
        <v>45</v>
      </c>
      <c r="G8" s="306">
        <v>0.25</v>
      </c>
      <c r="H8" s="307">
        <f t="shared" si="1"/>
        <v>37650</v>
      </c>
      <c r="I8" s="264"/>
      <c r="J8" s="308">
        <f t="shared" si="2"/>
        <v>50400</v>
      </c>
      <c r="K8" s="312">
        <v>130150</v>
      </c>
      <c r="L8" s="310">
        <f>+L7+(N7*(K7-O7))</f>
        <v>6897.5</v>
      </c>
      <c r="M8" s="305" t="s">
        <v>45</v>
      </c>
      <c r="N8" s="306">
        <v>0.25</v>
      </c>
      <c r="O8" s="301">
        <f t="shared" si="3"/>
        <v>50400</v>
      </c>
      <c r="P8" s="265"/>
      <c r="Q8" s="265"/>
    </row>
    <row r="9" spans="2:17" s="260" customFormat="1" ht="20.45" customHeight="1" x14ac:dyDescent="0.25">
      <c r="B9" s="266"/>
      <c r="C9" s="302">
        <f t="shared" si="0"/>
        <v>91150</v>
      </c>
      <c r="D9" s="311">
        <v>190150</v>
      </c>
      <c r="E9" s="310">
        <f>+E8+(G8*(D8-H8))</f>
        <v>18558.75</v>
      </c>
      <c r="F9" s="305" t="s">
        <v>45</v>
      </c>
      <c r="G9" s="306">
        <v>0.28000000000000003</v>
      </c>
      <c r="H9" s="307">
        <f t="shared" si="1"/>
        <v>91150</v>
      </c>
      <c r="I9" s="264"/>
      <c r="J9" s="308">
        <f t="shared" si="2"/>
        <v>130150</v>
      </c>
      <c r="K9" s="312">
        <v>210800</v>
      </c>
      <c r="L9" s="310">
        <f>+L8+(N8*(K8-O8))</f>
        <v>26835</v>
      </c>
      <c r="M9" s="305" t="s">
        <v>45</v>
      </c>
      <c r="N9" s="306">
        <v>0.28000000000000003</v>
      </c>
      <c r="O9" s="301">
        <f t="shared" si="3"/>
        <v>130150</v>
      </c>
      <c r="P9" s="265"/>
      <c r="Q9" s="265"/>
    </row>
    <row r="10" spans="2:17" s="260" customFormat="1" ht="20.45" customHeight="1" x14ac:dyDescent="0.25">
      <c r="B10" s="266"/>
      <c r="C10" s="302">
        <f t="shared" si="0"/>
        <v>190150</v>
      </c>
      <c r="D10" s="311">
        <v>413350</v>
      </c>
      <c r="E10" s="310">
        <f>+E9+(G9*(D9-H9))</f>
        <v>46278.75</v>
      </c>
      <c r="F10" s="305" t="s">
        <v>45</v>
      </c>
      <c r="G10" s="306">
        <v>0.33</v>
      </c>
      <c r="H10" s="307">
        <f t="shared" si="1"/>
        <v>190150</v>
      </c>
      <c r="I10" s="264"/>
      <c r="J10" s="308">
        <f t="shared" si="2"/>
        <v>210800</v>
      </c>
      <c r="K10" s="312">
        <v>413350</v>
      </c>
      <c r="L10" s="310">
        <f>+L9+(N9*(K9-O9))</f>
        <v>49417</v>
      </c>
      <c r="M10" s="305" t="s">
        <v>45</v>
      </c>
      <c r="N10" s="306">
        <v>0.33</v>
      </c>
      <c r="O10" s="301">
        <f t="shared" si="3"/>
        <v>210800</v>
      </c>
      <c r="P10" s="265"/>
      <c r="Q10" s="265"/>
    </row>
    <row r="11" spans="2:17" s="260" customFormat="1" ht="20.45" customHeight="1" x14ac:dyDescent="0.25">
      <c r="B11" s="266"/>
      <c r="C11" s="302">
        <f t="shared" si="0"/>
        <v>413350</v>
      </c>
      <c r="D11" s="311">
        <v>415050</v>
      </c>
      <c r="E11" s="313">
        <f>+E10+(G10*(D10-H10))</f>
        <v>119934.75</v>
      </c>
      <c r="F11" s="305" t="s">
        <v>45</v>
      </c>
      <c r="G11" s="314">
        <v>0.35</v>
      </c>
      <c r="H11" s="307">
        <f t="shared" si="1"/>
        <v>413350</v>
      </c>
      <c r="I11" s="264"/>
      <c r="J11" s="308">
        <f t="shared" si="2"/>
        <v>413350</v>
      </c>
      <c r="K11" s="312">
        <v>441000</v>
      </c>
      <c r="L11" s="313">
        <f>+L10+(N10*(K10-O10))</f>
        <v>116258.5</v>
      </c>
      <c r="M11" s="305" t="s">
        <v>45</v>
      </c>
      <c r="N11" s="314">
        <v>0.35</v>
      </c>
      <c r="O11" s="301">
        <f t="shared" si="3"/>
        <v>413350</v>
      </c>
      <c r="P11" s="265"/>
      <c r="Q11" s="265"/>
    </row>
    <row r="12" spans="2:17" s="260" customFormat="1" ht="20.45" customHeight="1" x14ac:dyDescent="0.25">
      <c r="B12" s="266"/>
      <c r="C12" s="315">
        <f t="shared" si="0"/>
        <v>415050</v>
      </c>
      <c r="D12" s="316"/>
      <c r="E12" s="317">
        <f>+E11+(G11*(D11-H11))</f>
        <v>120529.75</v>
      </c>
      <c r="F12" s="318" t="s">
        <v>45</v>
      </c>
      <c r="G12" s="319">
        <v>0.39600000000000002</v>
      </c>
      <c r="H12" s="320">
        <f t="shared" si="1"/>
        <v>415050</v>
      </c>
      <c r="I12" s="264"/>
      <c r="J12" s="321">
        <f t="shared" si="2"/>
        <v>441000</v>
      </c>
      <c r="K12" s="322"/>
      <c r="L12" s="317">
        <f>+L11+(N11*(K11-O11))</f>
        <v>125936</v>
      </c>
      <c r="M12" s="318" t="s">
        <v>45</v>
      </c>
      <c r="N12" s="319">
        <v>0.39600000000000002</v>
      </c>
      <c r="O12" s="323">
        <f t="shared" si="3"/>
        <v>441000</v>
      </c>
      <c r="P12" s="265"/>
      <c r="Q12" s="265"/>
    </row>
    <row r="13" spans="2:17" s="260" customFormat="1" ht="16.899999999999999" customHeight="1" x14ac:dyDescent="0.25">
      <c r="B13" s="266"/>
      <c r="C13" s="324" t="s">
        <v>104</v>
      </c>
      <c r="D13" s="325"/>
      <c r="E13" s="325"/>
      <c r="F13" s="264"/>
      <c r="G13" s="264"/>
      <c r="H13" s="264"/>
      <c r="I13" s="264"/>
      <c r="J13" s="264"/>
      <c r="K13" s="264"/>
      <c r="L13" s="264"/>
      <c r="M13" s="264"/>
      <c r="N13" s="264"/>
      <c r="O13" s="264"/>
      <c r="P13" s="265"/>
      <c r="Q13" s="265"/>
    </row>
    <row r="14" spans="2:17" s="260" customFormat="1" ht="15" customHeight="1" x14ac:dyDescent="0.25">
      <c r="B14" s="266"/>
      <c r="C14" s="324" t="s">
        <v>105</v>
      </c>
      <c r="D14" s="325"/>
      <c r="E14" s="325"/>
      <c r="F14" s="264"/>
      <c r="G14" s="264"/>
      <c r="H14" s="264"/>
      <c r="I14" s="264"/>
      <c r="J14" s="326" t="s">
        <v>61</v>
      </c>
      <c r="K14" s="327"/>
      <c r="L14" s="327"/>
      <c r="M14" s="328" t="s">
        <v>62</v>
      </c>
      <c r="N14" s="329"/>
      <c r="O14" s="330" t="s">
        <v>63</v>
      </c>
      <c r="P14" s="265"/>
      <c r="Q14" s="265"/>
    </row>
    <row r="15" spans="2:17" s="260" customFormat="1" ht="15.6" customHeight="1" x14ac:dyDescent="0.25">
      <c r="B15" s="266"/>
      <c r="C15" s="331"/>
      <c r="D15" s="325"/>
      <c r="E15" s="325"/>
      <c r="F15" s="264"/>
      <c r="G15" s="264"/>
      <c r="H15" s="264"/>
      <c r="I15" s="264"/>
      <c r="J15" s="332"/>
      <c r="K15" s="333"/>
      <c r="L15" s="333"/>
      <c r="M15" s="334"/>
      <c r="N15" s="335"/>
      <c r="O15" s="336" t="s">
        <v>64</v>
      </c>
      <c r="P15" s="265"/>
      <c r="Q15" s="265"/>
    </row>
    <row r="16" spans="2:17" s="260" customFormat="1" ht="17.45" customHeight="1" x14ac:dyDescent="0.25">
      <c r="B16" s="266"/>
      <c r="C16" s="267" t="s">
        <v>106</v>
      </c>
      <c r="D16" s="264"/>
      <c r="E16" s="264"/>
      <c r="F16" s="264"/>
      <c r="G16" s="264"/>
      <c r="H16" s="264"/>
      <c r="I16" s="264"/>
      <c r="J16" s="337" t="s">
        <v>65</v>
      </c>
      <c r="K16" s="338"/>
      <c r="L16" s="339"/>
      <c r="M16" s="340">
        <v>6300</v>
      </c>
      <c r="N16" s="340"/>
      <c r="O16" s="341">
        <v>1550</v>
      </c>
      <c r="P16" s="265"/>
      <c r="Q16" s="265"/>
    </row>
    <row r="17" spans="2:17" s="260" customFormat="1" ht="21" customHeight="1" x14ac:dyDescent="0.25">
      <c r="B17" s="266"/>
      <c r="C17" s="268" t="s">
        <v>99</v>
      </c>
      <c r="D17" s="271"/>
      <c r="E17" s="268" t="s">
        <v>58</v>
      </c>
      <c r="F17" s="270"/>
      <c r="G17" s="270"/>
      <c r="H17" s="271"/>
      <c r="I17" s="264"/>
      <c r="J17" s="337" t="s">
        <v>66</v>
      </c>
      <c r="K17" s="342"/>
      <c r="L17" s="339"/>
      <c r="M17" s="340">
        <v>12600</v>
      </c>
      <c r="N17" s="340"/>
      <c r="O17" s="341">
        <v>1250</v>
      </c>
      <c r="P17" s="265"/>
      <c r="Q17" s="265"/>
    </row>
    <row r="18" spans="2:17" s="260" customFormat="1" ht="24" customHeight="1" x14ac:dyDescent="0.25">
      <c r="B18" s="266"/>
      <c r="C18" s="274" t="s">
        <v>38</v>
      </c>
      <c r="D18" s="275" t="s">
        <v>59</v>
      </c>
      <c r="E18" s="343" t="s">
        <v>40</v>
      </c>
      <c r="F18" s="344"/>
      <c r="G18" s="278"/>
      <c r="H18" s="279" t="s">
        <v>41</v>
      </c>
      <c r="I18" s="264"/>
      <c r="J18" s="337" t="s">
        <v>67</v>
      </c>
      <c r="K18" s="345"/>
      <c r="L18" s="339"/>
      <c r="M18" s="340">
        <v>6300</v>
      </c>
      <c r="N18" s="340"/>
      <c r="O18" s="341">
        <v>1250</v>
      </c>
      <c r="P18" s="265"/>
      <c r="Q18" s="265"/>
    </row>
    <row r="19" spans="2:17" s="260" customFormat="1" ht="19.149999999999999" customHeight="1" x14ac:dyDescent="0.25">
      <c r="B19" s="266"/>
      <c r="C19" s="283"/>
      <c r="D19" s="284" t="s">
        <v>60</v>
      </c>
      <c r="E19" s="285" t="s">
        <v>42</v>
      </c>
      <c r="F19" s="286"/>
      <c r="G19" s="287" t="s">
        <v>43</v>
      </c>
      <c r="H19" s="288" t="s">
        <v>44</v>
      </c>
      <c r="I19" s="264"/>
      <c r="J19" s="346" t="s">
        <v>68</v>
      </c>
      <c r="K19" s="347"/>
      <c r="L19" s="348"/>
      <c r="M19" s="349">
        <v>9300</v>
      </c>
      <c r="N19" s="349"/>
      <c r="O19" s="350">
        <v>1550</v>
      </c>
      <c r="P19" s="265"/>
      <c r="Q19" s="265"/>
    </row>
    <row r="20" spans="2:17" s="260" customFormat="1" ht="19.149999999999999" customHeight="1" x14ac:dyDescent="0.25">
      <c r="B20" s="266"/>
      <c r="C20" s="351">
        <v>0</v>
      </c>
      <c r="D20" s="352">
        <v>18550</v>
      </c>
      <c r="E20" s="300">
        <v>0</v>
      </c>
      <c r="F20" s="295" t="s">
        <v>45</v>
      </c>
      <c r="G20" s="353">
        <v>0.1</v>
      </c>
      <c r="H20" s="307">
        <v>0</v>
      </c>
      <c r="I20" s="264"/>
      <c r="J20" s="354" t="s">
        <v>107</v>
      </c>
      <c r="K20" s="355"/>
      <c r="L20" s="356"/>
      <c r="M20" s="357"/>
      <c r="N20" s="358"/>
      <c r="O20" s="359"/>
      <c r="P20" s="265"/>
      <c r="Q20" s="265"/>
    </row>
    <row r="21" spans="2:17" s="260" customFormat="1" ht="15.6" customHeight="1" x14ac:dyDescent="0.25">
      <c r="B21" s="266"/>
      <c r="C21" s="360">
        <f t="shared" ref="C21:C26" si="4">+D20</f>
        <v>18550</v>
      </c>
      <c r="D21" s="361">
        <v>75300</v>
      </c>
      <c r="E21" s="362">
        <f>+G20*D20</f>
        <v>1855</v>
      </c>
      <c r="F21" s="305" t="s">
        <v>45</v>
      </c>
      <c r="G21" s="363">
        <v>0.15</v>
      </c>
      <c r="H21" s="307">
        <f t="shared" ref="H21:H26" si="5">+C21</f>
        <v>18550</v>
      </c>
      <c r="I21" s="264"/>
      <c r="J21" s="364" t="s">
        <v>108</v>
      </c>
      <c r="K21" s="338"/>
      <c r="L21" s="339"/>
      <c r="M21" s="365">
        <v>1050</v>
      </c>
      <c r="N21" s="365"/>
      <c r="O21" s="366"/>
      <c r="P21" s="265"/>
      <c r="Q21" s="265"/>
    </row>
    <row r="22" spans="2:17" s="260" customFormat="1" ht="19.149999999999999" customHeight="1" x14ac:dyDescent="0.25">
      <c r="B22" s="266"/>
      <c r="C22" s="360">
        <f t="shared" si="4"/>
        <v>75300</v>
      </c>
      <c r="D22" s="367">
        <v>151900</v>
      </c>
      <c r="E22" s="368">
        <f>+E21+(G21*(D21-H21))</f>
        <v>10367.5</v>
      </c>
      <c r="F22" s="305" t="s">
        <v>45</v>
      </c>
      <c r="G22" s="363">
        <v>0.25</v>
      </c>
      <c r="H22" s="307">
        <f t="shared" si="5"/>
        <v>75300</v>
      </c>
      <c r="I22" s="264"/>
      <c r="J22" s="364" t="s">
        <v>109</v>
      </c>
      <c r="K22" s="264"/>
      <c r="L22" s="369" t="s">
        <v>110</v>
      </c>
      <c r="M22" s="370">
        <v>350</v>
      </c>
      <c r="N22" s="370"/>
      <c r="O22" s="366"/>
      <c r="P22" s="265"/>
      <c r="Q22" s="265"/>
    </row>
    <row r="23" spans="2:17" s="260" customFormat="1" ht="19.149999999999999" customHeight="1" x14ac:dyDescent="0.3">
      <c r="B23" s="266"/>
      <c r="C23" s="371">
        <f t="shared" si="4"/>
        <v>151900</v>
      </c>
      <c r="D23" s="367">
        <v>231450</v>
      </c>
      <c r="E23" s="368">
        <f>+E22+(G22*(D22-H22))</f>
        <v>29517.5</v>
      </c>
      <c r="F23" s="305" t="s">
        <v>45</v>
      </c>
      <c r="G23" s="363">
        <v>0.28000000000000003</v>
      </c>
      <c r="H23" s="307">
        <f t="shared" si="5"/>
        <v>151900</v>
      </c>
      <c r="I23" s="264"/>
      <c r="J23" s="372" t="s">
        <v>69</v>
      </c>
      <c r="K23" s="373"/>
      <c r="L23" s="374"/>
      <c r="M23" s="375">
        <v>4050</v>
      </c>
      <c r="N23" s="376"/>
      <c r="O23" s="377"/>
      <c r="P23" s="265"/>
      <c r="Q23" s="265"/>
    </row>
    <row r="24" spans="2:17" s="260" customFormat="1" ht="19.149999999999999" customHeight="1" x14ac:dyDescent="0.25">
      <c r="B24" s="266"/>
      <c r="C24" s="371">
        <f t="shared" si="4"/>
        <v>231450</v>
      </c>
      <c r="D24" s="367">
        <v>413350</v>
      </c>
      <c r="E24" s="368">
        <f>+E23+(G23*(D23-H23))</f>
        <v>51791.5</v>
      </c>
      <c r="F24" s="305" t="s">
        <v>45</v>
      </c>
      <c r="G24" s="363">
        <v>0.33</v>
      </c>
      <c r="H24" s="307">
        <f t="shared" si="5"/>
        <v>231450</v>
      </c>
      <c r="I24" s="264"/>
      <c r="J24" s="264"/>
      <c r="K24" s="264"/>
      <c r="L24" s="264"/>
      <c r="M24" s="264"/>
      <c r="N24" s="264"/>
      <c r="O24" s="264"/>
      <c r="P24" s="265"/>
      <c r="Q24" s="265"/>
    </row>
    <row r="25" spans="2:17" s="260" customFormat="1" ht="19.149999999999999" customHeight="1" x14ac:dyDescent="0.25">
      <c r="B25" s="266"/>
      <c r="C25" s="371">
        <f t="shared" si="4"/>
        <v>413350</v>
      </c>
      <c r="D25" s="367">
        <v>466950</v>
      </c>
      <c r="E25" s="378">
        <f>+E24+(G24*(D24-H24))</f>
        <v>111818.5</v>
      </c>
      <c r="F25" s="305" t="s">
        <v>45</v>
      </c>
      <c r="G25" s="379">
        <v>0.35</v>
      </c>
      <c r="H25" s="307">
        <f t="shared" si="5"/>
        <v>413350</v>
      </c>
      <c r="I25" s="264"/>
      <c r="J25" s="380" t="s">
        <v>70</v>
      </c>
      <c r="K25" s="381"/>
      <c r="L25" s="382" t="s">
        <v>2</v>
      </c>
      <c r="M25" s="383" t="s">
        <v>71</v>
      </c>
      <c r="N25" s="383"/>
      <c r="O25" s="384" t="s">
        <v>72</v>
      </c>
      <c r="P25" s="265"/>
      <c r="Q25" s="265"/>
    </row>
    <row r="26" spans="2:17" s="260" customFormat="1" ht="19.149999999999999" customHeight="1" x14ac:dyDescent="0.25">
      <c r="B26" s="266"/>
      <c r="C26" s="385">
        <f t="shared" si="4"/>
        <v>466950</v>
      </c>
      <c r="D26" s="386"/>
      <c r="E26" s="317">
        <f>+E25+(G25*(D25-H25))</f>
        <v>130578.5</v>
      </c>
      <c r="F26" s="318" t="s">
        <v>45</v>
      </c>
      <c r="G26" s="319">
        <v>0.39600000000000002</v>
      </c>
      <c r="H26" s="320">
        <f t="shared" si="5"/>
        <v>466950</v>
      </c>
      <c r="I26" s="264"/>
      <c r="J26" s="364" t="s">
        <v>73</v>
      </c>
      <c r="K26" s="387"/>
      <c r="L26" s="388">
        <v>83800</v>
      </c>
      <c r="M26" s="389">
        <v>159700</v>
      </c>
      <c r="N26" s="390"/>
      <c r="O26" s="391">
        <v>494900</v>
      </c>
      <c r="P26" s="265"/>
      <c r="Q26" s="265"/>
    </row>
    <row r="27" spans="2:17" s="260" customFormat="1" ht="19.149999999999999" customHeight="1" x14ac:dyDescent="0.25">
      <c r="B27" s="266"/>
      <c r="C27" s="392"/>
      <c r="D27" s="393"/>
      <c r="E27" s="394"/>
      <c r="F27" s="395"/>
      <c r="G27" s="396"/>
      <c r="H27" s="397"/>
      <c r="I27" s="264"/>
      <c r="J27" s="364" t="s">
        <v>74</v>
      </c>
      <c r="K27" s="338"/>
      <c r="L27" s="388">
        <v>41900</v>
      </c>
      <c r="M27" s="398">
        <v>79850</v>
      </c>
      <c r="N27" s="399"/>
      <c r="O27" s="391">
        <v>247450</v>
      </c>
      <c r="P27" s="400"/>
      <c r="Q27" s="265"/>
    </row>
    <row r="28" spans="2:17" s="260" customFormat="1" ht="16.899999999999999" customHeight="1" x14ac:dyDescent="0.25">
      <c r="B28" s="266"/>
      <c r="C28" s="267" t="s">
        <v>111</v>
      </c>
      <c r="D28" s="264"/>
      <c r="E28" s="264"/>
      <c r="F28" s="264"/>
      <c r="G28" s="264"/>
      <c r="H28" s="264"/>
      <c r="I28" s="264"/>
      <c r="J28" s="401" t="s">
        <v>75</v>
      </c>
      <c r="K28" s="348"/>
      <c r="L28" s="402">
        <v>53900</v>
      </c>
      <c r="M28" s="403">
        <v>119700</v>
      </c>
      <c r="N28" s="404"/>
      <c r="O28" s="405">
        <v>335300</v>
      </c>
      <c r="P28" s="265"/>
      <c r="Q28" s="265"/>
    </row>
    <row r="29" spans="2:17" s="260" customFormat="1" ht="18" customHeight="1" x14ac:dyDescent="0.25">
      <c r="B29" s="266"/>
      <c r="C29" s="268" t="s">
        <v>99</v>
      </c>
      <c r="D29" s="271"/>
      <c r="E29" s="268" t="s">
        <v>58</v>
      </c>
      <c r="F29" s="270"/>
      <c r="G29" s="270"/>
      <c r="H29" s="271"/>
      <c r="I29" s="264"/>
      <c r="J29" s="406" t="s">
        <v>112</v>
      </c>
      <c r="K29" s="407"/>
      <c r="L29" s="408"/>
      <c r="M29" s="409" t="s">
        <v>2</v>
      </c>
      <c r="N29" s="410"/>
      <c r="O29" s="411" t="s">
        <v>14</v>
      </c>
      <c r="P29" s="265"/>
      <c r="Q29" s="265"/>
    </row>
    <row r="30" spans="2:17" s="260" customFormat="1" ht="22.9" customHeight="1" x14ac:dyDescent="0.25">
      <c r="B30" s="266"/>
      <c r="C30" s="274" t="s">
        <v>38</v>
      </c>
      <c r="D30" s="275" t="s">
        <v>59</v>
      </c>
      <c r="E30" s="412" t="s">
        <v>40</v>
      </c>
      <c r="F30" s="413"/>
      <c r="G30" s="278"/>
      <c r="H30" s="279" t="s">
        <v>41</v>
      </c>
      <c r="I30" s="264"/>
      <c r="J30" s="414" t="s">
        <v>76</v>
      </c>
      <c r="K30" s="415"/>
      <c r="L30" s="415"/>
      <c r="M30" s="416">
        <v>186300</v>
      </c>
      <c r="N30" s="416"/>
      <c r="O30" s="417">
        <v>0.26</v>
      </c>
      <c r="P30" s="265"/>
      <c r="Q30" s="265"/>
    </row>
    <row r="31" spans="2:17" s="260" customFormat="1" ht="15" customHeight="1" x14ac:dyDescent="0.25">
      <c r="B31" s="266"/>
      <c r="C31" s="283"/>
      <c r="D31" s="284" t="s">
        <v>60</v>
      </c>
      <c r="E31" s="285" t="s">
        <v>42</v>
      </c>
      <c r="F31" s="286"/>
      <c r="G31" s="287" t="s">
        <v>43</v>
      </c>
      <c r="H31" s="288" t="s">
        <v>44</v>
      </c>
      <c r="I31" s="264"/>
      <c r="J31" s="418" t="s">
        <v>77</v>
      </c>
      <c r="K31" s="419"/>
      <c r="L31" s="419"/>
      <c r="M31" s="420">
        <v>186300</v>
      </c>
      <c r="N31" s="420"/>
      <c r="O31" s="421">
        <v>0.28000000000000003</v>
      </c>
      <c r="P31" s="265"/>
      <c r="Q31" s="265"/>
    </row>
    <row r="32" spans="2:17" s="260" customFormat="1" ht="15" customHeight="1" x14ac:dyDescent="0.25">
      <c r="B32" s="266"/>
      <c r="C32" s="292">
        <v>0</v>
      </c>
      <c r="D32" s="293">
        <v>9275</v>
      </c>
      <c r="E32" s="300">
        <v>0</v>
      </c>
      <c r="F32" s="295" t="s">
        <v>45</v>
      </c>
      <c r="G32" s="296">
        <v>0.1</v>
      </c>
      <c r="H32" s="301">
        <v>0</v>
      </c>
      <c r="I32" s="264"/>
      <c r="J32" s="264"/>
      <c r="K32" s="264"/>
      <c r="L32" s="264"/>
      <c r="M32" s="264"/>
      <c r="N32" s="264"/>
      <c r="O32" s="264"/>
      <c r="P32" s="265"/>
      <c r="Q32" s="265"/>
    </row>
    <row r="33" spans="2:17" s="260" customFormat="1" ht="22.9" customHeight="1" x14ac:dyDescent="0.3">
      <c r="B33" s="266"/>
      <c r="C33" s="302">
        <f t="shared" ref="C33:C38" si="6">+D32</f>
        <v>9275</v>
      </c>
      <c r="D33" s="303">
        <v>37650</v>
      </c>
      <c r="E33" s="310">
        <f>+G32*D32</f>
        <v>927.5</v>
      </c>
      <c r="F33" s="305" t="s">
        <v>45</v>
      </c>
      <c r="G33" s="306">
        <v>0.15</v>
      </c>
      <c r="H33" s="301">
        <f t="shared" ref="H33:H38" si="7">+C33</f>
        <v>9275</v>
      </c>
      <c r="I33" s="264"/>
      <c r="J33" s="422" t="s">
        <v>113</v>
      </c>
      <c r="K33" s="423"/>
      <c r="L33" s="423"/>
      <c r="M33" s="424">
        <v>118500</v>
      </c>
      <c r="N33" s="425"/>
      <c r="O33" s="426">
        <v>6.2E-2</v>
      </c>
      <c r="P33" s="265"/>
      <c r="Q33" s="265"/>
    </row>
    <row r="34" spans="2:17" s="260" customFormat="1" ht="27.6" customHeight="1" x14ac:dyDescent="0.3">
      <c r="B34" s="266"/>
      <c r="C34" s="360">
        <f t="shared" si="6"/>
        <v>37650</v>
      </c>
      <c r="D34" s="427">
        <v>75950</v>
      </c>
      <c r="E34" s="310">
        <f>+E33+(G33*(D33-H33))</f>
        <v>5183.75</v>
      </c>
      <c r="F34" s="305" t="s">
        <v>45</v>
      </c>
      <c r="G34" s="306">
        <v>0.25</v>
      </c>
      <c r="H34" s="301">
        <f t="shared" si="7"/>
        <v>37650</v>
      </c>
      <c r="I34" s="264"/>
      <c r="J34" s="428" t="s">
        <v>114</v>
      </c>
      <c r="K34" s="429"/>
      <c r="L34" s="429"/>
      <c r="M34" s="430">
        <v>118500</v>
      </c>
      <c r="N34" s="431"/>
      <c r="O34" s="432">
        <v>1.4500000000000001E-2</v>
      </c>
      <c r="P34" s="265"/>
      <c r="Q34" s="265"/>
    </row>
    <row r="35" spans="2:17" s="260" customFormat="1" ht="22.15" customHeight="1" x14ac:dyDescent="0.3">
      <c r="B35" s="266"/>
      <c r="C35" s="360">
        <f t="shared" si="6"/>
        <v>75950</v>
      </c>
      <c r="D35" s="367">
        <v>115725</v>
      </c>
      <c r="E35" s="310">
        <f>+E34+(G34*(D34-H34))</f>
        <v>14758.75</v>
      </c>
      <c r="F35" s="305" t="s">
        <v>45</v>
      </c>
      <c r="G35" s="306">
        <v>0.28000000000000003</v>
      </c>
      <c r="H35" s="301">
        <f t="shared" si="7"/>
        <v>75950</v>
      </c>
      <c r="I35" s="264"/>
      <c r="J35" s="433" t="s">
        <v>115</v>
      </c>
      <c r="K35" s="434"/>
      <c r="L35" s="435"/>
      <c r="M35" s="436" t="s">
        <v>3</v>
      </c>
      <c r="N35" s="437"/>
      <c r="O35" s="438">
        <v>1.4500000000000001E-2</v>
      </c>
      <c r="P35" s="265"/>
      <c r="Q35" s="265"/>
    </row>
    <row r="36" spans="2:17" s="260" customFormat="1" ht="22.15" customHeight="1" x14ac:dyDescent="0.25">
      <c r="B36" s="266"/>
      <c r="C36" s="371">
        <f t="shared" si="6"/>
        <v>115725</v>
      </c>
      <c r="D36" s="367">
        <v>206675</v>
      </c>
      <c r="E36" s="310">
        <f>+E35+(G35*(D35-H35))</f>
        <v>25895.75</v>
      </c>
      <c r="F36" s="305" t="s">
        <v>45</v>
      </c>
      <c r="G36" s="306">
        <v>0.33</v>
      </c>
      <c r="H36" s="301">
        <f t="shared" si="7"/>
        <v>115725</v>
      </c>
      <c r="I36" s="264"/>
      <c r="J36" s="439" t="s">
        <v>116</v>
      </c>
      <c r="K36" s="342"/>
      <c r="L36" s="339"/>
      <c r="M36" s="440"/>
      <c r="N36" s="440"/>
      <c r="O36" s="441">
        <v>200000</v>
      </c>
      <c r="P36" s="265"/>
      <c r="Q36" s="265"/>
    </row>
    <row r="37" spans="2:17" s="260" customFormat="1" ht="19.149999999999999" customHeight="1" x14ac:dyDescent="0.25">
      <c r="B37" s="266"/>
      <c r="C37" s="371">
        <f t="shared" si="6"/>
        <v>206675</v>
      </c>
      <c r="D37" s="367">
        <v>233475</v>
      </c>
      <c r="E37" s="310">
        <f>+E36+(G36*(D36-H36))</f>
        <v>55909.25</v>
      </c>
      <c r="F37" s="305" t="s">
        <v>45</v>
      </c>
      <c r="G37" s="314">
        <v>0.35</v>
      </c>
      <c r="H37" s="301">
        <f t="shared" si="7"/>
        <v>206675</v>
      </c>
      <c r="I37" s="264"/>
      <c r="J37" s="442" t="s">
        <v>117</v>
      </c>
      <c r="K37" s="443"/>
      <c r="L37" s="348"/>
      <c r="M37" s="444"/>
      <c r="N37" s="444"/>
      <c r="O37" s="445">
        <v>250000</v>
      </c>
      <c r="P37" s="265"/>
      <c r="Q37" s="265"/>
    </row>
    <row r="38" spans="2:17" s="260" customFormat="1" ht="19.149999999999999" customHeight="1" x14ac:dyDescent="0.25">
      <c r="B38" s="266"/>
      <c r="C38" s="446">
        <f t="shared" si="6"/>
        <v>233475</v>
      </c>
      <c r="D38" s="447"/>
      <c r="E38" s="448">
        <f>+E37+(G37*(D37-H37))</f>
        <v>65289.25</v>
      </c>
      <c r="F38" s="318" t="s">
        <v>45</v>
      </c>
      <c r="G38" s="319">
        <v>0.39600000000000002</v>
      </c>
      <c r="H38" s="323">
        <f t="shared" si="7"/>
        <v>233475</v>
      </c>
      <c r="I38" s="264"/>
      <c r="J38" s="449" t="s">
        <v>118</v>
      </c>
      <c r="K38" s="342"/>
      <c r="L38" s="339"/>
      <c r="M38" s="338"/>
      <c r="N38" s="339"/>
      <c r="O38" s="441">
        <v>200000</v>
      </c>
      <c r="P38" s="265"/>
      <c r="Q38" s="265"/>
    </row>
    <row r="39" spans="2:17" s="260" customFormat="1" ht="22.5" customHeight="1" thickBot="1" x14ac:dyDescent="0.35">
      <c r="B39" s="266"/>
      <c r="C39" s="392"/>
      <c r="D39" s="393"/>
      <c r="E39" s="450" t="s">
        <v>119</v>
      </c>
      <c r="F39" s="450"/>
      <c r="G39" s="450"/>
      <c r="H39" s="450"/>
      <c r="I39" s="264"/>
      <c r="J39" s="442" t="s">
        <v>120</v>
      </c>
      <c r="K39" s="443"/>
      <c r="L39" s="348"/>
      <c r="M39" s="347"/>
      <c r="N39" s="348"/>
      <c r="O39" s="445">
        <v>250000</v>
      </c>
      <c r="P39" s="265"/>
      <c r="Q39" s="265"/>
    </row>
    <row r="40" spans="2:17" s="260" customFormat="1" ht="19.149999999999999" customHeight="1" x14ac:dyDescent="0.25">
      <c r="B40" s="266"/>
      <c r="C40" s="451" t="s">
        <v>121</v>
      </c>
      <c r="D40" s="451"/>
      <c r="E40" s="452" t="s">
        <v>122</v>
      </c>
      <c r="F40" s="452"/>
      <c r="G40" s="453" t="s">
        <v>123</v>
      </c>
      <c r="H40" s="453"/>
      <c r="I40" s="264"/>
      <c r="J40" s="454" t="s">
        <v>78</v>
      </c>
      <c r="K40" s="454"/>
      <c r="L40" s="454"/>
      <c r="M40" s="454"/>
      <c r="N40" s="454"/>
      <c r="O40" s="454"/>
      <c r="P40" s="265"/>
      <c r="Q40" s="265"/>
    </row>
    <row r="41" spans="2:17" s="260" customFormat="1" ht="19.149999999999999" customHeight="1" x14ac:dyDescent="0.3">
      <c r="B41" s="266"/>
      <c r="C41" s="451" t="s">
        <v>124</v>
      </c>
      <c r="D41" s="451"/>
      <c r="E41" s="455">
        <v>311300</v>
      </c>
      <c r="F41" s="456"/>
      <c r="G41" s="455"/>
      <c r="H41" s="457">
        <v>311300</v>
      </c>
      <c r="I41" s="264"/>
      <c r="J41" s="458" t="s">
        <v>4</v>
      </c>
      <c r="K41" s="459"/>
      <c r="L41" s="460"/>
      <c r="M41" s="460"/>
      <c r="N41" s="461"/>
      <c r="O41" s="462" t="s">
        <v>125</v>
      </c>
      <c r="P41" s="265"/>
      <c r="Q41" s="265"/>
    </row>
    <row r="42" spans="2:17" s="260" customFormat="1" ht="19.149999999999999" customHeight="1" x14ac:dyDescent="0.35">
      <c r="B42" s="266"/>
      <c r="C42" s="451" t="s">
        <v>126</v>
      </c>
      <c r="D42" s="451"/>
      <c r="E42" s="455">
        <v>285350</v>
      </c>
      <c r="F42" s="455"/>
      <c r="G42" s="455"/>
      <c r="H42" s="457">
        <v>285350</v>
      </c>
      <c r="I42" s="264"/>
      <c r="J42" s="463" t="s">
        <v>79</v>
      </c>
      <c r="K42" s="464" t="s">
        <v>80</v>
      </c>
      <c r="L42" s="465" t="s">
        <v>81</v>
      </c>
      <c r="M42" s="465"/>
      <c r="N42" s="465"/>
      <c r="O42" s="466" t="s">
        <v>82</v>
      </c>
      <c r="P42" s="265"/>
      <c r="Q42" s="265"/>
    </row>
    <row r="43" spans="2:17" s="260" customFormat="1" ht="19.149999999999999" customHeight="1" x14ac:dyDescent="0.25">
      <c r="B43" s="266"/>
      <c r="C43" s="451" t="s">
        <v>65</v>
      </c>
      <c r="D43" s="451"/>
      <c r="E43" s="455">
        <v>259400</v>
      </c>
      <c r="F43" s="455"/>
      <c r="G43" s="455"/>
      <c r="H43" s="457">
        <v>259400</v>
      </c>
      <c r="I43" s="264"/>
      <c r="J43" s="467">
        <v>0</v>
      </c>
      <c r="K43" s="468">
        <v>50000</v>
      </c>
      <c r="L43" s="469">
        <v>0</v>
      </c>
      <c r="M43" s="470" t="s">
        <v>45</v>
      </c>
      <c r="N43" s="471">
        <v>0.15</v>
      </c>
      <c r="O43" s="472">
        <f>+J43</f>
        <v>0</v>
      </c>
      <c r="P43" s="265"/>
      <c r="Q43" s="265"/>
    </row>
    <row r="44" spans="2:17" ht="15.75" x14ac:dyDescent="0.25">
      <c r="C44" s="451" t="s">
        <v>127</v>
      </c>
      <c r="D44" s="451"/>
      <c r="E44" s="455">
        <v>155650</v>
      </c>
      <c r="F44" s="455"/>
      <c r="G44" s="455"/>
      <c r="H44" s="457">
        <v>155650</v>
      </c>
      <c r="J44" s="473">
        <f t="shared" ref="J44:J50" si="8">+K43</f>
        <v>50000</v>
      </c>
      <c r="K44" s="474">
        <v>75000</v>
      </c>
      <c r="L44" s="475">
        <v>7500</v>
      </c>
      <c r="M44" s="476" t="s">
        <v>45</v>
      </c>
      <c r="N44" s="477">
        <v>0.25</v>
      </c>
      <c r="O44" s="478">
        <f>+J44</f>
        <v>50000</v>
      </c>
    </row>
    <row r="45" spans="2:17" ht="15.75" customHeight="1" x14ac:dyDescent="0.3">
      <c r="C45" s="479" t="s">
        <v>128</v>
      </c>
      <c r="J45" s="473">
        <f t="shared" si="8"/>
        <v>75000</v>
      </c>
      <c r="K45" s="474">
        <v>100000</v>
      </c>
      <c r="L45" s="475">
        <v>13750</v>
      </c>
      <c r="M45" s="476" t="s">
        <v>45</v>
      </c>
      <c r="N45" s="477">
        <v>0.34</v>
      </c>
      <c r="O45" s="478">
        <f t="shared" ref="O45:O48" si="9">+J45</f>
        <v>75000</v>
      </c>
    </row>
    <row r="46" spans="2:17" ht="12.75" customHeight="1" x14ac:dyDescent="0.25">
      <c r="C46" s="480" t="s">
        <v>129</v>
      </c>
      <c r="J46" s="473">
        <f t="shared" si="8"/>
        <v>100000</v>
      </c>
      <c r="K46" s="474">
        <v>335000</v>
      </c>
      <c r="L46" s="475">
        <v>22250</v>
      </c>
      <c r="M46" s="476" t="s">
        <v>45</v>
      </c>
      <c r="N46" s="477">
        <v>0.39</v>
      </c>
      <c r="O46" s="478">
        <f t="shared" si="9"/>
        <v>100000</v>
      </c>
    </row>
    <row r="47" spans="2:17" ht="12.75" customHeight="1" x14ac:dyDescent="0.25">
      <c r="C47" s="480" t="s">
        <v>130</v>
      </c>
      <c r="J47" s="473">
        <f t="shared" si="8"/>
        <v>335000</v>
      </c>
      <c r="K47" s="481">
        <v>10000000</v>
      </c>
      <c r="L47" s="475">
        <v>113900</v>
      </c>
      <c r="M47" s="476" t="s">
        <v>45</v>
      </c>
      <c r="N47" s="477">
        <v>0.34</v>
      </c>
      <c r="O47" s="478">
        <f t="shared" si="9"/>
        <v>335000</v>
      </c>
    </row>
    <row r="48" spans="2:17" ht="12.75" customHeight="1" x14ac:dyDescent="0.25">
      <c r="C48" s="482" t="s">
        <v>131</v>
      </c>
      <c r="J48" s="483">
        <f t="shared" si="8"/>
        <v>10000000</v>
      </c>
      <c r="K48" s="481">
        <v>15000000</v>
      </c>
      <c r="L48" s="475">
        <v>3400000</v>
      </c>
      <c r="M48" s="476" t="s">
        <v>45</v>
      </c>
      <c r="N48" s="477">
        <v>0.35</v>
      </c>
      <c r="O48" s="478">
        <f t="shared" si="9"/>
        <v>10000000</v>
      </c>
    </row>
    <row r="49" spans="3:15" ht="12.75" customHeight="1" x14ac:dyDescent="0.25">
      <c r="C49" s="480" t="s">
        <v>132</v>
      </c>
      <c r="J49" s="483">
        <f t="shared" si="8"/>
        <v>15000000</v>
      </c>
      <c r="K49" s="481">
        <v>18333333</v>
      </c>
      <c r="L49" s="475">
        <v>5150000</v>
      </c>
      <c r="M49" s="484" t="s">
        <v>45</v>
      </c>
      <c r="N49" s="477">
        <v>0.38</v>
      </c>
      <c r="O49" s="478">
        <f>+J49</f>
        <v>15000000</v>
      </c>
    </row>
    <row r="50" spans="3:15" x14ac:dyDescent="0.25">
      <c r="C50" s="480" t="s">
        <v>133</v>
      </c>
      <c r="J50" s="485">
        <f t="shared" si="8"/>
        <v>18333333</v>
      </c>
      <c r="K50" s="486"/>
      <c r="L50" s="487"/>
      <c r="M50" s="488"/>
      <c r="N50" s="489">
        <v>0.35</v>
      </c>
      <c r="O50" s="490"/>
    </row>
    <row r="51" spans="3:15" x14ac:dyDescent="0.25">
      <c r="C51" s="480" t="s">
        <v>134</v>
      </c>
    </row>
  </sheetData>
  <mergeCells count="55">
    <mergeCell ref="C42:D42"/>
    <mergeCell ref="L42:N42"/>
    <mergeCell ref="C43:D43"/>
    <mergeCell ref="C44:D44"/>
    <mergeCell ref="C40:D40"/>
    <mergeCell ref="E40:F40"/>
    <mergeCell ref="G40:H40"/>
    <mergeCell ref="J40:O40"/>
    <mergeCell ref="C41:D41"/>
    <mergeCell ref="J41:K41"/>
    <mergeCell ref="L41:M41"/>
    <mergeCell ref="J33:L33"/>
    <mergeCell ref="M33:N33"/>
    <mergeCell ref="J34:L34"/>
    <mergeCell ref="M34:N34"/>
    <mergeCell ref="M35:N35"/>
    <mergeCell ref="E39:H39"/>
    <mergeCell ref="C30:C31"/>
    <mergeCell ref="J30:L30"/>
    <mergeCell ref="M30:N30"/>
    <mergeCell ref="E31:F31"/>
    <mergeCell ref="J31:L31"/>
    <mergeCell ref="M31:N31"/>
    <mergeCell ref="M23:N23"/>
    <mergeCell ref="M25:O25"/>
    <mergeCell ref="M26:N26"/>
    <mergeCell ref="M27:N27"/>
    <mergeCell ref="M28:N28"/>
    <mergeCell ref="C29:D29"/>
    <mergeCell ref="E29:H29"/>
    <mergeCell ref="J29:L29"/>
    <mergeCell ref="M29:N29"/>
    <mergeCell ref="C18:C19"/>
    <mergeCell ref="M18:N18"/>
    <mergeCell ref="E19:F19"/>
    <mergeCell ref="M19:N19"/>
    <mergeCell ref="M21:N21"/>
    <mergeCell ref="M22:N22"/>
    <mergeCell ref="L5:M5"/>
    <mergeCell ref="J14:L15"/>
    <mergeCell ref="M14:N15"/>
    <mergeCell ref="M16:N16"/>
    <mergeCell ref="C17:D17"/>
    <mergeCell ref="E17:H17"/>
    <mergeCell ref="M17:N17"/>
    <mergeCell ref="C3:D3"/>
    <mergeCell ref="E3:H3"/>
    <mergeCell ref="J3:K3"/>
    <mergeCell ref="L3:O3"/>
    <mergeCell ref="C4:C5"/>
    <mergeCell ref="E4:F4"/>
    <mergeCell ref="J4:J5"/>
    <mergeCell ref="K4:K5"/>
    <mergeCell ref="L4:M4"/>
    <mergeCell ref="E5:F5"/>
  </mergeCells>
  <pageMargins left="0.7" right="0.5" top="0.5" bottom="0.5" header="0.3" footer="0.3"/>
  <pageSetup scale="80" orientation="portrait" horizontalDpi="4294967293" verticalDpi="4294967293" r:id="rId1"/>
  <headerFooter>
    <oddFooter>&amp;L&amp;"Arial,Bold"&amp;10&amp;F, &amp;A.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Sarah - Basic Case</vt:lpstr>
      <vt:lpstr>Sarah Dividend</vt:lpstr>
      <vt:lpstr>Sarah -Bonus</vt:lpstr>
      <vt:lpstr>Tax Rates for 2016</vt:lpstr>
      <vt:lpstr>'Sarah - Basic Case'!Print_Area</vt:lpstr>
      <vt:lpstr>'Sarah -Bonus'!Print_Area</vt:lpstr>
      <vt:lpstr>'Sarah Dividend'!Print_Area</vt:lpstr>
      <vt:lpstr>'Tax Rates for 2016'!Print_Area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 or Willa Godfrey</dc:creator>
  <cp:lastModifiedBy>hgodf</cp:lastModifiedBy>
  <cp:lastPrinted>2016-12-02T20:53:49Z</cp:lastPrinted>
  <dcterms:created xsi:type="dcterms:W3CDTF">2001-12-24T03:54:37Z</dcterms:created>
  <dcterms:modified xsi:type="dcterms:W3CDTF">2016-12-02T20:55:22Z</dcterms:modified>
</cp:coreProperties>
</file>