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480" yWindow="105" windowWidth="29715" windowHeight="10545" activeTab="1"/>
  </bookViews>
  <sheets>
    <sheet name="Questions" sheetId="1" r:id="rId1"/>
    <sheet name="Solution" sheetId="4" r:id="rId2"/>
  </sheets>
  <definedNames>
    <definedName name="_xlnm.Print_Area" localSheetId="0">Questions!$B$1:$N$58</definedName>
    <definedName name="_xlnm.Print_Area" localSheetId="1">Solution!$B$1:$O$147</definedName>
  </definedNames>
  <calcPr calcId="171027"/>
</workbook>
</file>

<file path=xl/calcChain.xml><?xml version="1.0" encoding="utf-8"?>
<calcChain xmlns="http://schemas.openxmlformats.org/spreadsheetml/2006/main">
  <c r="F12" i="4" l="1"/>
  <c r="G11" i="4"/>
  <c r="C11" i="4"/>
  <c r="G10" i="4"/>
  <c r="C10" i="4"/>
  <c r="G9" i="4"/>
  <c r="G12" i="4" s="1"/>
  <c r="G7" i="4" s="1"/>
  <c r="G6" i="4"/>
  <c r="G8" i="4" l="1"/>
  <c r="K143" i="4"/>
  <c r="I145" i="4"/>
  <c r="I142" i="4"/>
  <c r="E147" i="4"/>
  <c r="G130" i="4"/>
  <c r="G132" i="4" s="1"/>
  <c r="E137" i="4" s="1"/>
  <c r="E136" i="4" s="1"/>
  <c r="G136" i="4" s="1"/>
  <c r="G137" i="4" s="1"/>
  <c r="G133" i="4" s="1"/>
  <c r="G115" i="4"/>
  <c r="G116" i="4" s="1"/>
  <c r="F122" i="4"/>
  <c r="G121" i="4"/>
  <c r="C121" i="4"/>
  <c r="G120" i="4"/>
  <c r="C120" i="4"/>
  <c r="G119" i="4"/>
  <c r="G144" i="4" l="1"/>
  <c r="I144" i="4" s="1"/>
  <c r="G122" i="4"/>
  <c r="G117" i="4" l="1"/>
  <c r="G118" i="4" s="1"/>
  <c r="G141" i="4"/>
  <c r="I141" i="4" l="1"/>
  <c r="I147" i="4" s="1"/>
  <c r="G147" i="4"/>
  <c r="H82" i="4"/>
  <c r="J83" i="4" s="1"/>
  <c r="H81" i="4"/>
  <c r="H84" i="4" s="1"/>
  <c r="J85" i="4" s="1"/>
  <c r="J86" i="4" l="1"/>
  <c r="J87" i="4" l="1"/>
  <c r="G57" i="4"/>
  <c r="E73" i="1"/>
  <c r="G73" i="1" s="1"/>
  <c r="G74" i="1" s="1"/>
  <c r="G70" i="1" s="1"/>
  <c r="G61" i="1"/>
  <c r="F53" i="4"/>
  <c r="C42" i="4"/>
  <c r="H42" i="4" s="1"/>
  <c r="C41" i="4"/>
  <c r="H41" i="4" s="1"/>
  <c r="C40" i="4"/>
  <c r="H40" i="4" s="1"/>
  <c r="C39" i="4"/>
  <c r="H39" i="4" s="1"/>
  <c r="C38" i="4"/>
  <c r="H38" i="4" s="1"/>
  <c r="E37" i="4"/>
  <c r="C37" i="4"/>
  <c r="H37" i="4" s="1"/>
  <c r="E26" i="4"/>
  <c r="G26" i="4" s="1"/>
  <c r="G27" i="4" s="1"/>
  <c r="G23" i="4" s="1"/>
  <c r="G14" i="4"/>
  <c r="G20" i="4" s="1"/>
  <c r="G22" i="4" s="1"/>
  <c r="E38" i="4" l="1"/>
  <c r="E39" i="4" s="1"/>
  <c r="E40" i="4" s="1"/>
  <c r="E41" i="4" s="1"/>
  <c r="E42" i="4" s="1"/>
  <c r="E47" i="4"/>
  <c r="J89" i="4"/>
  <c r="G97" i="4"/>
  <c r="G98" i="4" s="1"/>
  <c r="G100" i="4" s="1"/>
  <c r="E105" i="4" s="1"/>
  <c r="E104" i="4" s="1"/>
  <c r="G104" i="4" s="1"/>
  <c r="G105" i="4" s="1"/>
  <c r="G101" i="4" s="1"/>
  <c r="G58" i="4" s="1"/>
  <c r="G67" i="4"/>
  <c r="G69" i="4" s="1"/>
  <c r="E74" i="4" s="1"/>
  <c r="E73" i="4" s="1"/>
  <c r="G73" i="4" s="1"/>
  <c r="G74" i="4" s="1"/>
  <c r="G70" i="4" s="1"/>
  <c r="G67" i="1"/>
  <c r="G69" i="1" s="1"/>
  <c r="G11" i="1"/>
  <c r="G10" i="1"/>
  <c r="E46" i="4" l="1"/>
  <c r="E48" i="4" s="1"/>
  <c r="H55" i="4"/>
  <c r="C42" i="1"/>
  <c r="H42" i="1" s="1"/>
  <c r="C41" i="1"/>
  <c r="H41" i="1" s="1"/>
  <c r="C40" i="1"/>
  <c r="H40" i="1" s="1"/>
  <c r="C39" i="1"/>
  <c r="H39" i="1" s="1"/>
  <c r="C38" i="1"/>
  <c r="H38" i="1" s="1"/>
  <c r="E37" i="1"/>
  <c r="C37" i="1"/>
  <c r="H37" i="1" s="1"/>
  <c r="E38" i="1" l="1"/>
  <c r="E39" i="1" s="1"/>
  <c r="E40" i="1" s="1"/>
  <c r="E41" i="1" s="1"/>
  <c r="E42" i="1" s="1"/>
  <c r="E26" i="1" l="1"/>
  <c r="G26" i="1" s="1"/>
  <c r="G27" i="1" s="1"/>
  <c r="G23" i="1" s="1"/>
  <c r="F12" i="1" l="1"/>
  <c r="G9" i="1"/>
  <c r="G12" i="1" s="1"/>
  <c r="G7" i="1" s="1"/>
  <c r="C11" i="1"/>
  <c r="C10" i="1"/>
  <c r="G14" i="1" l="1"/>
  <c r="G6" i="1"/>
  <c r="G8" i="1" s="1"/>
  <c r="G20" i="1" l="1"/>
  <c r="G22" i="1" s="1"/>
</calcChain>
</file>

<file path=xl/sharedStrings.xml><?xml version="1.0" encoding="utf-8"?>
<sst xmlns="http://schemas.openxmlformats.org/spreadsheetml/2006/main" count="320" uniqueCount="134">
  <si>
    <t>Corporate taxable income</t>
  </si>
  <si>
    <t>Revenue</t>
  </si>
  <si>
    <t>Expense other than owner salary</t>
  </si>
  <si>
    <t>+</t>
  </si>
  <si>
    <t>Corporate tax</t>
  </si>
  <si>
    <t>Single, 2015</t>
  </si>
  <si>
    <t>Base</t>
  </si>
  <si>
    <t>Rate</t>
  </si>
  <si>
    <t>Tax</t>
  </si>
  <si>
    <t>Amount above layer</t>
  </si>
  <si>
    <t>Income and Tax</t>
  </si>
  <si>
    <t xml:space="preserve"> Exemption &amp; itemized deductions</t>
  </si>
  <si>
    <t>Taxable income:</t>
  </si>
  <si>
    <t>Total Federal Income Tax</t>
  </si>
  <si>
    <t>Over</t>
  </si>
  <si>
    <t xml:space="preserve">But </t>
  </si>
  <si>
    <t>Tax on all</t>
  </si>
  <si>
    <t xml:space="preserve">of Taxable </t>
  </si>
  <si>
    <t>not over</t>
  </si>
  <si>
    <t>Previous Layers</t>
  </si>
  <si>
    <t>Plus</t>
  </si>
  <si>
    <t>Income over:</t>
  </si>
  <si>
    <t>How much self-employment tax is paid?</t>
  </si>
  <si>
    <t>How much income tax is paid?</t>
  </si>
  <si>
    <t xml:space="preserve"> Rich's Taxable income</t>
  </si>
  <si>
    <t>Federal IncomeTax Rates-Single. 2015</t>
  </si>
  <si>
    <t xml:space="preserve"> Adjusted Gross Income</t>
  </si>
  <si>
    <t>Corp.</t>
  </si>
  <si>
    <t xml:space="preserve"> Proprietorship net income</t>
  </si>
  <si>
    <t>Federal Corporate Income Tax</t>
  </si>
  <si>
    <t>Net income after tax</t>
  </si>
  <si>
    <t>Rich C Corporation (owner: Mr. Rich)</t>
  </si>
  <si>
    <t xml:space="preserve"> Rich's income Tax</t>
  </si>
  <si>
    <t xml:space="preserve"> C Corp. Div. [or S Corp. flow-through]</t>
  </si>
  <si>
    <t>No Corp.</t>
  </si>
  <si>
    <t>Salary to owner [of C or S Corporation]</t>
  </si>
  <si>
    <t xml:space="preserve"> Rich's Salary from C or S Corporation</t>
  </si>
  <si>
    <t>Rich's income</t>
  </si>
  <si>
    <t>Use information for Rich &amp; Rich Corporation above. Ignore FICA</t>
  </si>
  <si>
    <t xml:space="preserve"> Partnership Guaranteed pay. (to Rich)</t>
  </si>
  <si>
    <t xml:space="preserve"> Partnership Profit (his share)[Note 2]</t>
  </si>
  <si>
    <t>Note 1: Compute Self-Employment Tax on a separate page.</t>
  </si>
  <si>
    <t>Deduct 50% of S.E. Tax (Note 1 below)</t>
  </si>
  <si>
    <t>Top 'Full" layer for taxpayer</t>
  </si>
  <si>
    <t xml:space="preserve">With C or S Corp - Rich is an employee. </t>
  </si>
  <si>
    <t xml:space="preserve">Can receive Tax-Free fringe benefits, </t>
  </si>
  <si>
    <t>Has income tax withheld from pay.</t>
  </si>
  <si>
    <t xml:space="preserve">Has FICA withheld (at 7.65%) from pay, etc. </t>
  </si>
  <si>
    <t>Employer matches that FICA withholding.</t>
  </si>
  <si>
    <t xml:space="preserve">Rich does not pay income tax on the funds </t>
  </si>
  <si>
    <t>employer pays as a match for his FICA.</t>
  </si>
  <si>
    <t>[Employer pays 15.3% to the IRS.]</t>
  </si>
  <si>
    <t>on his personal return?</t>
  </si>
  <si>
    <t>1. For C corp. He reports corporate earnings,</t>
  </si>
  <si>
    <t>to the extent he receives a Dividend</t>
  </si>
  <si>
    <t>[a distribution from corporate earnings].</t>
  </si>
  <si>
    <t xml:space="preserve">2. For S corp. He reports all corporate </t>
  </si>
  <si>
    <t>net income on his personal return, in</t>
  </si>
  <si>
    <t>addition to salary from the corporation.</t>
  </si>
  <si>
    <t xml:space="preserve">With S corp., he pays FICA only on salary. </t>
  </si>
  <si>
    <t>There is no FICA or self-employment tax on</t>
  </si>
  <si>
    <t>S Corp. earnings that flow-through to his return.</t>
  </si>
  <si>
    <t xml:space="preserve">With proprietorship, he is not an employee. </t>
  </si>
  <si>
    <t>tax on net self-employment income.</t>
  </si>
  <si>
    <t>Note 2: Need at least two owners to have a partnership.</t>
  </si>
  <si>
    <t xml:space="preserve">Big disadvantage: he pays self-employment </t>
  </si>
  <si>
    <t>(SE tax base: proprietorship net income x .9235).</t>
  </si>
  <si>
    <t>Rich's FICA withholding is 7.65% of $40,000.</t>
  </si>
  <si>
    <t>Similar situation for a partner of a partnership</t>
  </si>
  <si>
    <t>No salary paid (He may call a withdrawal a "salary").</t>
  </si>
  <si>
    <r>
      <t xml:space="preserve">(mainly with C corp, </t>
    </r>
    <r>
      <rPr>
        <u/>
        <sz val="12"/>
        <color rgb="FF222222"/>
        <rFont val="Arial"/>
        <family val="2"/>
      </rPr>
      <t>limited with S corp</t>
    </r>
    <r>
      <rPr>
        <sz val="12"/>
        <color rgb="FF222222"/>
        <rFont val="Arial"/>
        <family val="2"/>
      </rPr>
      <t xml:space="preserve">). </t>
    </r>
  </si>
  <si>
    <t>Corporate income tax</t>
  </si>
  <si>
    <t>Individual Income Tax</t>
  </si>
  <si>
    <t>Total</t>
  </si>
  <si>
    <t>Change in corporate tax</t>
  </si>
  <si>
    <t>Change in individual income tax</t>
  </si>
  <si>
    <t>Net Change</t>
  </si>
  <si>
    <t>1. What is the total income tax burden (individual &amp; corp.)?</t>
  </si>
  <si>
    <t>2. What is change in the total burden if Rich takes a $10,000 dividend?</t>
  </si>
  <si>
    <t>3. What is the change in the total burden if Rich takes a $10,000 bonus?</t>
  </si>
  <si>
    <t>4. What is the income tax burden if Rich elects S staus?</t>
  </si>
  <si>
    <t>5. Assume the business is a proprietorship.</t>
  </si>
  <si>
    <t>Net Change (tax saving)</t>
  </si>
  <si>
    <t>Net income from Self-Employment activities</t>
  </si>
  <si>
    <t>Fraction to compute self-employment income</t>
  </si>
  <si>
    <t>Net Self-employment income - Total</t>
  </si>
  <si>
    <t xml:space="preserve">Rate </t>
  </si>
  <si>
    <t>Net Self-Employment Income ABOVE Soc.Sec. limit</t>
  </si>
  <si>
    <t xml:space="preserve"> Total Self-Employment tax</t>
  </si>
  <si>
    <t>Deduction for AGI - 50%</t>
  </si>
  <si>
    <t>AGI before SE Tax Deduction</t>
  </si>
  <si>
    <t>Net Self-Employment Income not above Soc. Sec. limit</t>
  </si>
  <si>
    <t>Solution for Question No. 4 above (S Corporation)</t>
  </si>
  <si>
    <t>Solution for Question No. 5 above (Proprietorship)</t>
  </si>
  <si>
    <t>Solution for Question No. 5 above. (Proprietorship)</t>
  </si>
  <si>
    <t>If he takes a dividend of</t>
  </si>
  <si>
    <t>$20,000, then some of</t>
  </si>
  <si>
    <t xml:space="preserve">his taxable income is </t>
  </si>
  <si>
    <t>in the 25% bracket.</t>
  </si>
  <si>
    <t>That amount would have</t>
  </si>
  <si>
    <t>($40,000 - $37,450) x 15%</t>
  </si>
  <si>
    <t>have a 15% tax rate.</t>
  </si>
  <si>
    <t>34% marginal rate for Corp.</t>
  </si>
  <si>
    <t>15% marginal rate for Rich.</t>
  </si>
  <si>
    <t>19% savings</t>
  </si>
  <si>
    <t xml:space="preserve"> AGI</t>
  </si>
  <si>
    <t>See Computations below</t>
  </si>
  <si>
    <t>Does Rich report corporate net income</t>
  </si>
  <si>
    <t>Bonus</t>
  </si>
  <si>
    <t>Bonus to owner</t>
  </si>
  <si>
    <t>Employer FICA on bonus</t>
  </si>
  <si>
    <t>No Bonus</t>
  </si>
  <si>
    <t>Additional Employer FICA</t>
  </si>
  <si>
    <t>Additional Employee FICA</t>
  </si>
  <si>
    <t>Change</t>
  </si>
  <si>
    <t>Bonus Amount: $10,000</t>
  </si>
  <si>
    <t>Total impact</t>
  </si>
  <si>
    <t>No salary paid (Called a withdrawal a "salary").</t>
  </si>
  <si>
    <t xml:space="preserve"> Compute below</t>
  </si>
  <si>
    <t>Example: Family health insurance coverage, etc.</t>
  </si>
  <si>
    <t>Maximum earnings for Social Security &amp; Medicare Tax</t>
  </si>
  <si>
    <t xml:space="preserve"> Partnership Profit (Rich's share)</t>
  </si>
  <si>
    <r>
      <rPr>
        <b/>
        <sz val="16"/>
        <color rgb="FFFF0000"/>
        <rFont val="Calibri"/>
        <family val="2"/>
        <scheme val="minor"/>
      </rPr>
      <t xml:space="preserve"> 2</t>
    </r>
    <r>
      <rPr>
        <b/>
        <sz val="16"/>
        <color theme="1"/>
        <rFont val="Calibri"/>
        <family val="2"/>
        <scheme val="minor"/>
      </rPr>
      <t>. Proprietorship net income</t>
    </r>
  </si>
  <si>
    <r>
      <rPr>
        <b/>
        <sz val="16"/>
        <color rgb="FFFF0000"/>
        <rFont val="Calibri"/>
        <family val="2"/>
        <scheme val="minor"/>
      </rPr>
      <t xml:space="preserve"> 3</t>
    </r>
    <r>
      <rPr>
        <b/>
        <sz val="16"/>
        <color theme="1"/>
        <rFont val="Calibri"/>
        <family val="2"/>
        <scheme val="minor"/>
      </rPr>
      <t>. Partnership Guaranteed pay. (to Rich)</t>
    </r>
  </si>
  <si>
    <r>
      <rPr>
        <b/>
        <sz val="16"/>
        <color rgb="FFFF0000"/>
        <rFont val="Calibri"/>
        <family val="2"/>
        <scheme val="minor"/>
      </rPr>
      <t xml:space="preserve"> 1</t>
    </r>
    <r>
      <rPr>
        <b/>
        <sz val="16"/>
        <color theme="1"/>
        <rFont val="Calibri"/>
        <family val="2"/>
        <scheme val="minor"/>
      </rPr>
      <t>. Rich's Salary from C or S Corporation</t>
    </r>
  </si>
  <si>
    <t xml:space="preserve">Rich Corporation </t>
  </si>
  <si>
    <t>Rich (single and 50 years old). No state income Tax</t>
  </si>
  <si>
    <t xml:space="preserve"> Partnership Profit (his share)</t>
  </si>
  <si>
    <t xml:space="preserve">Repeat Question no. 3, except </t>
  </si>
  <si>
    <t>*</t>
  </si>
  <si>
    <t>Includes $10,000 Bonus, with salary.</t>
  </si>
  <si>
    <t>Compare tax burden for Case 1 and Case 3 ($10,000 bonus is paid).</t>
  </si>
  <si>
    <t>take into account FICA tax on the Bonus</t>
  </si>
  <si>
    <t>No income tax or FICA withholding by business.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</si>
</sst>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;[Red]&quot;$&quot;#,##0"/>
    <numFmt numFmtId="165" formatCode="0.0%"/>
    <numFmt numFmtId="166" formatCode="#,##0;[Red]#,##0"/>
    <numFmt numFmtId="167" formatCode="_(* #,##0_);_(* \(#,##0\);_(* &quot;-&quot;??_);_(@_)"/>
    <numFmt numFmtId="168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212120"/>
      <name val="Arial"/>
      <family val="2"/>
    </font>
    <font>
      <b/>
      <sz val="12"/>
      <color rgb="FF2121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1212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21212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u/>
      <sz val="12"/>
      <color rgb="FF222222"/>
      <name val="Arial"/>
      <family val="2"/>
    </font>
    <font>
      <sz val="10"/>
      <color theme="1"/>
      <name val="Arial"/>
      <family val="2"/>
    </font>
    <font>
      <b/>
      <sz val="12"/>
      <color rgb="FF21212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4"/>
      <color rgb="FF222222"/>
      <name val="Arial"/>
      <family val="2"/>
    </font>
    <font>
      <b/>
      <sz val="14"/>
      <color theme="1"/>
      <name val="Arial"/>
      <family val="2"/>
    </font>
    <font>
      <sz val="13"/>
      <color rgb="FF222222"/>
      <name val="Arial"/>
      <family val="2"/>
    </font>
    <font>
      <b/>
      <sz val="12"/>
      <color indexed="8"/>
      <name val="Arial"/>
      <family val="2"/>
    </font>
    <font>
      <b/>
      <sz val="16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3" fillId="0" borderId="10" xfId="0" applyFont="1" applyBorder="1" applyAlignment="1">
      <alignment horizontal="left" indent="1"/>
    </xf>
    <xf numFmtId="166" fontId="3" fillId="0" borderId="10" xfId="0" applyNumberFormat="1" applyFont="1" applyBorder="1" applyAlignment="1">
      <alignment horizontal="left" indent="1"/>
    </xf>
    <xf numFmtId="9" fontId="5" fillId="2" borderId="2" xfId="3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indent="1"/>
    </xf>
    <xf numFmtId="0" fontId="9" fillId="0" borderId="5" xfId="0" applyFont="1" applyBorder="1" applyAlignment="1">
      <alignment horizontal="left" vertical="center" indent="2"/>
    </xf>
    <xf numFmtId="167" fontId="9" fillId="0" borderId="12" xfId="4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 indent="2"/>
    </xf>
    <xf numFmtId="167" fontId="9" fillId="0" borderId="14" xfId="4" applyNumberFormat="1" applyFont="1" applyBorder="1" applyAlignment="1">
      <alignment vertical="center"/>
    </xf>
    <xf numFmtId="0" fontId="9" fillId="0" borderId="20" xfId="0" applyFont="1" applyBorder="1" applyAlignment="1">
      <alignment horizontal="left" vertical="center" indent="2"/>
    </xf>
    <xf numFmtId="0" fontId="9" fillId="0" borderId="18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167" fontId="10" fillId="0" borderId="21" xfId="4" applyNumberFormat="1" applyFont="1" applyBorder="1" applyAlignment="1">
      <alignment vertical="center"/>
    </xf>
    <xf numFmtId="38" fontId="5" fillId="2" borderId="6" xfId="2" applyNumberFormat="1" applyFont="1" applyFill="1" applyBorder="1" applyAlignment="1">
      <alignment horizontal="right" vertical="center"/>
    </xf>
    <xf numFmtId="0" fontId="2" fillId="0" borderId="25" xfId="0" applyFont="1" applyBorder="1"/>
    <xf numFmtId="0" fontId="11" fillId="0" borderId="0" xfId="2" applyFont="1"/>
    <xf numFmtId="0" fontId="11" fillId="2" borderId="26" xfId="2" quotePrefix="1" applyFont="1" applyFill="1" applyBorder="1" applyAlignment="1">
      <alignment horizontal="center"/>
    </xf>
    <xf numFmtId="0" fontId="11" fillId="2" borderId="8" xfId="2" quotePrefix="1" applyFont="1" applyFill="1" applyBorder="1" applyAlignment="1">
      <alignment horizontal="center"/>
    </xf>
    <xf numFmtId="0" fontId="14" fillId="0" borderId="0" xfId="2" applyFont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2"/>
    </xf>
    <xf numFmtId="167" fontId="10" fillId="0" borderId="0" xfId="4" applyNumberFormat="1" applyFont="1" applyBorder="1" applyAlignment="1">
      <alignment vertical="center"/>
    </xf>
    <xf numFmtId="0" fontId="3" fillId="0" borderId="30" xfId="0" applyFont="1" applyBorder="1" applyAlignment="1">
      <alignment horizontal="left" indent="1"/>
    </xf>
    <xf numFmtId="166" fontId="3" fillId="0" borderId="30" xfId="0" applyNumberFormat="1" applyFont="1" applyBorder="1" applyAlignment="1">
      <alignment horizontal="left" indent="1"/>
    </xf>
    <xf numFmtId="37" fontId="2" fillId="0" borderId="34" xfId="0" applyNumberFormat="1" applyFont="1" applyBorder="1"/>
    <xf numFmtId="37" fontId="2" fillId="0" borderId="35" xfId="0" applyNumberFormat="1" applyFont="1" applyBorder="1"/>
    <xf numFmtId="0" fontId="3" fillId="0" borderId="37" xfId="0" applyFont="1" applyBorder="1" applyAlignment="1">
      <alignment horizontal="left" indent="1"/>
    </xf>
    <xf numFmtId="37" fontId="2" fillId="0" borderId="39" xfId="0" applyNumberFormat="1" applyFont="1" applyBorder="1"/>
    <xf numFmtId="0" fontId="15" fillId="0" borderId="0" xfId="0" applyFont="1"/>
    <xf numFmtId="0" fontId="3" fillId="0" borderId="0" xfId="0" applyFont="1"/>
    <xf numFmtId="0" fontId="3" fillId="0" borderId="11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3"/>
    </xf>
    <xf numFmtId="0" fontId="3" fillId="0" borderId="36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indent="1"/>
    </xf>
    <xf numFmtId="166" fontId="5" fillId="2" borderId="43" xfId="2" applyNumberFormat="1" applyFont="1" applyFill="1" applyBorder="1" applyAlignment="1">
      <alignment horizontal="right" vertical="center"/>
    </xf>
    <xf numFmtId="9" fontId="5" fillId="2" borderId="12" xfId="3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 indent="3"/>
    </xf>
    <xf numFmtId="166" fontId="3" fillId="0" borderId="37" xfId="0" applyNumberFormat="1" applyFont="1" applyBorder="1" applyAlignment="1">
      <alignment horizontal="left" indent="1"/>
    </xf>
    <xf numFmtId="0" fontId="9" fillId="0" borderId="45" xfId="0" applyFont="1" applyFill="1" applyBorder="1" applyAlignment="1">
      <alignment horizontal="left" vertical="center" indent="1"/>
    </xf>
    <xf numFmtId="0" fontId="9" fillId="0" borderId="29" xfId="0" applyFont="1" applyFill="1" applyBorder="1" applyAlignment="1">
      <alignment horizontal="left" vertical="center" indent="2"/>
    </xf>
    <xf numFmtId="0" fontId="9" fillId="0" borderId="46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indent="1"/>
    </xf>
    <xf numFmtId="38" fontId="5" fillId="2" borderId="47" xfId="2" applyNumberFormat="1" applyFont="1" applyFill="1" applyBorder="1" applyAlignment="1">
      <alignment horizontal="right" vertical="center"/>
    </xf>
    <xf numFmtId="9" fontId="5" fillId="2" borderId="22" xfId="3" applyFont="1" applyFill="1" applyBorder="1" applyAlignment="1">
      <alignment horizontal="center" vertical="center"/>
    </xf>
    <xf numFmtId="37" fontId="5" fillId="2" borderId="12" xfId="2" applyNumberFormat="1" applyFont="1" applyFill="1" applyBorder="1" applyAlignment="1">
      <alignment horizontal="right" vertical="center"/>
    </xf>
    <xf numFmtId="37" fontId="5" fillId="2" borderId="2" xfId="2" applyNumberFormat="1" applyFont="1" applyFill="1" applyBorder="1" applyAlignment="1">
      <alignment horizontal="right" vertical="center"/>
    </xf>
    <xf numFmtId="37" fontId="5" fillId="2" borderId="22" xfId="2" applyNumberFormat="1" applyFont="1" applyFill="1" applyBorder="1" applyAlignment="1">
      <alignment horizontal="right" vertical="center"/>
    </xf>
    <xf numFmtId="0" fontId="11" fillId="2" borderId="56" xfId="2" quotePrefix="1" applyFont="1" applyFill="1" applyBorder="1" applyAlignment="1">
      <alignment horizontal="center"/>
    </xf>
    <xf numFmtId="0" fontId="3" fillId="0" borderId="44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indent="1"/>
    </xf>
    <xf numFmtId="0" fontId="3" fillId="0" borderId="63" xfId="0" applyFont="1" applyBorder="1" applyAlignment="1">
      <alignment horizontal="left" indent="1"/>
    </xf>
    <xf numFmtId="166" fontId="3" fillId="0" borderId="63" xfId="0" applyNumberFormat="1" applyFont="1" applyBorder="1" applyAlignment="1">
      <alignment horizontal="left" indent="1"/>
    </xf>
    <xf numFmtId="164" fontId="2" fillId="0" borderId="65" xfId="0" applyNumberFormat="1" applyFont="1" applyBorder="1"/>
    <xf numFmtId="37" fontId="2" fillId="0" borderId="66" xfId="0" applyNumberFormat="1" applyFont="1" applyBorder="1"/>
    <xf numFmtId="37" fontId="2" fillId="0" borderId="67" xfId="0" applyNumberFormat="1" applyFont="1" applyBorder="1"/>
    <xf numFmtId="37" fontId="2" fillId="0" borderId="68" xfId="0" applyNumberFormat="1" applyFont="1" applyBorder="1"/>
    <xf numFmtId="37" fontId="7" fillId="2" borderId="69" xfId="2" applyNumberFormat="1" applyFont="1" applyFill="1" applyBorder="1" applyAlignment="1">
      <alignment horizontal="right" vertical="center"/>
    </xf>
    <xf numFmtId="37" fontId="7" fillId="2" borderId="70" xfId="2" applyNumberFormat="1" applyFont="1" applyFill="1" applyBorder="1" applyAlignment="1">
      <alignment horizontal="right" vertical="center"/>
    </xf>
    <xf numFmtId="37" fontId="2" fillId="0" borderId="64" xfId="0" applyNumberFormat="1" applyFont="1" applyBorder="1"/>
    <xf numFmtId="37" fontId="2" fillId="0" borderId="71" xfId="0" applyNumberFormat="1" applyFont="1" applyBorder="1"/>
    <xf numFmtId="37" fontId="2" fillId="0" borderId="70" xfId="0" applyNumberFormat="1" applyFont="1" applyBorder="1"/>
    <xf numFmtId="37" fontId="5" fillId="2" borderId="30" xfId="2" applyNumberFormat="1" applyFont="1" applyFill="1" applyBorder="1" applyAlignment="1">
      <alignment horizontal="right" vertical="center"/>
    </xf>
    <xf numFmtId="37" fontId="5" fillId="2" borderId="10" xfId="2" applyNumberFormat="1" applyFont="1" applyFill="1" applyBorder="1" applyAlignment="1">
      <alignment horizontal="right" vertical="center"/>
    </xf>
    <xf numFmtId="37" fontId="5" fillId="2" borderId="72" xfId="2" applyNumberFormat="1" applyFont="1" applyFill="1" applyBorder="1" applyAlignment="1">
      <alignment horizontal="right" vertical="center"/>
    </xf>
    <xf numFmtId="166" fontId="7" fillId="2" borderId="0" xfId="2" applyNumberFormat="1" applyFont="1" applyFill="1" applyBorder="1" applyAlignment="1">
      <alignment horizontal="right" vertical="center"/>
    </xf>
    <xf numFmtId="37" fontId="5" fillId="2" borderId="65" xfId="2" applyNumberFormat="1" applyFont="1" applyFill="1" applyBorder="1" applyAlignment="1">
      <alignment horizontal="right" vertical="center"/>
    </xf>
    <xf numFmtId="37" fontId="5" fillId="2" borderId="66" xfId="2" applyNumberFormat="1" applyFont="1" applyFill="1" applyBorder="1" applyAlignment="1">
      <alignment horizontal="right" vertical="center"/>
    </xf>
    <xf numFmtId="37" fontId="5" fillId="2" borderId="69" xfId="2" applyNumberFormat="1" applyFont="1" applyFill="1" applyBorder="1" applyAlignment="1">
      <alignment horizontal="right" vertical="center"/>
    </xf>
    <xf numFmtId="0" fontId="9" fillId="0" borderId="73" xfId="0" applyFont="1" applyBorder="1" applyAlignment="1">
      <alignment horizontal="center" vertical="center"/>
    </xf>
    <xf numFmtId="167" fontId="9" fillId="0" borderId="74" xfId="4" applyNumberFormat="1" applyFont="1" applyBorder="1" applyAlignment="1">
      <alignment vertical="center"/>
    </xf>
    <xf numFmtId="9" fontId="9" fillId="0" borderId="62" xfId="1" applyFont="1" applyBorder="1" applyAlignment="1">
      <alignment vertical="center"/>
    </xf>
    <xf numFmtId="167" fontId="10" fillId="0" borderId="72" xfId="4" applyNumberFormat="1" applyFont="1" applyBorder="1" applyAlignment="1">
      <alignment vertical="center"/>
    </xf>
    <xf numFmtId="0" fontId="9" fillId="0" borderId="75" xfId="0" applyFont="1" applyBorder="1" applyAlignment="1">
      <alignment horizontal="center" vertical="center"/>
    </xf>
    <xf numFmtId="167" fontId="9" fillId="0" borderId="71" xfId="4" applyNumberFormat="1" applyFont="1" applyBorder="1" applyAlignment="1">
      <alignment vertical="center"/>
    </xf>
    <xf numFmtId="167" fontId="9" fillId="0" borderId="67" xfId="4" applyNumberFormat="1" applyFont="1" applyBorder="1" applyAlignment="1">
      <alignment vertical="center"/>
    </xf>
    <xf numFmtId="167" fontId="10" fillId="0" borderId="76" xfId="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6" fillId="0" borderId="0" xfId="0" applyFont="1"/>
    <xf numFmtId="0" fontId="17" fillId="0" borderId="0" xfId="0" applyFont="1" applyAlignment="1">
      <alignment horizontal="left" vertical="center" indent="3"/>
    </xf>
    <xf numFmtId="6" fontId="13" fillId="2" borderId="43" xfId="2" applyNumberFormat="1" applyFont="1" applyFill="1" applyBorder="1" applyAlignment="1">
      <alignment horizontal="center" vertical="center"/>
    </xf>
    <xf numFmtId="6" fontId="13" fillId="2" borderId="13" xfId="2" applyNumberFormat="1" applyFont="1" applyFill="1" applyBorder="1" applyAlignment="1">
      <alignment horizontal="center" vertical="center"/>
    </xf>
    <xf numFmtId="40" fontId="13" fillId="2" borderId="5" xfId="2" applyNumberFormat="1" applyFont="1" applyFill="1" applyBorder="1" applyAlignment="1">
      <alignment horizontal="right" vertical="center"/>
    </xf>
    <xf numFmtId="9" fontId="13" fillId="2" borderId="5" xfId="3" applyFont="1" applyFill="1" applyBorder="1" applyAlignment="1">
      <alignment horizontal="center" vertical="center"/>
    </xf>
    <xf numFmtId="38" fontId="13" fillId="2" borderId="6" xfId="2" applyNumberFormat="1" applyFont="1" applyFill="1" applyBorder="1" applyAlignment="1">
      <alignment horizontal="center" vertical="center"/>
    </xf>
    <xf numFmtId="38" fontId="13" fillId="2" borderId="9" xfId="2" applyNumberFormat="1" applyFont="1" applyFill="1" applyBorder="1" applyAlignment="1">
      <alignment horizontal="center" vertical="center"/>
    </xf>
    <xf numFmtId="40" fontId="13" fillId="2" borderId="8" xfId="2" applyNumberFormat="1" applyFont="1" applyFill="1" applyBorder="1" applyAlignment="1">
      <alignment horizontal="right" vertical="center"/>
    </xf>
    <xf numFmtId="9" fontId="13" fillId="2" borderId="8" xfId="3" applyFont="1" applyFill="1" applyBorder="1" applyAlignment="1">
      <alignment horizontal="center" vertical="center"/>
    </xf>
    <xf numFmtId="38" fontId="13" fillId="2" borderId="15" xfId="2" applyNumberFormat="1" applyFont="1" applyFill="1" applyBorder="1" applyAlignment="1">
      <alignment horizontal="center" vertical="center"/>
    </xf>
    <xf numFmtId="9" fontId="13" fillId="2" borderId="3" xfId="3" applyFont="1" applyFill="1" applyBorder="1" applyAlignment="1">
      <alignment horizontal="center" vertical="center"/>
    </xf>
    <xf numFmtId="6" fontId="13" fillId="2" borderId="47" xfId="2" applyNumberFormat="1" applyFont="1" applyFill="1" applyBorder="1" applyAlignment="1">
      <alignment horizontal="center" vertical="center"/>
    </xf>
    <xf numFmtId="0" fontId="13" fillId="2" borderId="54" xfId="2" applyFont="1" applyFill="1" applyBorder="1" applyAlignment="1">
      <alignment horizontal="center" vertical="center"/>
    </xf>
    <xf numFmtId="40" fontId="13" fillId="2" borderId="55" xfId="2" applyNumberFormat="1" applyFont="1" applyFill="1" applyBorder="1" applyAlignment="1">
      <alignment horizontal="right" vertical="center"/>
    </xf>
    <xf numFmtId="165" fontId="13" fillId="2" borderId="20" xfId="3" applyNumberFormat="1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20" fillId="2" borderId="4" xfId="2" applyFont="1" applyFill="1" applyBorder="1"/>
    <xf numFmtId="0" fontId="4" fillId="2" borderId="27" xfId="2" applyFont="1" applyFill="1" applyBorder="1" applyAlignment="1">
      <alignment horizontal="center" vertical="center"/>
    </xf>
    <xf numFmtId="0" fontId="20" fillId="2" borderId="29" xfId="2" quotePrefix="1" applyFont="1" applyFill="1" applyBorder="1" applyAlignment="1">
      <alignment horizontal="center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0" fontId="15" fillId="0" borderId="0" xfId="0" applyFont="1" applyAlignment="1">
      <alignment horizontal="left" indent="3"/>
    </xf>
    <xf numFmtId="0" fontId="2" fillId="0" borderId="0" xfId="0" applyFont="1" applyAlignment="1">
      <alignment horizontal="left" indent="3"/>
    </xf>
    <xf numFmtId="0" fontId="15" fillId="0" borderId="0" xfId="0" applyFont="1" applyBorder="1"/>
    <xf numFmtId="0" fontId="2" fillId="0" borderId="0" xfId="0" applyFont="1" applyAlignment="1">
      <alignment horizontal="left" indent="2"/>
    </xf>
    <xf numFmtId="0" fontId="23" fillId="0" borderId="0" xfId="0" applyFont="1"/>
    <xf numFmtId="0" fontId="24" fillId="0" borderId="0" xfId="0" applyFont="1"/>
    <xf numFmtId="37" fontId="2" fillId="3" borderId="70" xfId="0" applyNumberFormat="1" applyFont="1" applyFill="1" applyBorder="1"/>
    <xf numFmtId="37" fontId="2" fillId="0" borderId="66" xfId="0" applyNumberFormat="1" applyFont="1" applyBorder="1" applyAlignment="1">
      <alignment vertical="center"/>
    </xf>
    <xf numFmtId="37" fontId="2" fillId="0" borderId="67" xfId="0" applyNumberFormat="1" applyFont="1" applyBorder="1" applyAlignment="1">
      <alignment vertical="center"/>
    </xf>
    <xf numFmtId="37" fontId="2" fillId="0" borderId="68" xfId="0" applyNumberFormat="1" applyFont="1" applyBorder="1" applyAlignment="1">
      <alignment vertical="center"/>
    </xf>
    <xf numFmtId="37" fontId="2" fillId="0" borderId="64" xfId="0" applyNumberFormat="1" applyFont="1" applyBorder="1" applyAlignment="1">
      <alignment vertical="center"/>
    </xf>
    <xf numFmtId="37" fontId="2" fillId="0" borderId="71" xfId="0" applyNumberFormat="1" applyFont="1" applyBorder="1" applyAlignment="1">
      <alignment vertical="center"/>
    </xf>
    <xf numFmtId="37" fontId="2" fillId="0" borderId="70" xfId="0" applyNumberFormat="1" applyFont="1" applyBorder="1" applyAlignment="1">
      <alignment vertical="center"/>
    </xf>
    <xf numFmtId="0" fontId="2" fillId="0" borderId="0" xfId="0" applyFont="1" applyAlignment="1">
      <alignment horizontal="left" vertical="top" indent="3"/>
    </xf>
    <xf numFmtId="0" fontId="6" fillId="0" borderId="25" xfId="0" applyFont="1" applyBorder="1"/>
    <xf numFmtId="0" fontId="6" fillId="0" borderId="83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82" xfId="0" applyFont="1" applyBorder="1" applyAlignment="1">
      <alignment horizontal="left" indent="1"/>
    </xf>
    <xf numFmtId="0" fontId="6" fillId="0" borderId="44" xfId="0" applyFont="1" applyBorder="1" applyAlignment="1">
      <alignment horizontal="left" indent="1"/>
    </xf>
    <xf numFmtId="0" fontId="6" fillId="0" borderId="36" xfId="0" applyFont="1" applyBorder="1" applyAlignment="1">
      <alignment horizontal="left" indent="1"/>
    </xf>
    <xf numFmtId="0" fontId="16" fillId="0" borderId="0" xfId="0" applyFont="1" applyAlignment="1">
      <alignment horizontal="left" indent="1"/>
    </xf>
    <xf numFmtId="167" fontId="10" fillId="3" borderId="76" xfId="4" applyNumberFormat="1" applyFont="1" applyFill="1" applyBorder="1" applyAlignment="1">
      <alignment vertical="center"/>
    </xf>
    <xf numFmtId="0" fontId="6" fillId="0" borderId="41" xfId="0" applyFont="1" applyBorder="1" applyAlignment="1">
      <alignment horizontal="left" indent="1"/>
    </xf>
    <xf numFmtId="166" fontId="7" fillId="2" borderId="41" xfId="2" applyNumberFormat="1" applyFont="1" applyFill="1" applyBorder="1" applyAlignment="1">
      <alignment horizontal="right" vertical="center"/>
    </xf>
    <xf numFmtId="37" fontId="7" fillId="2" borderId="64" xfId="2" applyNumberFormat="1" applyFont="1" applyFill="1" applyBorder="1" applyAlignment="1">
      <alignment horizontal="right" vertical="center"/>
    </xf>
    <xf numFmtId="0" fontId="0" fillId="0" borderId="2" xfId="0" applyBorder="1"/>
    <xf numFmtId="37" fontId="2" fillId="0" borderId="80" xfId="0" applyNumberFormat="1" applyFont="1" applyBorder="1"/>
    <xf numFmtId="0" fontId="0" fillId="0" borderId="22" xfId="0" applyBorder="1"/>
    <xf numFmtId="0" fontId="0" fillId="0" borderId="12" xfId="0" applyBorder="1"/>
    <xf numFmtId="37" fontId="2" fillId="0" borderId="85" xfId="0" applyNumberFormat="1" applyFont="1" applyBorder="1"/>
    <xf numFmtId="0" fontId="2" fillId="0" borderId="86" xfId="0" applyFont="1" applyBorder="1"/>
    <xf numFmtId="0" fontId="2" fillId="0" borderId="86" xfId="0" applyFont="1" applyBorder="1" applyAlignment="1">
      <alignment horizontal="right"/>
    </xf>
    <xf numFmtId="0" fontId="0" fillId="0" borderId="86" xfId="0" applyBorder="1"/>
    <xf numFmtId="0" fontId="2" fillId="0" borderId="87" xfId="0" applyFont="1" applyBorder="1" applyAlignment="1">
      <alignment horizontal="right"/>
    </xf>
    <xf numFmtId="0" fontId="2" fillId="0" borderId="5" xfId="0" applyFont="1" applyBorder="1"/>
    <xf numFmtId="0" fontId="2" fillId="0" borderId="8" xfId="0" applyFont="1" applyBorder="1"/>
    <xf numFmtId="0" fontId="2" fillId="0" borderId="20" xfId="0" applyFont="1" applyBorder="1"/>
    <xf numFmtId="0" fontId="6" fillId="0" borderId="18" xfId="0" applyFont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6" fillId="0" borderId="19" xfId="0" applyFont="1" applyBorder="1" applyAlignment="1">
      <alignment horizontal="left" indent="1"/>
    </xf>
    <xf numFmtId="37" fontId="2" fillId="0" borderId="89" xfId="0" applyNumberFormat="1" applyFont="1" applyBorder="1"/>
    <xf numFmtId="9" fontId="2" fillId="0" borderId="90" xfId="1" applyFont="1" applyBorder="1"/>
    <xf numFmtId="0" fontId="2" fillId="0" borderId="56" xfId="0" applyFont="1" applyBorder="1"/>
    <xf numFmtId="0" fontId="0" fillId="0" borderId="91" xfId="0" applyBorder="1"/>
    <xf numFmtId="37" fontId="2" fillId="0" borderId="92" xfId="0" applyNumberFormat="1" applyFont="1" applyBorder="1"/>
    <xf numFmtId="0" fontId="0" fillId="0" borderId="84" xfId="0" applyBorder="1"/>
    <xf numFmtId="0" fontId="3" fillId="0" borderId="93" xfId="0" applyFont="1" applyBorder="1" applyAlignment="1">
      <alignment horizontal="left" vertical="center" indent="1"/>
    </xf>
    <xf numFmtId="0" fontId="3" fillId="0" borderId="94" xfId="0" applyFont="1" applyBorder="1" applyAlignment="1">
      <alignment horizontal="left" indent="1"/>
    </xf>
    <xf numFmtId="166" fontId="3" fillId="0" borderId="94" xfId="0" applyNumberFormat="1" applyFont="1" applyBorder="1" applyAlignment="1">
      <alignment horizontal="left" indent="1"/>
    </xf>
    <xf numFmtId="166" fontId="3" fillId="0" borderId="95" xfId="0" applyNumberFormat="1" applyFont="1" applyBorder="1" applyAlignment="1">
      <alignment horizontal="left" indent="1"/>
    </xf>
    <xf numFmtId="37" fontId="2" fillId="3" borderId="67" xfId="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3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0" xfId="0" applyFont="1"/>
    <xf numFmtId="0" fontId="27" fillId="0" borderId="0" xfId="2" applyFont="1" applyAlignment="1">
      <alignment vertical="center"/>
    </xf>
    <xf numFmtId="0" fontId="0" fillId="0" borderId="0" xfId="0" applyAlignment="1">
      <alignment horizontal="left" indent="2"/>
    </xf>
    <xf numFmtId="0" fontId="28" fillId="0" borderId="0" xfId="0" applyFont="1" applyAlignment="1">
      <alignment horizontal="left" vertical="center" indent="1"/>
    </xf>
    <xf numFmtId="0" fontId="22" fillId="0" borderId="0" xfId="0" applyFont="1"/>
    <xf numFmtId="0" fontId="29" fillId="0" borderId="16" xfId="0" applyFont="1" applyBorder="1" applyAlignment="1">
      <alignment horizontal="left" vertical="center" indent="1"/>
    </xf>
    <xf numFmtId="0" fontId="29" fillId="0" borderId="17" xfId="0" applyFont="1" applyBorder="1" applyAlignment="1">
      <alignment horizontal="left" vertical="center" indent="1"/>
    </xf>
    <xf numFmtId="0" fontId="29" fillId="0" borderId="79" xfId="0" applyFont="1" applyBorder="1" applyAlignment="1">
      <alignment horizontal="left" vertical="center" indent="1"/>
    </xf>
    <xf numFmtId="0" fontId="29" fillId="0" borderId="11" xfId="0" applyFont="1" applyBorder="1" applyAlignment="1">
      <alignment horizontal="left" vertical="center" indent="1"/>
    </xf>
    <xf numFmtId="0" fontId="29" fillId="0" borderId="10" xfId="0" applyFont="1" applyBorder="1" applyAlignment="1">
      <alignment horizontal="left" vertical="center" indent="1"/>
    </xf>
    <xf numFmtId="0" fontId="29" fillId="0" borderId="8" xfId="0" applyFont="1" applyBorder="1" applyAlignment="1">
      <alignment horizontal="left" vertical="center" indent="1"/>
    </xf>
    <xf numFmtId="0" fontId="29" fillId="0" borderId="11" xfId="0" applyFont="1" applyBorder="1" applyAlignment="1">
      <alignment horizontal="left" vertical="center" indent="3"/>
    </xf>
    <xf numFmtId="0" fontId="29" fillId="0" borderId="10" xfId="0" applyFont="1" applyBorder="1" applyAlignment="1">
      <alignment horizontal="left" vertical="center" indent="3"/>
    </xf>
    <xf numFmtId="0" fontId="29" fillId="0" borderId="11" xfId="0" applyFont="1" applyFill="1" applyBorder="1" applyAlignment="1">
      <alignment horizontal="left" vertical="center" indent="1"/>
    </xf>
    <xf numFmtId="0" fontId="29" fillId="0" borderId="10" xfId="0" applyFont="1" applyFill="1" applyBorder="1" applyAlignment="1">
      <alignment horizontal="left" vertical="center" indent="1"/>
    </xf>
    <xf numFmtId="0" fontId="29" fillId="0" borderId="8" xfId="0" applyFont="1" applyFill="1" applyBorder="1" applyAlignment="1">
      <alignment horizontal="left" vertical="center" indent="1"/>
    </xf>
    <xf numFmtId="0" fontId="10" fillId="0" borderId="19" xfId="0" applyFont="1" applyBorder="1" applyAlignment="1">
      <alignment horizontal="left" indent="2"/>
    </xf>
    <xf numFmtId="0" fontId="10" fillId="0" borderId="63" xfId="0" applyFont="1" applyBorder="1"/>
    <xf numFmtId="0" fontId="10" fillId="0" borderId="20" xfId="0" applyFont="1" applyBorder="1"/>
    <xf numFmtId="0" fontId="3" fillId="0" borderId="36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66" fontId="3" fillId="0" borderId="10" xfId="0" applyNumberFormat="1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166" fontId="3" fillId="0" borderId="63" xfId="0" applyNumberFormat="1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166" fontId="3" fillId="0" borderId="30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166" fontId="3" fillId="0" borderId="37" xfId="0" applyNumberFormat="1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9" xfId="0" applyFont="1" applyBorder="1" applyAlignment="1">
      <alignment horizontal="left" indent="1"/>
    </xf>
    <xf numFmtId="0" fontId="3" fillId="0" borderId="50" xfId="0" applyFont="1" applyBorder="1" applyAlignment="1">
      <alignment horizontal="left" vertical="center" indent="1"/>
    </xf>
    <xf numFmtId="37" fontId="2" fillId="0" borderId="65" xfId="0" applyNumberFormat="1" applyFont="1" applyBorder="1" applyAlignment="1">
      <alignment vertical="center"/>
    </xf>
    <xf numFmtId="37" fontId="2" fillId="0" borderId="69" xfId="0" applyNumberFormat="1" applyFont="1" applyBorder="1" applyAlignment="1">
      <alignment vertical="center"/>
    </xf>
    <xf numFmtId="37" fontId="2" fillId="0" borderId="98" xfId="0" applyNumberFormat="1" applyFont="1" applyBorder="1" applyAlignment="1">
      <alignment vertical="center"/>
    </xf>
    <xf numFmtId="37" fontId="2" fillId="0" borderId="81" xfId="0" applyNumberFormat="1" applyFont="1" applyBorder="1"/>
    <xf numFmtId="37" fontId="2" fillId="0" borderId="60" xfId="0" applyNumberFormat="1" applyFont="1" applyBorder="1"/>
    <xf numFmtId="0" fontId="3" fillId="0" borderId="99" xfId="0" applyFont="1" applyBorder="1" applyAlignment="1">
      <alignment horizontal="left" indent="1"/>
    </xf>
    <xf numFmtId="0" fontId="3" fillId="0" borderId="100" xfId="0" applyFont="1" applyBorder="1" applyAlignment="1">
      <alignment horizontal="left" indent="1"/>
    </xf>
    <xf numFmtId="0" fontId="3" fillId="0" borderId="51" xfId="0" applyFont="1" applyBorder="1" applyAlignment="1">
      <alignment horizontal="left" indent="1"/>
    </xf>
    <xf numFmtId="0" fontId="3" fillId="0" borderId="101" xfId="0" applyFont="1" applyBorder="1" applyAlignment="1">
      <alignment horizontal="left" indent="1"/>
    </xf>
    <xf numFmtId="37" fontId="2" fillId="0" borderId="65" xfId="0" applyNumberFormat="1" applyFont="1" applyBorder="1"/>
    <xf numFmtId="37" fontId="2" fillId="0" borderId="69" xfId="0" applyNumberFormat="1" applyFont="1" applyBorder="1"/>
    <xf numFmtId="37" fontId="2" fillId="3" borderId="65" xfId="0" applyNumberFormat="1" applyFont="1" applyFill="1" applyBorder="1" applyAlignment="1">
      <alignment vertical="center"/>
    </xf>
    <xf numFmtId="0" fontId="0" fillId="4" borderId="40" xfId="0" applyFill="1" applyBorder="1"/>
    <xf numFmtId="0" fontId="2" fillId="4" borderId="41" xfId="0" applyFont="1" applyFill="1" applyBorder="1"/>
    <xf numFmtId="0" fontId="0" fillId="4" borderId="41" xfId="0" applyFill="1" applyBorder="1"/>
    <xf numFmtId="0" fontId="0" fillId="4" borderId="42" xfId="0" applyFill="1" applyBorder="1"/>
    <xf numFmtId="0" fontId="31" fillId="0" borderId="0" xfId="0" applyFont="1"/>
    <xf numFmtId="37" fontId="3" fillId="0" borderId="12" xfId="0" applyNumberFormat="1" applyFont="1" applyBorder="1"/>
    <xf numFmtId="0" fontId="3" fillId="0" borderId="12" xfId="0" applyFont="1" applyBorder="1"/>
    <xf numFmtId="37" fontId="3" fillId="0" borderId="2" xfId="0" applyNumberFormat="1" applyFont="1" applyBorder="1"/>
    <xf numFmtId="0" fontId="3" fillId="0" borderId="2" xfId="0" applyFont="1" applyBorder="1"/>
    <xf numFmtId="167" fontId="3" fillId="0" borderId="2" xfId="0" applyNumberFormat="1" applyFont="1" applyBorder="1"/>
    <xf numFmtId="37" fontId="3" fillId="0" borderId="22" xfId="0" applyNumberFormat="1" applyFont="1" applyBorder="1"/>
    <xf numFmtId="0" fontId="3" fillId="0" borderId="22" xfId="0" applyFont="1" applyBorder="1"/>
    <xf numFmtId="37" fontId="3" fillId="0" borderId="91" xfId="0" applyNumberFormat="1" applyFont="1" applyBorder="1"/>
    <xf numFmtId="0" fontId="3" fillId="0" borderId="91" xfId="0" applyFont="1" applyBorder="1"/>
    <xf numFmtId="0" fontId="3" fillId="0" borderId="0" xfId="0" applyFont="1" applyAlignment="1">
      <alignment horizontal="left" indent="1"/>
    </xf>
    <xf numFmtId="0" fontId="32" fillId="0" borderId="0" xfId="0" applyFont="1"/>
    <xf numFmtId="0" fontId="24" fillId="0" borderId="31" xfId="0" applyFont="1" applyBorder="1" applyAlignment="1">
      <alignment horizontal="center" vertical="center" textRotation="90"/>
    </xf>
    <xf numFmtId="0" fontId="24" fillId="0" borderId="33" xfId="0" applyFont="1" applyBorder="1" applyAlignment="1">
      <alignment horizontal="center" vertical="center" textRotation="90"/>
    </xf>
    <xf numFmtId="0" fontId="24" fillId="0" borderId="32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 textRotation="90"/>
    </xf>
    <xf numFmtId="0" fontId="15" fillId="0" borderId="33" xfId="0" applyFont="1" applyBorder="1" applyAlignment="1">
      <alignment horizontal="center" vertical="center" textRotation="90"/>
    </xf>
    <xf numFmtId="0" fontId="15" fillId="0" borderId="32" xfId="0" applyFont="1" applyBorder="1" applyAlignment="1">
      <alignment horizontal="center" vertical="center" textRotation="90"/>
    </xf>
    <xf numFmtId="168" fontId="13" fillId="2" borderId="61" xfId="3" applyNumberFormat="1" applyFont="1" applyFill="1" applyBorder="1" applyAlignment="1">
      <alignment horizontal="center" vertical="center"/>
    </xf>
    <xf numFmtId="0" fontId="1" fillId="0" borderId="23" xfId="0" applyFont="1" applyBorder="1" applyAlignment="1"/>
    <xf numFmtId="3" fontId="13" fillId="2" borderId="62" xfId="3" applyNumberFormat="1" applyFont="1" applyFill="1" applyBorder="1" applyAlignment="1">
      <alignment horizontal="center" vertical="center"/>
    </xf>
    <xf numFmtId="0" fontId="1" fillId="0" borderId="24" xfId="0" applyFont="1" applyBorder="1" applyAlignment="1"/>
    <xf numFmtId="0" fontId="6" fillId="0" borderId="31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textRotation="90"/>
    </xf>
    <xf numFmtId="0" fontId="6" fillId="0" borderId="33" xfId="0" applyFont="1" applyBorder="1" applyAlignment="1">
      <alignment horizontal="center" vertical="center" textRotation="90"/>
    </xf>
    <xf numFmtId="0" fontId="21" fillId="2" borderId="58" xfId="2" applyFont="1" applyFill="1" applyBorder="1" applyAlignment="1">
      <alignment horizontal="center" vertical="center"/>
    </xf>
    <xf numFmtId="0" fontId="21" fillId="2" borderId="59" xfId="2" applyFont="1" applyFill="1" applyBorder="1" applyAlignment="1">
      <alignment horizontal="center" vertical="center"/>
    </xf>
    <xf numFmtId="0" fontId="22" fillId="0" borderId="60" xfId="0" applyFont="1" applyBorder="1" applyAlignment="1"/>
    <xf numFmtId="0" fontId="4" fillId="2" borderId="52" xfId="2" applyFont="1" applyFill="1" applyBorder="1" applyAlignment="1">
      <alignment horizontal="center" vertical="center"/>
    </xf>
    <xf numFmtId="0" fontId="4" fillId="2" borderId="53" xfId="2" applyFont="1" applyFill="1" applyBorder="1" applyAlignment="1">
      <alignment horizontal="center" vertical="center"/>
    </xf>
    <xf numFmtId="0" fontId="4" fillId="2" borderId="48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29" xfId="2" applyFont="1" applyFill="1" applyBorder="1" applyAlignment="1">
      <alignment horizontal="center" vertical="center"/>
    </xf>
    <xf numFmtId="0" fontId="21" fillId="2" borderId="50" xfId="2" applyFont="1" applyFill="1" applyBorder="1" applyAlignment="1">
      <alignment horizontal="center" vertical="center"/>
    </xf>
    <xf numFmtId="0" fontId="22" fillId="2" borderId="51" xfId="2" applyFont="1" applyFill="1" applyBorder="1" applyAlignment="1">
      <alignment horizontal="center" vertical="center"/>
    </xf>
    <xf numFmtId="0" fontId="4" fillId="2" borderId="49" xfId="2" applyFont="1" applyFill="1" applyBorder="1" applyAlignment="1">
      <alignment horizontal="center" vertical="center"/>
    </xf>
    <xf numFmtId="0" fontId="12" fillId="0" borderId="1" xfId="0" applyFont="1" applyBorder="1" applyAlignment="1"/>
    <xf numFmtId="0" fontId="15" fillId="3" borderId="78" xfId="0" applyFont="1" applyFill="1" applyBorder="1" applyAlignment="1"/>
    <xf numFmtId="0" fontId="0" fillId="3" borderId="78" xfId="0" applyFill="1" applyBorder="1" applyAlignment="1"/>
    <xf numFmtId="0" fontId="15" fillId="0" borderId="0" xfId="0" applyFont="1" applyFill="1" applyBorder="1" applyAlignment="1"/>
    <xf numFmtId="0" fontId="0" fillId="0" borderId="0" xfId="0" applyFill="1" applyBorder="1" applyAlignment="1"/>
    <xf numFmtId="0" fontId="15" fillId="3" borderId="77" xfId="0" applyFont="1" applyFill="1" applyBorder="1" applyAlignment="1"/>
    <xf numFmtId="0" fontId="0" fillId="3" borderId="77" xfId="0" applyFill="1" applyBorder="1" applyAlignment="1"/>
    <xf numFmtId="3" fontId="13" fillId="2" borderId="57" xfId="3" applyNumberFormat="1" applyFont="1" applyFill="1" applyBorder="1" applyAlignment="1">
      <alignment horizontal="center" vertical="center"/>
    </xf>
    <xf numFmtId="0" fontId="1" fillId="0" borderId="38" xfId="0" applyFont="1" applyBorder="1" applyAlignment="1"/>
    <xf numFmtId="0" fontId="15" fillId="3" borderId="0" xfId="0" applyFont="1" applyFill="1" applyBorder="1" applyAlignment="1"/>
    <xf numFmtId="0" fontId="0" fillId="3" borderId="0" xfId="0" applyFill="1" applyBorder="1" applyAlignment="1"/>
    <xf numFmtId="0" fontId="2" fillId="0" borderId="31" xfId="0" applyFont="1" applyBorder="1" applyAlignment="1">
      <alignment vertical="center" textRotation="90"/>
    </xf>
    <xf numFmtId="0" fontId="15" fillId="0" borderId="33" xfId="0" applyFont="1" applyBorder="1" applyAlignment="1">
      <alignment vertical="center" textRotation="90"/>
    </xf>
    <xf numFmtId="0" fontId="15" fillId="0" borderId="32" xfId="0" applyFont="1" applyBorder="1" applyAlignment="1">
      <alignment vertical="center" textRotation="90"/>
    </xf>
    <xf numFmtId="0" fontId="6" fillId="0" borderId="31" xfId="0" applyFont="1" applyBorder="1" applyAlignment="1">
      <alignment horizontal="center" vertical="top" textRotation="90"/>
    </xf>
    <xf numFmtId="0" fontId="6" fillId="0" borderId="32" xfId="0" applyFont="1" applyBorder="1" applyAlignment="1">
      <alignment horizontal="center" vertical="top" textRotation="90"/>
    </xf>
    <xf numFmtId="0" fontId="6" fillId="0" borderId="33" xfId="0" applyFont="1" applyBorder="1" applyAlignment="1">
      <alignment horizontal="center" vertical="top" textRotation="90"/>
    </xf>
    <xf numFmtId="0" fontId="6" fillId="0" borderId="40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37" fontId="3" fillId="3" borderId="77" xfId="0" applyNumberFormat="1" applyFont="1" applyFill="1" applyBorder="1" applyAlignment="1">
      <alignment vertical="center"/>
    </xf>
    <xf numFmtId="0" fontId="3" fillId="3" borderId="77" xfId="0" applyFont="1" applyFill="1" applyBorder="1" applyAlignment="1">
      <alignment vertical="center"/>
    </xf>
    <xf numFmtId="37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37" fontId="3" fillId="3" borderId="78" xfId="0" applyNumberFormat="1" applyFont="1" applyFill="1" applyBorder="1" applyAlignment="1"/>
    <xf numFmtId="0" fontId="3" fillId="3" borderId="78" xfId="0" applyFont="1" applyFill="1" applyBorder="1" applyAlignment="1"/>
    <xf numFmtId="6" fontId="14" fillId="0" borderId="97" xfId="0" applyNumberFormat="1" applyFont="1" applyFill="1" applyBorder="1" applyAlignment="1">
      <alignment horizontal="right"/>
    </xf>
    <xf numFmtId="6" fontId="14" fillId="0" borderId="34" xfId="0" applyNumberFormat="1" applyFont="1" applyFill="1" applyBorder="1" applyAlignment="1">
      <alignment horizontal="right"/>
    </xf>
    <xf numFmtId="6" fontId="14" fillId="0" borderId="72" xfId="0" applyNumberFormat="1" applyFont="1" applyFill="1" applyBorder="1" applyAlignment="1">
      <alignment horizontal="right"/>
    </xf>
    <xf numFmtId="6" fontId="14" fillId="0" borderId="81" xfId="0" applyNumberFormat="1" applyFont="1" applyFill="1" applyBorder="1" applyAlignment="1">
      <alignment horizontal="right"/>
    </xf>
    <xf numFmtId="0" fontId="22" fillId="0" borderId="33" xfId="0" applyFont="1" applyBorder="1" applyAlignment="1">
      <alignment horizontal="center" vertical="center" textRotation="90"/>
    </xf>
    <xf numFmtId="0" fontId="22" fillId="0" borderId="32" xfId="0" applyFont="1" applyBorder="1" applyAlignment="1">
      <alignment horizontal="center" vertical="center" textRotation="90"/>
    </xf>
    <xf numFmtId="6" fontId="14" fillId="0" borderId="97" xfId="0" applyNumberFormat="1" applyFont="1" applyFill="1" applyBorder="1" applyAlignment="1">
      <alignment horizontal="center"/>
    </xf>
    <xf numFmtId="6" fontId="14" fillId="0" borderId="79" xfId="0" applyNumberFormat="1" applyFont="1" applyFill="1" applyBorder="1" applyAlignment="1">
      <alignment horizontal="center"/>
    </xf>
    <xf numFmtId="6" fontId="14" fillId="0" borderId="62" xfId="0" applyNumberFormat="1" applyFont="1" applyFill="1" applyBorder="1" applyAlignment="1">
      <alignment horizontal="center"/>
    </xf>
    <xf numFmtId="6" fontId="14" fillId="0" borderId="8" xfId="0" applyNumberFormat="1" applyFont="1" applyFill="1" applyBorder="1" applyAlignment="1">
      <alignment horizontal="center"/>
    </xf>
    <xf numFmtId="10" fontId="14" fillId="0" borderId="72" xfId="1" applyNumberFormat="1" applyFont="1" applyFill="1" applyBorder="1" applyAlignment="1">
      <alignment horizontal="center"/>
    </xf>
    <xf numFmtId="10" fontId="14" fillId="0" borderId="20" xfId="1" applyNumberFormat="1" applyFont="1" applyFill="1" applyBorder="1" applyAlignment="1">
      <alignment horizontal="center"/>
    </xf>
    <xf numFmtId="6" fontId="14" fillId="0" borderId="74" xfId="0" applyNumberFormat="1" applyFont="1" applyFill="1" applyBorder="1" applyAlignment="1">
      <alignment horizontal="center"/>
    </xf>
    <xf numFmtId="6" fontId="14" fillId="0" borderId="5" xfId="0" applyNumberFormat="1" applyFont="1" applyFill="1" applyBorder="1" applyAlignment="1">
      <alignment horizontal="center"/>
    </xf>
    <xf numFmtId="165" fontId="14" fillId="0" borderId="72" xfId="1" applyNumberFormat="1" applyFont="1" applyFill="1" applyBorder="1" applyAlignment="1">
      <alignment horizontal="center"/>
    </xf>
    <xf numFmtId="165" fontId="14" fillId="0" borderId="20" xfId="1" applyNumberFormat="1" applyFont="1" applyFill="1" applyBorder="1" applyAlignment="1">
      <alignment horizontal="center"/>
    </xf>
    <xf numFmtId="0" fontId="10" fillId="0" borderId="97" xfId="0" applyFont="1" applyBorder="1" applyAlignment="1">
      <alignment horizontal="center"/>
    </xf>
    <xf numFmtId="0" fontId="10" fillId="0" borderId="79" xfId="0" applyFont="1" applyBorder="1" applyAlignment="1">
      <alignment horizontal="center"/>
    </xf>
    <xf numFmtId="9" fontId="10" fillId="0" borderId="96" xfId="1" applyFont="1" applyBorder="1" applyAlignment="1">
      <alignment horizontal="center"/>
    </xf>
    <xf numFmtId="9" fontId="10" fillId="0" borderId="3" xfId="1" applyFont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8" fontId="14" fillId="0" borderId="62" xfId="0" applyNumberFormat="1" applyFont="1" applyFill="1" applyBorder="1" applyAlignment="1">
      <alignment horizontal="right"/>
    </xf>
    <xf numFmtId="8" fontId="14" fillId="0" borderId="24" xfId="0" applyNumberFormat="1" applyFont="1" applyFill="1" applyBorder="1" applyAlignment="1">
      <alignment horizontal="right"/>
    </xf>
    <xf numFmtId="6" fontId="14" fillId="0" borderId="62" xfId="0" applyNumberFormat="1" applyFont="1" applyFill="1" applyBorder="1" applyAlignment="1">
      <alignment horizontal="right"/>
    </xf>
    <xf numFmtId="6" fontId="14" fillId="0" borderId="24" xfId="0" applyNumberFormat="1" applyFont="1" applyFill="1" applyBorder="1" applyAlignment="1">
      <alignment horizontal="right"/>
    </xf>
    <xf numFmtId="8" fontId="14" fillId="0" borderId="72" xfId="0" applyNumberFormat="1" applyFont="1" applyFill="1" applyBorder="1" applyAlignment="1">
      <alignment horizontal="right"/>
    </xf>
    <xf numFmtId="8" fontId="14" fillId="0" borderId="81" xfId="0" applyNumberFormat="1" applyFont="1" applyFill="1" applyBorder="1" applyAlignment="1">
      <alignment horizontal="right"/>
    </xf>
    <xf numFmtId="6" fontId="14" fillId="3" borderId="97" xfId="0" applyNumberFormat="1" applyFont="1" applyFill="1" applyBorder="1" applyAlignment="1">
      <alignment horizontal="right"/>
    </xf>
    <xf numFmtId="6" fontId="14" fillId="3" borderId="34" xfId="0" applyNumberFormat="1" applyFont="1" applyFill="1" applyBorder="1" applyAlignment="1">
      <alignment horizontal="right"/>
    </xf>
    <xf numFmtId="6" fontId="14" fillId="3" borderId="72" xfId="0" applyNumberFormat="1" applyFont="1" applyFill="1" applyBorder="1" applyAlignment="1">
      <alignment horizontal="right"/>
    </xf>
    <xf numFmtId="6" fontId="14" fillId="3" borderId="81" xfId="0" applyNumberFormat="1" applyFont="1" applyFill="1" applyBorder="1" applyAlignment="1">
      <alignment horizontal="right"/>
    </xf>
  </cellXfs>
  <cellStyles count="5">
    <cellStyle name="Comma 3" xfId="4"/>
    <cellStyle name="Normal" xfId="0" builtinId="0"/>
    <cellStyle name="Normal 9 2" xfId="2"/>
    <cellStyle name="Percent" xfId="1" builtinId="5"/>
    <cellStyle name="Percent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4"/>
  <sheetViews>
    <sheetView showGridLines="0" workbookViewId="0">
      <selection activeCell="I27" sqref="I27"/>
    </sheetView>
  </sheetViews>
  <sheetFormatPr defaultRowHeight="18.75" x14ac:dyDescent="0.3"/>
  <cols>
    <col min="1" max="1" width="2.5703125" customWidth="1"/>
    <col min="2" max="2" width="4.28515625" customWidth="1"/>
    <col min="3" max="3" width="15" style="1" customWidth="1"/>
    <col min="4" max="4" width="14.28515625" style="1" customWidth="1"/>
    <col min="5" max="5" width="13" style="1" customWidth="1"/>
    <col min="6" max="6" width="8.85546875" style="1" customWidth="1"/>
    <col min="7" max="7" width="12.140625" style="1" customWidth="1"/>
    <col min="8" max="8" width="5.7109375" customWidth="1"/>
    <col min="14" max="14" width="5" customWidth="1"/>
  </cols>
  <sheetData>
    <row r="1" spans="2:11" ht="24" thickBot="1" x14ac:dyDescent="0.4">
      <c r="B1" s="115" t="s">
        <v>126</v>
      </c>
      <c r="C1" s="2"/>
      <c r="D1" s="2"/>
      <c r="E1" s="2"/>
      <c r="F1" s="2"/>
      <c r="I1" s="165" t="s">
        <v>44</v>
      </c>
    </row>
    <row r="2" spans="2:11" ht="15.95" customHeight="1" x14ac:dyDescent="0.35">
      <c r="B2" s="233" t="s">
        <v>125</v>
      </c>
      <c r="C2" s="34" t="s">
        <v>31</v>
      </c>
      <c r="D2" s="6"/>
      <c r="E2" s="6"/>
      <c r="F2" s="6"/>
      <c r="G2" s="61"/>
      <c r="I2" s="87" t="s">
        <v>45</v>
      </c>
    </row>
    <row r="3" spans="2:11" ht="15.95" customHeight="1" x14ac:dyDescent="0.35">
      <c r="B3" s="234"/>
      <c r="C3" s="35" t="s">
        <v>1</v>
      </c>
      <c r="D3" s="3"/>
      <c r="E3" s="194"/>
      <c r="F3" s="195"/>
      <c r="G3" s="118">
        <v>200000</v>
      </c>
      <c r="I3" s="174" t="s">
        <v>119</v>
      </c>
    </row>
    <row r="4" spans="2:11" ht="15.95" customHeight="1" x14ac:dyDescent="0.35">
      <c r="B4" s="234"/>
      <c r="C4" s="35" t="s">
        <v>2</v>
      </c>
      <c r="D4" s="3"/>
      <c r="E4" s="194"/>
      <c r="F4" s="195"/>
      <c r="G4" s="118">
        <v>-70000</v>
      </c>
      <c r="I4" s="87" t="s">
        <v>70</v>
      </c>
    </row>
    <row r="5" spans="2:11" ht="15.95" customHeight="1" thickBot="1" x14ac:dyDescent="0.4">
      <c r="B5" s="234"/>
      <c r="C5" s="58" t="s">
        <v>35</v>
      </c>
      <c r="D5" s="59"/>
      <c r="E5" s="196"/>
      <c r="F5" s="197"/>
      <c r="G5" s="119">
        <v>-40000</v>
      </c>
      <c r="I5" s="87" t="s">
        <v>46</v>
      </c>
    </row>
    <row r="6" spans="2:11" ht="15.95" customHeight="1" x14ac:dyDescent="0.35">
      <c r="B6" s="234"/>
      <c r="C6" s="36" t="s">
        <v>0</v>
      </c>
      <c r="D6" s="25"/>
      <c r="E6" s="198"/>
      <c r="F6" s="199"/>
      <c r="G6" s="120">
        <f>SUM(G3:G5)</f>
        <v>90000</v>
      </c>
      <c r="I6" s="87" t="s">
        <v>47</v>
      </c>
    </row>
    <row r="7" spans="2:11" ht="15.95" customHeight="1" thickBot="1" x14ac:dyDescent="0.4">
      <c r="B7" s="234"/>
      <c r="C7" s="36" t="s">
        <v>29</v>
      </c>
      <c r="D7" s="25"/>
      <c r="E7" s="198"/>
      <c r="F7" s="199"/>
      <c r="G7" s="65">
        <f>+G12</f>
        <v>18850</v>
      </c>
      <c r="I7" s="88" t="s">
        <v>48</v>
      </c>
    </row>
    <row r="8" spans="2:11" ht="15.95" customHeight="1" thickBot="1" x14ac:dyDescent="0.4">
      <c r="B8" s="234"/>
      <c r="C8" s="43" t="s">
        <v>30</v>
      </c>
      <c r="D8" s="29"/>
      <c r="E8" s="200"/>
      <c r="F8" s="201"/>
      <c r="G8" s="66">
        <f>+G6-G7</f>
        <v>71150</v>
      </c>
      <c r="I8" s="87" t="s">
        <v>49</v>
      </c>
    </row>
    <row r="9" spans="2:11" ht="15.95" customHeight="1" x14ac:dyDescent="0.25">
      <c r="B9" s="234"/>
      <c r="C9" s="41">
        <v>0</v>
      </c>
      <c r="D9" s="52">
        <v>50000</v>
      </c>
      <c r="E9" s="42">
        <v>0.15</v>
      </c>
      <c r="F9" s="70">
        <v>50000</v>
      </c>
      <c r="G9" s="74">
        <f>+F9*E9</f>
        <v>7500</v>
      </c>
      <c r="I9" s="87" t="s">
        <v>50</v>
      </c>
    </row>
    <row r="10" spans="2:11" ht="15.95" customHeight="1" x14ac:dyDescent="0.25">
      <c r="B10" s="234"/>
      <c r="C10" s="16">
        <f>+D9</f>
        <v>50000</v>
      </c>
      <c r="D10" s="53">
        <v>75000</v>
      </c>
      <c r="E10" s="5">
        <v>0.25</v>
      </c>
      <c r="F10" s="71">
        <v>25000</v>
      </c>
      <c r="G10" s="75">
        <f>+F10*E10</f>
        <v>6250</v>
      </c>
      <c r="I10" s="87" t="s">
        <v>51</v>
      </c>
    </row>
    <row r="11" spans="2:11" ht="15.95" customHeight="1" thickBot="1" x14ac:dyDescent="0.3">
      <c r="B11" s="234"/>
      <c r="C11" s="50">
        <f>+D10</f>
        <v>75000</v>
      </c>
      <c r="D11" s="54">
        <v>100000</v>
      </c>
      <c r="E11" s="51">
        <v>0.34</v>
      </c>
      <c r="F11" s="72">
        <v>15000</v>
      </c>
      <c r="G11" s="76">
        <f>+F11*E11</f>
        <v>5100</v>
      </c>
      <c r="I11" s="87" t="s">
        <v>67</v>
      </c>
    </row>
    <row r="12" spans="2:11" ht="18" customHeight="1" thickBot="1" x14ac:dyDescent="0.3">
      <c r="B12" s="235"/>
      <c r="C12" s="56" t="s">
        <v>4</v>
      </c>
      <c r="D12" s="49"/>
      <c r="E12" s="49"/>
      <c r="F12" s="73">
        <f>SUM(F9:F11)</f>
        <v>90000</v>
      </c>
      <c r="G12" s="66">
        <f>SUM(G9:G11)</f>
        <v>18850</v>
      </c>
    </row>
    <row r="13" spans="2:11" ht="13.5" customHeight="1" thickBot="1" x14ac:dyDescent="0.35">
      <c r="C13" s="17"/>
      <c r="D13" s="17"/>
      <c r="E13" s="17"/>
      <c r="F13" s="17"/>
      <c r="G13" s="17"/>
      <c r="I13" s="88" t="s">
        <v>107</v>
      </c>
      <c r="J13" s="89"/>
      <c r="K13" s="89"/>
    </row>
    <row r="14" spans="2:11" ht="18" customHeight="1" x14ac:dyDescent="0.35">
      <c r="B14" s="236" t="s">
        <v>37</v>
      </c>
      <c r="C14" s="192" t="s">
        <v>124</v>
      </c>
      <c r="D14" s="6"/>
      <c r="E14" s="6"/>
      <c r="F14" s="6"/>
      <c r="G14" s="205">
        <f>-G5</f>
        <v>40000</v>
      </c>
      <c r="H14" s="243" t="s">
        <v>27</v>
      </c>
      <c r="I14" s="88" t="s">
        <v>52</v>
      </c>
      <c r="J14" s="89"/>
      <c r="K14" s="89"/>
    </row>
    <row r="15" spans="2:11" ht="18" customHeight="1" thickBot="1" x14ac:dyDescent="0.4">
      <c r="B15" s="237"/>
      <c r="C15" s="191" t="s">
        <v>33</v>
      </c>
      <c r="D15" s="29"/>
      <c r="E15" s="29"/>
      <c r="F15" s="29"/>
      <c r="G15" s="206"/>
      <c r="H15" s="244"/>
      <c r="I15" s="87" t="s">
        <v>53</v>
      </c>
    </row>
    <row r="16" spans="2:11" ht="18" customHeight="1" x14ac:dyDescent="0.35">
      <c r="B16" s="237"/>
      <c r="C16" s="202" t="s">
        <v>122</v>
      </c>
      <c r="D16" s="203"/>
      <c r="E16" s="203"/>
      <c r="F16" s="203"/>
      <c r="G16" s="207"/>
      <c r="H16" s="243" t="s">
        <v>34</v>
      </c>
      <c r="I16" s="90" t="s">
        <v>54</v>
      </c>
    </row>
    <row r="17" spans="2:13" ht="18" customHeight="1" x14ac:dyDescent="0.35">
      <c r="B17" s="237"/>
      <c r="C17" s="193" t="s">
        <v>123</v>
      </c>
      <c r="D17" s="25"/>
      <c r="E17" s="25"/>
      <c r="F17" s="25"/>
      <c r="G17" s="122"/>
      <c r="H17" s="245"/>
      <c r="I17" s="90" t="s">
        <v>55</v>
      </c>
    </row>
    <row r="18" spans="2:13" ht="18" customHeight="1" thickBot="1" x14ac:dyDescent="0.4">
      <c r="B18" s="238"/>
      <c r="C18" s="43" t="s">
        <v>121</v>
      </c>
      <c r="D18" s="29"/>
      <c r="E18" s="29"/>
      <c r="F18" s="29"/>
      <c r="G18" s="206"/>
      <c r="H18" s="244"/>
      <c r="I18" s="87" t="s">
        <v>56</v>
      </c>
    </row>
    <row r="19" spans="2:13" ht="18" customHeight="1" thickBot="1" x14ac:dyDescent="0.4">
      <c r="C19" s="38" t="s">
        <v>42</v>
      </c>
      <c r="D19" s="25"/>
      <c r="E19" s="25"/>
      <c r="F19" s="25"/>
      <c r="G19" s="121"/>
      <c r="I19" s="90" t="s">
        <v>57</v>
      </c>
    </row>
    <row r="20" spans="2:13" ht="18" customHeight="1" x14ac:dyDescent="0.35">
      <c r="C20" s="38" t="s">
        <v>26</v>
      </c>
      <c r="D20" s="25"/>
      <c r="E20" s="25"/>
      <c r="F20" s="25"/>
      <c r="G20" s="122">
        <f>SUM(G14:G19)</f>
        <v>40000</v>
      </c>
      <c r="I20" s="90" t="s">
        <v>58</v>
      </c>
    </row>
    <row r="21" spans="2:13" ht="18" customHeight="1" thickBot="1" x14ac:dyDescent="0.4">
      <c r="C21" s="33" t="s">
        <v>11</v>
      </c>
      <c r="D21" s="3"/>
      <c r="E21" s="3"/>
      <c r="F21" s="3"/>
      <c r="G21" s="119">
        <v>-20000</v>
      </c>
      <c r="I21" s="88" t="s">
        <v>59</v>
      </c>
      <c r="J21" s="89"/>
      <c r="K21" s="89"/>
      <c r="L21" s="89"/>
      <c r="M21" s="89"/>
    </row>
    <row r="22" spans="2:13" ht="18" customHeight="1" thickBot="1" x14ac:dyDescent="0.4">
      <c r="C22" s="33" t="s">
        <v>24</v>
      </c>
      <c r="D22" s="3"/>
      <c r="E22" s="3"/>
      <c r="F22" s="3"/>
      <c r="G22" s="121">
        <f>SUM(G14:G21)</f>
        <v>60000</v>
      </c>
      <c r="I22" s="87" t="s">
        <v>60</v>
      </c>
    </row>
    <row r="23" spans="2:13" ht="18" customHeight="1" thickBot="1" x14ac:dyDescent="0.4">
      <c r="C23" s="48" t="s">
        <v>32</v>
      </c>
      <c r="D23" s="29"/>
      <c r="E23" s="29"/>
      <c r="F23" s="29"/>
      <c r="G23" s="123">
        <f>+G27</f>
        <v>2538.75</v>
      </c>
      <c r="I23" s="87" t="s">
        <v>61</v>
      </c>
    </row>
    <row r="24" spans="2:13" ht="15.95" customHeight="1" x14ac:dyDescent="0.25">
      <c r="C24" s="45" t="s">
        <v>5</v>
      </c>
      <c r="D24" s="46"/>
      <c r="E24" s="47" t="s">
        <v>6</v>
      </c>
      <c r="F24" s="77" t="s">
        <v>7</v>
      </c>
      <c r="G24" s="81" t="s">
        <v>8</v>
      </c>
      <c r="I24" s="87"/>
    </row>
    <row r="25" spans="2:13" ht="15.95" customHeight="1" x14ac:dyDescent="0.25">
      <c r="C25" s="12" t="s">
        <v>43</v>
      </c>
      <c r="D25" s="7"/>
      <c r="E25" s="8">
        <v>9225</v>
      </c>
      <c r="F25" s="78"/>
      <c r="G25" s="82">
        <v>922.5</v>
      </c>
      <c r="I25" s="88" t="s">
        <v>62</v>
      </c>
      <c r="J25" s="89"/>
      <c r="K25" s="89"/>
      <c r="L25" s="89"/>
      <c r="M25" s="89"/>
    </row>
    <row r="26" spans="2:13" ht="15.95" customHeight="1" x14ac:dyDescent="0.25">
      <c r="C26" s="13" t="s">
        <v>9</v>
      </c>
      <c r="D26" s="9"/>
      <c r="E26" s="10">
        <f>+E27-E25</f>
        <v>10775</v>
      </c>
      <c r="F26" s="79">
        <v>0.15</v>
      </c>
      <c r="G26" s="83">
        <f>+F26*E26</f>
        <v>1616.25</v>
      </c>
      <c r="I26" s="87" t="s">
        <v>69</v>
      </c>
    </row>
    <row r="27" spans="2:13" ht="15.95" customHeight="1" thickBot="1" x14ac:dyDescent="0.3">
      <c r="C27" s="14" t="s">
        <v>10</v>
      </c>
      <c r="D27" s="11"/>
      <c r="E27" s="15">
        <v>20000</v>
      </c>
      <c r="F27" s="80"/>
      <c r="G27" s="84">
        <f>SUM(G25:G26)</f>
        <v>2538.75</v>
      </c>
    </row>
    <row r="28" spans="2:13" ht="18.75" customHeight="1" x14ac:dyDescent="0.3">
      <c r="B28" s="57" t="s">
        <v>41</v>
      </c>
      <c r="D28" s="23"/>
      <c r="E28" s="24"/>
      <c r="F28" s="24"/>
      <c r="G28" s="24"/>
      <c r="I28" s="87" t="s">
        <v>65</v>
      </c>
    </row>
    <row r="29" spans="2:13" ht="16.5" customHeight="1" x14ac:dyDescent="0.25">
      <c r="B29" s="57" t="s">
        <v>64</v>
      </c>
      <c r="C29" s="22"/>
      <c r="D29" s="23"/>
      <c r="E29" s="24"/>
      <c r="F29" s="24"/>
      <c r="G29" s="24"/>
      <c r="I29" s="87" t="s">
        <v>63</v>
      </c>
    </row>
    <row r="30" spans="2:13" ht="16.5" customHeight="1" x14ac:dyDescent="0.25">
      <c r="B30" s="57"/>
      <c r="C30" s="22"/>
      <c r="D30" s="23"/>
      <c r="E30" s="24"/>
      <c r="F30" s="24"/>
      <c r="G30" s="24"/>
      <c r="I30" s="87" t="s">
        <v>66</v>
      </c>
    </row>
    <row r="31" spans="2:13" ht="15.75" x14ac:dyDescent="0.25">
      <c r="C31" s="21" t="s">
        <v>25</v>
      </c>
      <c r="D31" s="18"/>
      <c r="E31" s="18"/>
      <c r="F31" s="18"/>
      <c r="G31" s="18"/>
      <c r="H31" s="18"/>
      <c r="I31" s="88" t="s">
        <v>68</v>
      </c>
    </row>
    <row r="32" spans="2:13" ht="4.5" customHeight="1" thickBot="1" x14ac:dyDescent="0.3">
      <c r="C32" s="21"/>
      <c r="D32" s="18"/>
      <c r="E32" s="18"/>
      <c r="F32" s="18"/>
      <c r="G32" s="18"/>
      <c r="H32" s="18"/>
      <c r="I32" s="87"/>
    </row>
    <row r="33" spans="2:10" ht="15.75" x14ac:dyDescent="0.25">
      <c r="C33" s="255" t="s">
        <v>12</v>
      </c>
      <c r="D33" s="256"/>
      <c r="E33" s="246" t="s">
        <v>13</v>
      </c>
      <c r="F33" s="247"/>
      <c r="G33" s="247"/>
      <c r="H33" s="247"/>
      <c r="I33" s="248"/>
      <c r="J33" s="86"/>
    </row>
    <row r="34" spans="2:10" ht="17.25" customHeight="1" x14ac:dyDescent="0.25">
      <c r="C34" s="249" t="s">
        <v>14</v>
      </c>
      <c r="D34" s="105" t="s">
        <v>15</v>
      </c>
      <c r="E34" s="251" t="s">
        <v>16</v>
      </c>
      <c r="F34" s="252"/>
      <c r="G34" s="106"/>
      <c r="H34" s="257" t="s">
        <v>17</v>
      </c>
      <c r="I34" s="258"/>
      <c r="J34" s="85"/>
    </row>
    <row r="35" spans="2:10" ht="17.25" customHeight="1" x14ac:dyDescent="0.25">
      <c r="C35" s="250"/>
      <c r="D35" s="107" t="s">
        <v>18</v>
      </c>
      <c r="E35" s="253" t="s">
        <v>19</v>
      </c>
      <c r="F35" s="254"/>
      <c r="G35" s="108" t="s">
        <v>20</v>
      </c>
      <c r="H35" s="257" t="s">
        <v>21</v>
      </c>
      <c r="I35" s="258"/>
    </row>
    <row r="36" spans="2:10" ht="17.25" customHeight="1" x14ac:dyDescent="0.25">
      <c r="C36" s="91">
        <v>0</v>
      </c>
      <c r="D36" s="92">
        <v>9225</v>
      </c>
      <c r="E36" s="93">
        <v>0</v>
      </c>
      <c r="F36" s="19" t="s">
        <v>3</v>
      </c>
      <c r="G36" s="94">
        <v>0.1</v>
      </c>
      <c r="H36" s="239">
        <v>0</v>
      </c>
      <c r="I36" s="240"/>
    </row>
    <row r="37" spans="2:10" ht="17.25" customHeight="1" x14ac:dyDescent="0.25">
      <c r="C37" s="95">
        <f t="shared" ref="C37:C42" si="0">+D36</f>
        <v>9225</v>
      </c>
      <c r="D37" s="96">
        <v>37450</v>
      </c>
      <c r="E37" s="97">
        <f>+G36*D36</f>
        <v>922.5</v>
      </c>
      <c r="F37" s="20" t="s">
        <v>3</v>
      </c>
      <c r="G37" s="98">
        <v>0.15</v>
      </c>
      <c r="H37" s="241">
        <f t="shared" ref="H37:H42" si="1">+C37</f>
        <v>9225</v>
      </c>
      <c r="I37" s="242"/>
    </row>
    <row r="38" spans="2:10" ht="17.25" customHeight="1" x14ac:dyDescent="0.25">
      <c r="C38" s="95">
        <f t="shared" si="0"/>
        <v>37450</v>
      </c>
      <c r="D38" s="99">
        <v>90750</v>
      </c>
      <c r="E38" s="97">
        <f>+E37+(G37*(D37-H37))</f>
        <v>5156.25</v>
      </c>
      <c r="F38" s="20" t="s">
        <v>3</v>
      </c>
      <c r="G38" s="98">
        <v>0.25</v>
      </c>
      <c r="H38" s="241">
        <f t="shared" si="1"/>
        <v>37450</v>
      </c>
      <c r="I38" s="242"/>
    </row>
    <row r="39" spans="2:10" ht="17.25" customHeight="1" x14ac:dyDescent="0.25">
      <c r="C39" s="95">
        <f t="shared" si="0"/>
        <v>90750</v>
      </c>
      <c r="D39" s="99">
        <v>189300</v>
      </c>
      <c r="E39" s="97">
        <f>+E38+(G38*(D38-H38))</f>
        <v>18481.25</v>
      </c>
      <c r="F39" s="20" t="s">
        <v>3</v>
      </c>
      <c r="G39" s="98">
        <v>0.28000000000000003</v>
      </c>
      <c r="H39" s="241">
        <f t="shared" si="1"/>
        <v>90750</v>
      </c>
      <c r="I39" s="242"/>
    </row>
    <row r="40" spans="2:10" ht="17.25" customHeight="1" x14ac:dyDescent="0.25">
      <c r="C40" s="95">
        <f t="shared" si="0"/>
        <v>189300</v>
      </c>
      <c r="D40" s="99">
        <v>411500</v>
      </c>
      <c r="E40" s="97">
        <f>+E39+(G39*(D39-H39))</f>
        <v>46075.25</v>
      </c>
      <c r="F40" s="20" t="s">
        <v>3</v>
      </c>
      <c r="G40" s="98">
        <v>0.33</v>
      </c>
      <c r="H40" s="241">
        <f t="shared" si="1"/>
        <v>189300</v>
      </c>
      <c r="I40" s="242"/>
    </row>
    <row r="41" spans="2:10" ht="17.25" customHeight="1" x14ac:dyDescent="0.25">
      <c r="C41" s="95">
        <f t="shared" si="0"/>
        <v>411500</v>
      </c>
      <c r="D41" s="99">
        <v>413200</v>
      </c>
      <c r="E41" s="97">
        <f>+E40+(G40*(D40-H40))</f>
        <v>119401.25</v>
      </c>
      <c r="F41" s="20" t="s">
        <v>3</v>
      </c>
      <c r="G41" s="100">
        <v>0.35</v>
      </c>
      <c r="H41" s="241">
        <f t="shared" si="1"/>
        <v>411500</v>
      </c>
      <c r="I41" s="242"/>
    </row>
    <row r="42" spans="2:10" ht="17.25" customHeight="1" thickBot="1" x14ac:dyDescent="0.3">
      <c r="C42" s="101">
        <f t="shared" si="0"/>
        <v>413200</v>
      </c>
      <c r="D42" s="102"/>
      <c r="E42" s="103">
        <f>+E41+(G41*(D41-H41))</f>
        <v>119996.25</v>
      </c>
      <c r="F42" s="55" t="s">
        <v>3</v>
      </c>
      <c r="G42" s="104">
        <v>0.39600000000000002</v>
      </c>
      <c r="H42" s="265">
        <f t="shared" si="1"/>
        <v>413200</v>
      </c>
      <c r="I42" s="266"/>
    </row>
    <row r="43" spans="2:10" ht="4.5" customHeight="1" x14ac:dyDescent="0.3"/>
    <row r="44" spans="2:10" x14ac:dyDescent="0.3">
      <c r="B44" s="1" t="s">
        <v>38</v>
      </c>
    </row>
    <row r="45" spans="2:10" s="31" customFormat="1" ht="18" customHeight="1" x14ac:dyDescent="0.3">
      <c r="B45" s="1" t="s">
        <v>77</v>
      </c>
      <c r="D45" s="1"/>
      <c r="E45" s="1"/>
      <c r="F45" s="1"/>
      <c r="G45" s="1"/>
    </row>
    <row r="46" spans="2:10" s="31" customFormat="1" x14ac:dyDescent="0.3">
      <c r="B46" s="1"/>
      <c r="C46" s="31" t="s">
        <v>71</v>
      </c>
      <c r="D46" s="1"/>
      <c r="E46" s="267"/>
      <c r="F46" s="268"/>
      <c r="G46" s="1"/>
    </row>
    <row r="47" spans="2:10" s="31" customFormat="1" x14ac:dyDescent="0.3">
      <c r="B47" s="1"/>
      <c r="C47" s="31" t="s">
        <v>72</v>
      </c>
      <c r="D47" s="1"/>
      <c r="E47" s="263"/>
      <c r="F47" s="264"/>
      <c r="G47" s="1"/>
    </row>
    <row r="48" spans="2:10" s="31" customFormat="1" x14ac:dyDescent="0.3">
      <c r="B48" s="1"/>
      <c r="C48" s="109" t="s">
        <v>73</v>
      </c>
      <c r="D48" s="1"/>
      <c r="E48" s="263"/>
      <c r="F48" s="264"/>
      <c r="G48" s="1"/>
    </row>
    <row r="49" spans="2:11" s="31" customFormat="1" x14ac:dyDescent="0.3">
      <c r="B49" s="1" t="s">
        <v>78</v>
      </c>
      <c r="D49" s="1"/>
      <c r="E49" s="1"/>
      <c r="F49" s="1"/>
      <c r="G49" s="1"/>
      <c r="J49" s="259"/>
      <c r="K49" s="260"/>
    </row>
    <row r="50" spans="2:11" s="31" customFormat="1" x14ac:dyDescent="0.3">
      <c r="B50" s="1" t="s">
        <v>79</v>
      </c>
      <c r="D50" s="1"/>
      <c r="E50" s="1"/>
      <c r="F50" s="1"/>
      <c r="G50" s="1"/>
      <c r="J50" s="261"/>
      <c r="K50" s="262"/>
    </row>
    <row r="51" spans="2:11" s="31" customFormat="1" ht="16.5" customHeight="1" x14ac:dyDescent="0.3">
      <c r="B51" s="1"/>
      <c r="C51" s="110" t="s">
        <v>74</v>
      </c>
      <c r="D51" s="1"/>
      <c r="E51" s="1"/>
      <c r="F51" s="267"/>
      <c r="G51" s="268"/>
    </row>
    <row r="52" spans="2:11" s="31" customFormat="1" ht="16.5" customHeight="1" x14ac:dyDescent="0.3">
      <c r="B52" s="1"/>
      <c r="C52" s="110" t="s">
        <v>75</v>
      </c>
      <c r="D52" s="1"/>
      <c r="E52" s="1"/>
      <c r="F52" s="263"/>
      <c r="G52" s="264"/>
    </row>
    <row r="53" spans="2:11" s="31" customFormat="1" ht="16.5" customHeight="1" x14ac:dyDescent="0.3">
      <c r="B53" s="1"/>
      <c r="C53" s="111" t="s">
        <v>76</v>
      </c>
      <c r="D53" s="1"/>
      <c r="E53" s="1"/>
      <c r="F53" s="263"/>
      <c r="G53" s="264"/>
    </row>
    <row r="54" spans="2:11" s="31" customFormat="1" x14ac:dyDescent="0.3">
      <c r="B54" s="1" t="s">
        <v>80</v>
      </c>
      <c r="D54" s="1"/>
      <c r="E54" s="1"/>
      <c r="F54" s="1"/>
      <c r="G54" s="1"/>
      <c r="H54" s="259"/>
      <c r="I54" s="260"/>
    </row>
    <row r="56" spans="2:11" s="31" customFormat="1" x14ac:dyDescent="0.3">
      <c r="B56" s="1" t="s">
        <v>81</v>
      </c>
      <c r="D56" s="1"/>
      <c r="E56" s="1"/>
      <c r="F56" s="1"/>
      <c r="G56" s="1"/>
    </row>
    <row r="57" spans="2:11" s="31" customFormat="1" ht="16.5" customHeight="1" x14ac:dyDescent="0.3">
      <c r="B57" s="112" t="s">
        <v>22</v>
      </c>
      <c r="D57" s="1"/>
      <c r="E57" s="1"/>
      <c r="F57" s="1"/>
      <c r="G57" s="267"/>
      <c r="H57" s="268"/>
    </row>
    <row r="58" spans="2:11" s="31" customFormat="1" ht="16.5" customHeight="1" x14ac:dyDescent="0.3">
      <c r="B58" s="112" t="s">
        <v>23</v>
      </c>
      <c r="D58" s="1"/>
      <c r="E58" s="1"/>
      <c r="F58" s="1"/>
      <c r="G58" s="263"/>
      <c r="H58" s="264"/>
    </row>
    <row r="60" spans="2:11" ht="19.5" thickBot="1" x14ac:dyDescent="0.35"/>
    <row r="61" spans="2:11" ht="21" x14ac:dyDescent="0.35">
      <c r="B61" s="236" t="s">
        <v>37</v>
      </c>
      <c r="C61" s="34" t="s">
        <v>36</v>
      </c>
      <c r="D61" s="6"/>
      <c r="E61" s="6"/>
      <c r="F61" s="210"/>
      <c r="G61" s="27">
        <f>-G51</f>
        <v>0</v>
      </c>
      <c r="H61" s="243" t="s">
        <v>27</v>
      </c>
    </row>
    <row r="62" spans="2:11" ht="21.75" thickBot="1" x14ac:dyDescent="0.4">
      <c r="B62" s="237"/>
      <c r="C62" s="37" t="s">
        <v>33</v>
      </c>
      <c r="D62" s="29"/>
      <c r="E62" s="29"/>
      <c r="F62" s="211"/>
      <c r="G62" s="208"/>
      <c r="H62" s="244"/>
    </row>
    <row r="63" spans="2:11" ht="21" x14ac:dyDescent="0.35">
      <c r="B63" s="237"/>
      <c r="C63" s="204" t="s">
        <v>28</v>
      </c>
      <c r="D63" s="203"/>
      <c r="E63" s="203"/>
      <c r="F63" s="212"/>
      <c r="G63" s="209"/>
      <c r="H63" s="243" t="s">
        <v>34</v>
      </c>
    </row>
    <row r="64" spans="2:11" ht="21" x14ac:dyDescent="0.35">
      <c r="B64" s="237"/>
      <c r="C64" s="38" t="s">
        <v>39</v>
      </c>
      <c r="D64" s="25"/>
      <c r="E64" s="25"/>
      <c r="F64" s="213"/>
      <c r="G64" s="28"/>
      <c r="H64" s="245"/>
    </row>
    <row r="65" spans="2:8" ht="21.75" thickBot="1" x14ac:dyDescent="0.4">
      <c r="B65" s="238"/>
      <c r="C65" s="37" t="s">
        <v>40</v>
      </c>
      <c r="D65" s="29"/>
      <c r="E65" s="29"/>
      <c r="F65" s="211"/>
      <c r="G65" s="208"/>
      <c r="H65" s="244"/>
    </row>
    <row r="66" spans="2:8" ht="21.75" thickBot="1" x14ac:dyDescent="0.4">
      <c r="C66" s="38" t="s">
        <v>42</v>
      </c>
      <c r="D66" s="25"/>
      <c r="E66" s="25"/>
      <c r="F66" s="25"/>
      <c r="G66" s="67"/>
    </row>
    <row r="67" spans="2:8" ht="21" x14ac:dyDescent="0.35">
      <c r="C67" s="38" t="s">
        <v>26</v>
      </c>
      <c r="D67" s="25"/>
      <c r="E67" s="25"/>
      <c r="F67" s="25"/>
      <c r="G67" s="68">
        <f>SUM(G61:G66)</f>
        <v>0</v>
      </c>
    </row>
    <row r="68" spans="2:8" ht="21.75" thickBot="1" x14ac:dyDescent="0.4">
      <c r="C68" s="33" t="s">
        <v>11</v>
      </c>
      <c r="D68" s="3"/>
      <c r="E68" s="3"/>
      <c r="F68" s="3"/>
      <c r="G68" s="63">
        <v>-20000</v>
      </c>
    </row>
    <row r="69" spans="2:8" ht="21.75" thickBot="1" x14ac:dyDescent="0.4">
      <c r="C69" s="33" t="s">
        <v>24</v>
      </c>
      <c r="D69" s="3"/>
      <c r="E69" s="3"/>
      <c r="F69" s="3"/>
      <c r="G69" s="67">
        <f>SUM(G61:G68)</f>
        <v>-20000</v>
      </c>
    </row>
    <row r="70" spans="2:8" ht="21.75" thickBot="1" x14ac:dyDescent="0.4">
      <c r="C70" s="48" t="s">
        <v>32</v>
      </c>
      <c r="D70" s="29"/>
      <c r="E70" s="29"/>
      <c r="F70" s="29"/>
      <c r="G70" s="69">
        <f>+G74</f>
        <v>2538.75</v>
      </c>
    </row>
    <row r="71" spans="2:8" ht="15" x14ac:dyDescent="0.25">
      <c r="C71" s="45" t="s">
        <v>5</v>
      </c>
      <c r="D71" s="46"/>
      <c r="E71" s="47" t="s">
        <v>6</v>
      </c>
      <c r="F71" s="77" t="s">
        <v>7</v>
      </c>
      <c r="G71" s="81" t="s">
        <v>8</v>
      </c>
    </row>
    <row r="72" spans="2:8" ht="15" x14ac:dyDescent="0.25">
      <c r="C72" s="12" t="s">
        <v>43</v>
      </c>
      <c r="D72" s="7"/>
      <c r="E72" s="8">
        <v>9225</v>
      </c>
      <c r="F72" s="78"/>
      <c r="G72" s="82">
        <v>922.5</v>
      </c>
    </row>
    <row r="73" spans="2:8" ht="15" x14ac:dyDescent="0.25">
      <c r="C73" s="13" t="s">
        <v>9</v>
      </c>
      <c r="D73" s="9"/>
      <c r="E73" s="10">
        <f>+E74-E72</f>
        <v>10775</v>
      </c>
      <c r="F73" s="79">
        <v>0.15</v>
      </c>
      <c r="G73" s="83">
        <f>+F73*E73</f>
        <v>1616.25</v>
      </c>
    </row>
    <row r="74" spans="2:8" ht="16.5" thickBot="1" x14ac:dyDescent="0.3">
      <c r="C74" s="14" t="s">
        <v>10</v>
      </c>
      <c r="D74" s="11"/>
      <c r="E74" s="15">
        <v>20000</v>
      </c>
      <c r="F74" s="80"/>
      <c r="G74" s="84">
        <f>SUM(G72:G73)</f>
        <v>2538.75</v>
      </c>
    </row>
  </sheetData>
  <mergeCells count="32">
    <mergeCell ref="B61:B65"/>
    <mergeCell ref="H61:H62"/>
    <mergeCell ref="H63:H65"/>
    <mergeCell ref="G57:H57"/>
    <mergeCell ref="G58:H58"/>
    <mergeCell ref="H40:I40"/>
    <mergeCell ref="E46:F46"/>
    <mergeCell ref="E47:F47"/>
    <mergeCell ref="E48:F48"/>
    <mergeCell ref="F51:G51"/>
    <mergeCell ref="J49:K49"/>
    <mergeCell ref="J50:K50"/>
    <mergeCell ref="H54:I54"/>
    <mergeCell ref="F53:G53"/>
    <mergeCell ref="H41:I41"/>
    <mergeCell ref="H42:I42"/>
    <mergeCell ref="F52:G52"/>
    <mergeCell ref="H39:I39"/>
    <mergeCell ref="H14:H15"/>
    <mergeCell ref="H16:H18"/>
    <mergeCell ref="E33:I33"/>
    <mergeCell ref="C34:C35"/>
    <mergeCell ref="E34:F34"/>
    <mergeCell ref="E35:F35"/>
    <mergeCell ref="C33:D33"/>
    <mergeCell ref="H34:I34"/>
    <mergeCell ref="H35:I35"/>
    <mergeCell ref="B2:B12"/>
    <mergeCell ref="B14:B18"/>
    <mergeCell ref="H36:I36"/>
    <mergeCell ref="H37:I37"/>
    <mergeCell ref="H38:I38"/>
  </mergeCells>
  <pageMargins left="0.5" right="0.45" top="0.5" bottom="0.5" header="0.3" footer="0.3"/>
  <pageSetup scale="76" orientation="portrait" r:id="rId1"/>
  <headerFooter>
    <oddFooter>&amp;L&amp;"-,Bold"&amp;F.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showGridLines="0" tabSelected="1" topLeftCell="A19" zoomScale="150" zoomScaleNormal="150" workbookViewId="0">
      <selection activeCell="I26" sqref="I26"/>
    </sheetView>
  </sheetViews>
  <sheetFormatPr defaultRowHeight="18.75" x14ac:dyDescent="0.3"/>
  <cols>
    <col min="2" max="2" width="4.28515625" customWidth="1"/>
    <col min="3" max="3" width="15" style="1" customWidth="1"/>
    <col min="4" max="5" width="13" style="1" customWidth="1"/>
    <col min="6" max="6" width="9.28515625" style="1" customWidth="1"/>
    <col min="7" max="7" width="12.140625" style="1" customWidth="1"/>
    <col min="8" max="8" width="4.140625" customWidth="1"/>
    <col min="9" max="9" width="9" customWidth="1"/>
    <col min="12" max="12" width="1.28515625" customWidth="1"/>
    <col min="15" max="15" width="8.42578125" customWidth="1"/>
  </cols>
  <sheetData>
    <row r="1" spans="2:12" ht="21.75" thickBot="1" x14ac:dyDescent="0.4">
      <c r="B1" s="32" t="s">
        <v>126</v>
      </c>
      <c r="C1" s="2"/>
      <c r="D1" s="2"/>
      <c r="E1" s="2"/>
      <c r="F1" s="2"/>
      <c r="I1" s="165" t="s">
        <v>44</v>
      </c>
    </row>
    <row r="2" spans="2:12" ht="15.95" customHeight="1" x14ac:dyDescent="0.35">
      <c r="B2" s="233" t="s">
        <v>125</v>
      </c>
      <c r="C2" s="34" t="s">
        <v>31</v>
      </c>
      <c r="D2" s="6"/>
      <c r="E2" s="6"/>
      <c r="F2" s="6"/>
      <c r="G2" s="61"/>
      <c r="I2" s="87" t="s">
        <v>45</v>
      </c>
    </row>
    <row r="3" spans="2:12" ht="15.95" customHeight="1" x14ac:dyDescent="0.35">
      <c r="B3" s="234"/>
      <c r="C3" s="35" t="s">
        <v>1</v>
      </c>
      <c r="D3" s="3"/>
      <c r="E3" s="3"/>
      <c r="F3" s="4"/>
      <c r="G3" s="62">
        <v>200000</v>
      </c>
      <c r="I3" s="174" t="s">
        <v>119</v>
      </c>
    </row>
    <row r="4" spans="2:12" ht="15.95" customHeight="1" x14ac:dyDescent="0.35">
      <c r="B4" s="234"/>
      <c r="C4" s="35" t="s">
        <v>2</v>
      </c>
      <c r="D4" s="3"/>
      <c r="E4" s="3"/>
      <c r="F4" s="4"/>
      <c r="G4" s="62">
        <v>-70000</v>
      </c>
      <c r="I4" s="87" t="s">
        <v>70</v>
      </c>
    </row>
    <row r="5" spans="2:12" ht="15.95" customHeight="1" thickBot="1" x14ac:dyDescent="0.4">
      <c r="B5" s="234"/>
      <c r="C5" s="58" t="s">
        <v>35</v>
      </c>
      <c r="D5" s="59"/>
      <c r="E5" s="59"/>
      <c r="F5" s="60"/>
      <c r="G5" s="63">
        <v>-40000</v>
      </c>
      <c r="I5" s="87" t="s">
        <v>46</v>
      </c>
    </row>
    <row r="6" spans="2:12" ht="15.95" customHeight="1" x14ac:dyDescent="0.35">
      <c r="B6" s="234"/>
      <c r="C6" s="36" t="s">
        <v>0</v>
      </c>
      <c r="D6" s="25"/>
      <c r="E6" s="25"/>
      <c r="F6" s="26"/>
      <c r="G6" s="64">
        <f>SUM(G3:G5)</f>
        <v>90000</v>
      </c>
      <c r="I6" s="87" t="s">
        <v>47</v>
      </c>
    </row>
    <row r="7" spans="2:12" ht="15.95" customHeight="1" thickBot="1" x14ac:dyDescent="0.4">
      <c r="B7" s="234"/>
      <c r="C7" s="36" t="s">
        <v>29</v>
      </c>
      <c r="D7" s="25"/>
      <c r="E7" s="25"/>
      <c r="F7" s="26"/>
      <c r="G7" s="65">
        <f>+G12</f>
        <v>18850</v>
      </c>
      <c r="I7" s="88" t="s">
        <v>48</v>
      </c>
    </row>
    <row r="8" spans="2:12" ht="15.95" customHeight="1" thickBot="1" x14ac:dyDescent="0.4">
      <c r="B8" s="234"/>
      <c r="C8" s="43" t="s">
        <v>30</v>
      </c>
      <c r="D8" s="29"/>
      <c r="E8" s="29"/>
      <c r="F8" s="44"/>
      <c r="G8" s="66">
        <f>+G6-G7</f>
        <v>71150</v>
      </c>
      <c r="I8" s="87" t="s">
        <v>49</v>
      </c>
    </row>
    <row r="9" spans="2:12" ht="15.95" customHeight="1" x14ac:dyDescent="0.25">
      <c r="B9" s="234"/>
      <c r="C9" s="41">
        <v>0</v>
      </c>
      <c r="D9" s="52">
        <v>50000</v>
      </c>
      <c r="E9" s="42">
        <v>0.15</v>
      </c>
      <c r="F9" s="70">
        <v>50000</v>
      </c>
      <c r="G9" s="74">
        <f>+F9*E9</f>
        <v>7500</v>
      </c>
      <c r="I9" s="87" t="s">
        <v>50</v>
      </c>
    </row>
    <row r="10" spans="2:12" ht="15.95" customHeight="1" x14ac:dyDescent="0.25">
      <c r="B10" s="234"/>
      <c r="C10" s="16">
        <f>+D9</f>
        <v>50000</v>
      </c>
      <c r="D10" s="53">
        <v>75000</v>
      </c>
      <c r="E10" s="5">
        <v>0.25</v>
      </c>
      <c r="F10" s="71">
        <v>25000</v>
      </c>
      <c r="G10" s="75">
        <f>+F10*E10</f>
        <v>6250</v>
      </c>
      <c r="I10" s="87" t="s">
        <v>51</v>
      </c>
    </row>
    <row r="11" spans="2:12" ht="15.95" customHeight="1" thickBot="1" x14ac:dyDescent="0.3">
      <c r="B11" s="234"/>
      <c r="C11" s="50">
        <f>+D10</f>
        <v>75000</v>
      </c>
      <c r="D11" s="54">
        <v>100000</v>
      </c>
      <c r="E11" s="51">
        <v>0.34</v>
      </c>
      <c r="F11" s="72">
        <v>15000</v>
      </c>
      <c r="G11" s="76">
        <f>+F11*E11</f>
        <v>5100</v>
      </c>
      <c r="I11" s="87" t="s">
        <v>67</v>
      </c>
    </row>
    <row r="12" spans="2:12" ht="18" customHeight="1" thickBot="1" x14ac:dyDescent="0.3">
      <c r="B12" s="235"/>
      <c r="C12" s="56" t="s">
        <v>4</v>
      </c>
      <c r="D12" s="49"/>
      <c r="E12" s="49"/>
      <c r="F12" s="73">
        <f>SUM(F9:F11)</f>
        <v>90000</v>
      </c>
      <c r="G12" s="66">
        <f>SUM(G9:G11)</f>
        <v>18850</v>
      </c>
    </row>
    <row r="13" spans="2:12" ht="13.5" customHeight="1" thickBot="1" x14ac:dyDescent="0.35">
      <c r="C13" s="17"/>
      <c r="D13" s="17"/>
      <c r="E13" s="17"/>
      <c r="F13" s="17"/>
      <c r="G13" s="17"/>
      <c r="I13" s="165" t="s">
        <v>107</v>
      </c>
      <c r="J13" s="1"/>
      <c r="K13" s="1"/>
      <c r="L13" s="89"/>
    </row>
    <row r="14" spans="2:12" ht="18" customHeight="1" x14ac:dyDescent="0.35">
      <c r="B14" s="269" t="s">
        <v>37</v>
      </c>
      <c r="C14" s="34" t="s">
        <v>36</v>
      </c>
      <c r="D14" s="6"/>
      <c r="E14" s="6"/>
      <c r="F14" s="6"/>
      <c r="G14" s="205">
        <f>-G5</f>
        <v>40000</v>
      </c>
      <c r="H14" s="272" t="s">
        <v>27</v>
      </c>
      <c r="I14" s="165" t="s">
        <v>52</v>
      </c>
      <c r="J14" s="1"/>
      <c r="K14" s="1"/>
      <c r="L14" s="89"/>
    </row>
    <row r="15" spans="2:12" ht="18" customHeight="1" thickBot="1" x14ac:dyDescent="0.4">
      <c r="B15" s="270"/>
      <c r="C15" s="37" t="s">
        <v>33</v>
      </c>
      <c r="D15" s="29"/>
      <c r="E15" s="29"/>
      <c r="F15" s="29"/>
      <c r="G15" s="206"/>
      <c r="H15" s="273"/>
      <c r="I15" s="166" t="s">
        <v>53</v>
      </c>
      <c r="J15" s="31"/>
      <c r="K15" s="31"/>
    </row>
    <row r="16" spans="2:12" ht="18" customHeight="1" x14ac:dyDescent="0.35">
      <c r="B16" s="270"/>
      <c r="C16" s="204" t="s">
        <v>28</v>
      </c>
      <c r="D16" s="203"/>
      <c r="E16" s="203"/>
      <c r="F16" s="203"/>
      <c r="G16" s="207"/>
      <c r="H16" s="272" t="s">
        <v>34</v>
      </c>
      <c r="I16" s="167" t="s">
        <v>54</v>
      </c>
      <c r="J16" s="31"/>
      <c r="K16" s="31"/>
    </row>
    <row r="17" spans="2:14" ht="18" customHeight="1" x14ac:dyDescent="0.35">
      <c r="B17" s="270"/>
      <c r="C17" s="38" t="s">
        <v>39</v>
      </c>
      <c r="D17" s="25"/>
      <c r="E17" s="25"/>
      <c r="F17" s="25"/>
      <c r="G17" s="122"/>
      <c r="H17" s="274"/>
      <c r="I17" s="167" t="s">
        <v>55</v>
      </c>
      <c r="J17" s="31"/>
      <c r="K17" s="31"/>
    </row>
    <row r="18" spans="2:14" ht="18" customHeight="1" thickBot="1" x14ac:dyDescent="0.4">
      <c r="B18" s="271"/>
      <c r="C18" s="37" t="s">
        <v>40</v>
      </c>
      <c r="D18" s="29"/>
      <c r="E18" s="29"/>
      <c r="F18" s="29"/>
      <c r="G18" s="206"/>
      <c r="H18" s="273"/>
      <c r="I18" s="166" t="s">
        <v>56</v>
      </c>
      <c r="J18" s="31"/>
      <c r="K18" s="31"/>
    </row>
    <row r="19" spans="2:14" ht="18" customHeight="1" thickBot="1" x14ac:dyDescent="0.4">
      <c r="C19" s="38" t="s">
        <v>42</v>
      </c>
      <c r="D19" s="25"/>
      <c r="E19" s="25"/>
      <c r="F19" s="25"/>
      <c r="G19" s="121"/>
      <c r="I19" s="167" t="s">
        <v>57</v>
      </c>
      <c r="J19" s="31"/>
      <c r="K19" s="31"/>
    </row>
    <row r="20" spans="2:14" ht="18" customHeight="1" x14ac:dyDescent="0.35">
      <c r="C20" s="38" t="s">
        <v>26</v>
      </c>
      <c r="D20" s="25"/>
      <c r="E20" s="25"/>
      <c r="F20" s="25"/>
      <c r="G20" s="122">
        <f>SUM(G14:G19)</f>
        <v>40000</v>
      </c>
      <c r="I20" s="167" t="s">
        <v>58</v>
      </c>
      <c r="J20" s="31"/>
      <c r="K20" s="31"/>
    </row>
    <row r="21" spans="2:14" ht="18" customHeight="1" thickBot="1" x14ac:dyDescent="0.4">
      <c r="C21" s="33" t="s">
        <v>11</v>
      </c>
      <c r="D21" s="3"/>
      <c r="E21" s="3"/>
      <c r="F21" s="3"/>
      <c r="G21" s="119">
        <v>-20000</v>
      </c>
      <c r="I21" s="165" t="s">
        <v>59</v>
      </c>
      <c r="J21" s="1"/>
      <c r="K21" s="1"/>
      <c r="L21" s="89"/>
      <c r="M21" s="89"/>
      <c r="N21" s="89"/>
    </row>
    <row r="22" spans="2:14" ht="18" customHeight="1" thickBot="1" x14ac:dyDescent="0.4">
      <c r="C22" s="33" t="s">
        <v>24</v>
      </c>
      <c r="D22" s="3"/>
      <c r="E22" s="3"/>
      <c r="F22" s="3"/>
      <c r="G22" s="121">
        <f>+G21+G20</f>
        <v>20000</v>
      </c>
      <c r="I22" s="166" t="s">
        <v>60</v>
      </c>
      <c r="J22" s="31"/>
      <c r="K22" s="31"/>
    </row>
    <row r="23" spans="2:14" ht="18" customHeight="1" thickBot="1" x14ac:dyDescent="0.4">
      <c r="C23" s="48" t="s">
        <v>32</v>
      </c>
      <c r="D23" s="29"/>
      <c r="E23" s="29"/>
      <c r="F23" s="29"/>
      <c r="G23" s="123">
        <f>+G27</f>
        <v>2538.75</v>
      </c>
      <c r="I23" s="175" t="s">
        <v>61</v>
      </c>
      <c r="J23" s="31"/>
      <c r="K23" s="31"/>
    </row>
    <row r="24" spans="2:14" ht="15.95" customHeight="1" x14ac:dyDescent="0.25">
      <c r="C24" s="45" t="s">
        <v>5</v>
      </c>
      <c r="D24" s="46"/>
      <c r="E24" s="47" t="s">
        <v>6</v>
      </c>
      <c r="F24" s="77" t="s">
        <v>7</v>
      </c>
      <c r="G24" s="81" t="s">
        <v>8</v>
      </c>
      <c r="I24" s="170" t="s">
        <v>62</v>
      </c>
    </row>
    <row r="25" spans="2:14" ht="15.95" customHeight="1" x14ac:dyDescent="0.25">
      <c r="C25" s="12" t="s">
        <v>43</v>
      </c>
      <c r="D25" s="7"/>
      <c r="E25" s="8">
        <v>9225</v>
      </c>
      <c r="F25" s="78"/>
      <c r="G25" s="82">
        <v>922.5</v>
      </c>
      <c r="I25" s="171" t="s">
        <v>117</v>
      </c>
      <c r="J25" s="89"/>
      <c r="K25" s="89"/>
      <c r="L25" s="89"/>
      <c r="M25" s="89"/>
      <c r="N25" s="89"/>
    </row>
    <row r="26" spans="2:14" ht="15.95" customHeight="1" x14ac:dyDescent="0.25">
      <c r="C26" s="13" t="s">
        <v>9</v>
      </c>
      <c r="D26" s="9"/>
      <c r="E26" s="10">
        <f>+E27-E25</f>
        <v>10775</v>
      </c>
      <c r="F26" s="79">
        <v>0.15</v>
      </c>
      <c r="G26" s="83">
        <f>+F26*E26</f>
        <v>1616.25</v>
      </c>
      <c r="I26" s="171" t="s">
        <v>133</v>
      </c>
    </row>
    <row r="27" spans="2:14" ht="15.95" customHeight="1" thickBot="1" x14ac:dyDescent="0.3">
      <c r="C27" s="14" t="s">
        <v>10</v>
      </c>
      <c r="D27" s="11"/>
      <c r="E27" s="15">
        <v>20000</v>
      </c>
      <c r="F27" s="80"/>
      <c r="G27" s="84">
        <f>SUM(G25:G26)</f>
        <v>2538.75</v>
      </c>
      <c r="I27" s="171" t="s">
        <v>65</v>
      </c>
    </row>
    <row r="28" spans="2:14" ht="18.75" customHeight="1" x14ac:dyDescent="0.3">
      <c r="B28" s="57" t="s">
        <v>41</v>
      </c>
      <c r="D28" s="23"/>
      <c r="E28" s="24"/>
      <c r="F28" s="24"/>
      <c r="G28" s="24"/>
      <c r="I28" s="171" t="s">
        <v>63</v>
      </c>
    </row>
    <row r="29" spans="2:14" ht="16.5" customHeight="1" x14ac:dyDescent="0.25">
      <c r="B29" s="57" t="s">
        <v>64</v>
      </c>
      <c r="C29" s="22"/>
      <c r="D29" s="23"/>
      <c r="E29" s="24"/>
      <c r="F29" s="24"/>
      <c r="G29" s="24"/>
      <c r="I29" s="169" t="s">
        <v>66</v>
      </c>
    </row>
    <row r="30" spans="2:14" ht="4.5" customHeight="1" x14ac:dyDescent="0.25">
      <c r="B30" s="57"/>
      <c r="C30" s="22"/>
      <c r="D30" s="23"/>
      <c r="E30" s="24"/>
      <c r="F30" s="24"/>
      <c r="G30" s="24"/>
    </row>
    <row r="31" spans="2:14" ht="18" x14ac:dyDescent="0.25">
      <c r="C31" s="173" t="s">
        <v>25</v>
      </c>
      <c r="D31" s="18"/>
      <c r="E31" s="18"/>
      <c r="F31" s="18"/>
      <c r="G31" s="18"/>
      <c r="H31" s="18"/>
      <c r="I31" s="168" t="s">
        <v>68</v>
      </c>
    </row>
    <row r="32" spans="2:14" ht="4.5" customHeight="1" thickBot="1" x14ac:dyDescent="0.3">
      <c r="C32" s="21"/>
      <c r="D32" s="18"/>
      <c r="E32" s="18"/>
      <c r="F32" s="18"/>
      <c r="G32" s="18"/>
      <c r="H32" s="18"/>
      <c r="I32" s="87"/>
    </row>
    <row r="33" spans="2:11" ht="15.75" x14ac:dyDescent="0.25">
      <c r="C33" s="255" t="s">
        <v>12</v>
      </c>
      <c r="D33" s="256"/>
      <c r="E33" s="246" t="s">
        <v>13</v>
      </c>
      <c r="F33" s="247"/>
      <c r="G33" s="247"/>
      <c r="H33" s="247"/>
      <c r="I33" s="248"/>
      <c r="J33" s="86"/>
    </row>
    <row r="34" spans="2:11" ht="17.25" customHeight="1" x14ac:dyDescent="0.25">
      <c r="C34" s="249" t="s">
        <v>14</v>
      </c>
      <c r="D34" s="105" t="s">
        <v>15</v>
      </c>
      <c r="E34" s="251" t="s">
        <v>16</v>
      </c>
      <c r="F34" s="252"/>
      <c r="G34" s="106"/>
      <c r="H34" s="257" t="s">
        <v>17</v>
      </c>
      <c r="I34" s="258"/>
      <c r="J34" s="85"/>
    </row>
    <row r="35" spans="2:11" ht="17.25" customHeight="1" x14ac:dyDescent="0.25">
      <c r="C35" s="250"/>
      <c r="D35" s="107" t="s">
        <v>18</v>
      </c>
      <c r="E35" s="253" t="s">
        <v>19</v>
      </c>
      <c r="F35" s="254"/>
      <c r="G35" s="108" t="s">
        <v>20</v>
      </c>
      <c r="H35" s="257" t="s">
        <v>21</v>
      </c>
      <c r="I35" s="258"/>
    </row>
    <row r="36" spans="2:11" ht="17.25" customHeight="1" x14ac:dyDescent="0.25">
      <c r="C36" s="91">
        <v>0</v>
      </c>
      <c r="D36" s="92">
        <v>9225</v>
      </c>
      <c r="E36" s="93">
        <v>0</v>
      </c>
      <c r="F36" s="19" t="s">
        <v>3</v>
      </c>
      <c r="G36" s="94">
        <v>0.1</v>
      </c>
      <c r="H36" s="239">
        <v>0</v>
      </c>
      <c r="I36" s="240"/>
    </row>
    <row r="37" spans="2:11" ht="17.25" customHeight="1" x14ac:dyDescent="0.25">
      <c r="C37" s="95">
        <f t="shared" ref="C37:C42" si="0">+D36</f>
        <v>9225</v>
      </c>
      <c r="D37" s="96">
        <v>37450</v>
      </c>
      <c r="E37" s="97">
        <f>+G36*D36</f>
        <v>922.5</v>
      </c>
      <c r="F37" s="20" t="s">
        <v>3</v>
      </c>
      <c r="G37" s="98">
        <v>0.15</v>
      </c>
      <c r="H37" s="241">
        <f t="shared" ref="H37:H42" si="1">+C37</f>
        <v>9225</v>
      </c>
      <c r="I37" s="242"/>
    </row>
    <row r="38" spans="2:11" ht="17.25" customHeight="1" x14ac:dyDescent="0.25">
      <c r="C38" s="95">
        <f t="shared" si="0"/>
        <v>37450</v>
      </c>
      <c r="D38" s="99">
        <v>90750</v>
      </c>
      <c r="E38" s="97">
        <f>+E37+(G37*(D37-H37))</f>
        <v>5156.25</v>
      </c>
      <c r="F38" s="20" t="s">
        <v>3</v>
      </c>
      <c r="G38" s="98">
        <v>0.25</v>
      </c>
      <c r="H38" s="241">
        <f t="shared" si="1"/>
        <v>37450</v>
      </c>
      <c r="I38" s="242"/>
    </row>
    <row r="39" spans="2:11" ht="17.25" customHeight="1" x14ac:dyDescent="0.25">
      <c r="C39" s="95">
        <f t="shared" si="0"/>
        <v>90750</v>
      </c>
      <c r="D39" s="99">
        <v>189300</v>
      </c>
      <c r="E39" s="97">
        <f>+E38+(G38*(D38-H38))</f>
        <v>18481.25</v>
      </c>
      <c r="F39" s="20" t="s">
        <v>3</v>
      </c>
      <c r="G39" s="98">
        <v>0.28000000000000003</v>
      </c>
      <c r="H39" s="241">
        <f t="shared" si="1"/>
        <v>90750</v>
      </c>
      <c r="I39" s="242"/>
    </row>
    <row r="40" spans="2:11" ht="17.25" customHeight="1" x14ac:dyDescent="0.25">
      <c r="C40" s="95">
        <f t="shared" si="0"/>
        <v>189300</v>
      </c>
      <c r="D40" s="99">
        <v>411500</v>
      </c>
      <c r="E40" s="97">
        <f>+E39+(G39*(D39-H39))</f>
        <v>46075.25</v>
      </c>
      <c r="F40" s="20" t="s">
        <v>3</v>
      </c>
      <c r="G40" s="98">
        <v>0.33</v>
      </c>
      <c r="H40" s="241">
        <f t="shared" si="1"/>
        <v>189300</v>
      </c>
      <c r="I40" s="242"/>
    </row>
    <row r="41" spans="2:11" ht="17.25" customHeight="1" x14ac:dyDescent="0.25">
      <c r="C41" s="95">
        <f t="shared" si="0"/>
        <v>411500</v>
      </c>
      <c r="D41" s="99">
        <v>413200</v>
      </c>
      <c r="E41" s="97">
        <f>+E40+(G40*(D40-H40))</f>
        <v>119401.25</v>
      </c>
      <c r="F41" s="20" t="s">
        <v>3</v>
      </c>
      <c r="G41" s="100">
        <v>0.35</v>
      </c>
      <c r="H41" s="241">
        <f t="shared" si="1"/>
        <v>411500</v>
      </c>
      <c r="I41" s="242"/>
    </row>
    <row r="42" spans="2:11" ht="17.25" customHeight="1" thickBot="1" x14ac:dyDescent="0.3">
      <c r="C42" s="101">
        <f t="shared" si="0"/>
        <v>413200</v>
      </c>
      <c r="D42" s="102"/>
      <c r="E42" s="103">
        <f>+E41+(G41*(D41-H41))</f>
        <v>119996.25</v>
      </c>
      <c r="F42" s="55" t="s">
        <v>3</v>
      </c>
      <c r="G42" s="104">
        <v>0.39600000000000002</v>
      </c>
      <c r="H42" s="265">
        <f t="shared" si="1"/>
        <v>413200</v>
      </c>
      <c r="I42" s="266"/>
    </row>
    <row r="43" spans="2:11" ht="4.5" customHeight="1" x14ac:dyDescent="0.3"/>
    <row r="44" spans="2:11" x14ac:dyDescent="0.3">
      <c r="B44" s="1" t="s">
        <v>38</v>
      </c>
    </row>
    <row r="45" spans="2:11" s="31" customFormat="1" ht="18" customHeight="1" x14ac:dyDescent="0.3">
      <c r="B45" s="1" t="s">
        <v>77</v>
      </c>
      <c r="D45" s="1"/>
      <c r="E45" s="1"/>
      <c r="F45" s="1"/>
      <c r="G45" s="1"/>
    </row>
    <row r="46" spans="2:11" s="31" customFormat="1" ht="21" x14ac:dyDescent="0.3">
      <c r="B46" s="1"/>
      <c r="C46" s="1" t="s">
        <v>71</v>
      </c>
      <c r="D46" s="1"/>
      <c r="E46" s="279">
        <f>+G12</f>
        <v>18850</v>
      </c>
      <c r="F46" s="280"/>
      <c r="G46" s="2"/>
    </row>
    <row r="47" spans="2:11" s="31" customFormat="1" ht="21" x14ac:dyDescent="0.3">
      <c r="B47" s="1"/>
      <c r="C47" s="1" t="s">
        <v>72</v>
      </c>
      <c r="D47" s="1"/>
      <c r="E47" s="277">
        <f>+G27</f>
        <v>2538.75</v>
      </c>
      <c r="F47" s="278"/>
      <c r="G47" s="2"/>
    </row>
    <row r="48" spans="2:11" s="31" customFormat="1" ht="21.75" thickBot="1" x14ac:dyDescent="0.35">
      <c r="B48" s="1"/>
      <c r="C48" s="2" t="s">
        <v>73</v>
      </c>
      <c r="D48" s="1"/>
      <c r="E48" s="277">
        <f>SUM(E46:F47)</f>
        <v>21388.75</v>
      </c>
      <c r="F48" s="278"/>
      <c r="G48" s="1"/>
      <c r="J48" s="113"/>
      <c r="K48" s="113"/>
    </row>
    <row r="49" spans="2:15" s="31" customFormat="1" ht="21" x14ac:dyDescent="0.35">
      <c r="B49" s="1" t="s">
        <v>78</v>
      </c>
      <c r="D49" s="1"/>
      <c r="E49" s="1"/>
      <c r="F49" s="1"/>
      <c r="G49" s="1"/>
      <c r="J49" s="281">
        <v>0</v>
      </c>
      <c r="K49" s="282"/>
      <c r="M49" s="131" t="s">
        <v>95</v>
      </c>
      <c r="N49" s="125"/>
      <c r="O49" s="126"/>
    </row>
    <row r="50" spans="2:15" s="31" customFormat="1" x14ac:dyDescent="0.3">
      <c r="B50" s="1" t="s">
        <v>79</v>
      </c>
      <c r="D50" s="1"/>
      <c r="E50" s="1"/>
      <c r="F50" s="1"/>
      <c r="G50" s="1"/>
      <c r="J50" s="261"/>
      <c r="K50" s="262"/>
      <c r="M50" s="132" t="s">
        <v>96</v>
      </c>
      <c r="N50" s="127"/>
      <c r="O50" s="128"/>
    </row>
    <row r="51" spans="2:15" s="31" customFormat="1" ht="18.75" customHeight="1" x14ac:dyDescent="0.3">
      <c r="B51" s="1"/>
      <c r="C51" s="114" t="s">
        <v>74</v>
      </c>
      <c r="D51" s="1"/>
      <c r="E51" s="1"/>
      <c r="F51" s="279">
        <v>-3400</v>
      </c>
      <c r="G51" s="280"/>
      <c r="H51" s="134" t="s">
        <v>102</v>
      </c>
      <c r="M51" s="132" t="s">
        <v>97</v>
      </c>
      <c r="N51" s="127"/>
      <c r="O51" s="128"/>
    </row>
    <row r="52" spans="2:15" s="31" customFormat="1" ht="18.75" customHeight="1" x14ac:dyDescent="0.3">
      <c r="B52" s="1"/>
      <c r="C52" s="114" t="s">
        <v>75</v>
      </c>
      <c r="D52" s="1"/>
      <c r="E52" s="1"/>
      <c r="F52" s="277">
        <v>1500</v>
      </c>
      <c r="G52" s="278"/>
      <c r="H52" s="134" t="s">
        <v>103</v>
      </c>
      <c r="M52" s="132" t="s">
        <v>98</v>
      </c>
      <c r="N52" s="127"/>
      <c r="O52" s="128"/>
    </row>
    <row r="53" spans="2:15" s="31" customFormat="1" ht="18.75" customHeight="1" x14ac:dyDescent="0.3">
      <c r="B53" s="1"/>
      <c r="C53" s="112" t="s">
        <v>82</v>
      </c>
      <c r="D53" s="1"/>
      <c r="E53" s="1"/>
      <c r="F53" s="277">
        <f>SUM(F51:G52)</f>
        <v>-1900</v>
      </c>
      <c r="G53" s="278"/>
      <c r="H53" s="134" t="s">
        <v>104</v>
      </c>
      <c r="M53" s="132" t="s">
        <v>99</v>
      </c>
      <c r="N53" s="127"/>
      <c r="O53" s="128"/>
    </row>
    <row r="54" spans="2:15" s="31" customFormat="1" ht="18.75" customHeight="1" x14ac:dyDescent="0.3">
      <c r="B54" s="1"/>
      <c r="C54" s="112"/>
      <c r="D54" s="1"/>
      <c r="E54" s="1"/>
      <c r="F54" s="1"/>
      <c r="G54" s="1"/>
      <c r="H54" s="1"/>
      <c r="I54" s="1"/>
      <c r="M54" s="132" t="s">
        <v>101</v>
      </c>
      <c r="N54" s="127"/>
      <c r="O54" s="128"/>
    </row>
    <row r="55" spans="2:15" s="31" customFormat="1" ht="21.75" thickBot="1" x14ac:dyDescent="0.4">
      <c r="B55" s="1" t="s">
        <v>80</v>
      </c>
      <c r="D55" s="1"/>
      <c r="E55" s="1"/>
      <c r="F55" s="1"/>
      <c r="G55" s="1"/>
      <c r="H55" s="281">
        <f>+G74</f>
        <v>23871.25</v>
      </c>
      <c r="I55" s="282"/>
      <c r="J55" s="172" t="s">
        <v>118</v>
      </c>
      <c r="M55" s="133" t="s">
        <v>100</v>
      </c>
      <c r="N55" s="129"/>
      <c r="O55" s="130"/>
    </row>
    <row r="56" spans="2:15" s="31" customFormat="1" x14ac:dyDescent="0.3">
      <c r="B56" s="1" t="s">
        <v>81</v>
      </c>
      <c r="D56" s="1"/>
      <c r="E56" s="1"/>
      <c r="F56" s="1"/>
      <c r="G56" s="1"/>
    </row>
    <row r="57" spans="2:15" s="31" customFormat="1" ht="17.25" customHeight="1" x14ac:dyDescent="0.3">
      <c r="B57" s="112" t="s">
        <v>22</v>
      </c>
      <c r="D57" s="1"/>
      <c r="E57" s="1"/>
      <c r="F57" s="1"/>
      <c r="G57" s="279">
        <f>+J86</f>
        <v>18175.595000000001</v>
      </c>
      <c r="H57" s="280"/>
    </row>
    <row r="58" spans="2:15" s="31" customFormat="1" ht="17.25" customHeight="1" x14ac:dyDescent="0.3">
      <c r="B58" s="112" t="s">
        <v>23</v>
      </c>
      <c r="D58" s="1"/>
      <c r="E58" s="1"/>
      <c r="F58" s="1"/>
      <c r="G58" s="277">
        <f>+G101</f>
        <v>21326.666700000002</v>
      </c>
      <c r="H58" s="278"/>
      <c r="J58" s="124" t="s">
        <v>106</v>
      </c>
    </row>
    <row r="59" spans="2:15" ht="8.25" customHeight="1" x14ac:dyDescent="0.3"/>
    <row r="60" spans="2:15" ht="26.25" customHeight="1" thickBot="1" x14ac:dyDescent="0.45">
      <c r="B60" s="116" t="s">
        <v>92</v>
      </c>
    </row>
    <row r="61" spans="2:15" ht="21" x14ac:dyDescent="0.35">
      <c r="B61" s="243" t="s">
        <v>37</v>
      </c>
      <c r="C61" s="34" t="s">
        <v>36</v>
      </c>
      <c r="D61" s="6"/>
      <c r="E61" s="6"/>
      <c r="F61" s="210"/>
      <c r="G61" s="27">
        <v>40000</v>
      </c>
      <c r="H61" s="243" t="s">
        <v>27</v>
      </c>
    </row>
    <row r="62" spans="2:15" ht="21.75" thickBot="1" x14ac:dyDescent="0.4">
      <c r="B62" s="287"/>
      <c r="C62" s="37" t="s">
        <v>33</v>
      </c>
      <c r="D62" s="29"/>
      <c r="E62" s="29"/>
      <c r="F62" s="211"/>
      <c r="G62" s="208">
        <v>90000</v>
      </c>
      <c r="H62" s="244"/>
    </row>
    <row r="63" spans="2:15" ht="21" x14ac:dyDescent="0.35">
      <c r="B63" s="287"/>
      <c r="C63" s="204" t="s">
        <v>28</v>
      </c>
      <c r="D63" s="203"/>
      <c r="E63" s="203"/>
      <c r="F63" s="212"/>
      <c r="G63" s="209"/>
      <c r="H63" s="243" t="s">
        <v>34</v>
      </c>
    </row>
    <row r="64" spans="2:15" ht="21" x14ac:dyDescent="0.35">
      <c r="B64" s="287"/>
      <c r="C64" s="38" t="s">
        <v>39</v>
      </c>
      <c r="D64" s="25"/>
      <c r="E64" s="25"/>
      <c r="F64" s="213"/>
      <c r="G64" s="28"/>
      <c r="H64" s="245"/>
    </row>
    <row r="65" spans="1:11" ht="21.75" thickBot="1" x14ac:dyDescent="0.4">
      <c r="B65" s="288"/>
      <c r="C65" s="37" t="s">
        <v>127</v>
      </c>
      <c r="D65" s="29"/>
      <c r="E65" s="29"/>
      <c r="F65" s="211"/>
      <c r="G65" s="208"/>
      <c r="H65" s="244"/>
    </row>
    <row r="66" spans="1:11" ht="21.75" thickBot="1" x14ac:dyDescent="0.4">
      <c r="C66" s="38" t="s">
        <v>42</v>
      </c>
      <c r="D66" s="25"/>
      <c r="E66" s="25"/>
      <c r="F66" s="25"/>
      <c r="G66" s="67"/>
    </row>
    <row r="67" spans="1:11" ht="21" x14ac:dyDescent="0.35">
      <c r="C67" s="38" t="s">
        <v>26</v>
      </c>
      <c r="D67" s="25"/>
      <c r="E67" s="25"/>
      <c r="F67" s="25"/>
      <c r="G67" s="68">
        <f>SUM(G61:G66)</f>
        <v>130000</v>
      </c>
    </row>
    <row r="68" spans="1:11" ht="21.75" thickBot="1" x14ac:dyDescent="0.4">
      <c r="C68" s="33" t="s">
        <v>11</v>
      </c>
      <c r="D68" s="3"/>
      <c r="E68" s="3"/>
      <c r="F68" s="3"/>
      <c r="G68" s="63">
        <v>-20000</v>
      </c>
    </row>
    <row r="69" spans="1:11" ht="21.75" thickBot="1" x14ac:dyDescent="0.4">
      <c r="C69" s="33" t="s">
        <v>24</v>
      </c>
      <c r="D69" s="3"/>
      <c r="E69" s="3"/>
      <c r="F69" s="3"/>
      <c r="G69" s="67">
        <f>+G68+G67</f>
        <v>110000</v>
      </c>
    </row>
    <row r="70" spans="1:11" ht="21.75" thickBot="1" x14ac:dyDescent="0.4">
      <c r="C70" s="48" t="s">
        <v>32</v>
      </c>
      <c r="D70" s="29"/>
      <c r="E70" s="29"/>
      <c r="F70" s="29"/>
      <c r="G70" s="117">
        <f>+G74</f>
        <v>23871.25</v>
      </c>
    </row>
    <row r="71" spans="1:11" ht="15" x14ac:dyDescent="0.25">
      <c r="C71" s="45" t="s">
        <v>5</v>
      </c>
      <c r="D71" s="46"/>
      <c r="E71" s="47" t="s">
        <v>6</v>
      </c>
      <c r="F71" s="77" t="s">
        <v>7</v>
      </c>
      <c r="G71" s="81" t="s">
        <v>8</v>
      </c>
    </row>
    <row r="72" spans="1:11" ht="15" x14ac:dyDescent="0.25">
      <c r="C72" s="12" t="s">
        <v>43</v>
      </c>
      <c r="D72" s="7"/>
      <c r="E72" s="8">
        <v>90750</v>
      </c>
      <c r="F72" s="78"/>
      <c r="G72" s="82">
        <v>18481.25</v>
      </c>
    </row>
    <row r="73" spans="1:11" ht="15" x14ac:dyDescent="0.25">
      <c r="C73" s="13" t="s">
        <v>9</v>
      </c>
      <c r="D73" s="9"/>
      <c r="E73" s="10">
        <f>+E74-E72</f>
        <v>19250</v>
      </c>
      <c r="F73" s="79">
        <v>0.28000000000000003</v>
      </c>
      <c r="G73" s="83">
        <f>+F73*E73</f>
        <v>5390.0000000000009</v>
      </c>
    </row>
    <row r="74" spans="1:11" ht="16.5" thickBot="1" x14ac:dyDescent="0.3">
      <c r="C74" s="14" t="s">
        <v>10</v>
      </c>
      <c r="D74" s="11"/>
      <c r="E74" s="15">
        <f>+G69</f>
        <v>110000</v>
      </c>
      <c r="F74" s="80"/>
      <c r="G74" s="135">
        <f>SUM(G72:G73)</f>
        <v>23871.25</v>
      </c>
    </row>
    <row r="75" spans="1:11" ht="10.5" customHeight="1" thickBot="1" x14ac:dyDescent="0.35"/>
    <row r="76" spans="1:11" ht="10.5" customHeight="1" thickBot="1" x14ac:dyDescent="0.35">
      <c r="B76" s="217"/>
      <c r="C76" s="218"/>
      <c r="D76" s="218"/>
      <c r="E76" s="218"/>
      <c r="F76" s="218"/>
      <c r="G76" s="218"/>
      <c r="H76" s="219"/>
      <c r="I76" s="219"/>
      <c r="J76" s="219"/>
      <c r="K76" s="220"/>
    </row>
    <row r="77" spans="1:11" ht="36.75" customHeight="1" thickBot="1" x14ac:dyDescent="0.45">
      <c r="B77" s="116" t="s">
        <v>93</v>
      </c>
    </row>
    <row r="78" spans="1:11" ht="17.25" customHeight="1" x14ac:dyDescent="0.25">
      <c r="A78" s="176"/>
      <c r="B78" s="177" t="s">
        <v>120</v>
      </c>
      <c r="C78" s="178"/>
      <c r="D78" s="178"/>
      <c r="E78" s="178"/>
      <c r="F78" s="178"/>
      <c r="G78" s="179"/>
      <c r="H78" s="289">
        <v>118500</v>
      </c>
      <c r="I78" s="290"/>
      <c r="J78" s="299"/>
      <c r="K78" s="305"/>
    </row>
    <row r="79" spans="1:11" ht="17.25" customHeight="1" x14ac:dyDescent="0.25">
      <c r="A79" s="176"/>
      <c r="B79" s="180" t="s">
        <v>83</v>
      </c>
      <c r="C79" s="181"/>
      <c r="D79" s="181"/>
      <c r="E79" s="181"/>
      <c r="F79" s="181"/>
      <c r="G79" s="182"/>
      <c r="H79" s="291">
        <v>130000</v>
      </c>
      <c r="I79" s="292"/>
      <c r="J79" s="306"/>
      <c r="K79" s="307"/>
    </row>
    <row r="80" spans="1:11" ht="17.25" customHeight="1" thickBot="1" x14ac:dyDescent="0.3">
      <c r="A80" s="176"/>
      <c r="B80" s="180" t="s">
        <v>84</v>
      </c>
      <c r="C80" s="181"/>
      <c r="D80" s="181"/>
      <c r="E80" s="181"/>
      <c r="F80" s="181"/>
      <c r="G80" s="182"/>
      <c r="H80" s="293">
        <v>0.92349999999999999</v>
      </c>
      <c r="I80" s="294"/>
      <c r="J80" s="306"/>
      <c r="K80" s="307"/>
    </row>
    <row r="81" spans="1:11" ht="17.25" customHeight="1" x14ac:dyDescent="0.25">
      <c r="A81" s="176"/>
      <c r="B81" s="180" t="s">
        <v>85</v>
      </c>
      <c r="C81" s="181"/>
      <c r="D81" s="181"/>
      <c r="E81" s="181"/>
      <c r="F81" s="181"/>
      <c r="G81" s="182"/>
      <c r="H81" s="295">
        <f>+H80*H79</f>
        <v>120055</v>
      </c>
      <c r="I81" s="296"/>
      <c r="J81" s="306"/>
      <c r="K81" s="307"/>
    </row>
    <row r="82" spans="1:11" ht="17.25" customHeight="1" x14ac:dyDescent="0.25">
      <c r="A82" s="176"/>
      <c r="B82" s="180" t="s">
        <v>91</v>
      </c>
      <c r="C82" s="181"/>
      <c r="D82" s="181"/>
      <c r="E82" s="181"/>
      <c r="F82" s="181"/>
      <c r="G82" s="182"/>
      <c r="H82" s="291">
        <f>+H78</f>
        <v>118500</v>
      </c>
      <c r="I82" s="292"/>
      <c r="J82" s="306"/>
      <c r="K82" s="307"/>
    </row>
    <row r="83" spans="1:11" ht="17.25" customHeight="1" thickBot="1" x14ac:dyDescent="0.3">
      <c r="A83" s="176"/>
      <c r="B83" s="183" t="s">
        <v>86</v>
      </c>
      <c r="C83" s="184"/>
      <c r="D83" s="184"/>
      <c r="E83" s="184"/>
      <c r="F83" s="184"/>
      <c r="G83" s="182"/>
      <c r="H83" s="297">
        <v>0.153</v>
      </c>
      <c r="I83" s="298"/>
      <c r="J83" s="308">
        <f>+H83*H82</f>
        <v>18130.5</v>
      </c>
      <c r="K83" s="309"/>
    </row>
    <row r="84" spans="1:11" ht="17.25" customHeight="1" x14ac:dyDescent="0.25">
      <c r="A84" s="176"/>
      <c r="B84" s="180" t="s">
        <v>87</v>
      </c>
      <c r="C84" s="181"/>
      <c r="D84" s="181"/>
      <c r="E84" s="181"/>
      <c r="F84" s="181"/>
      <c r="G84" s="182"/>
      <c r="H84" s="295">
        <f>+H81-H82</f>
        <v>1555</v>
      </c>
      <c r="I84" s="296"/>
      <c r="J84" s="310"/>
      <c r="K84" s="311"/>
    </row>
    <row r="85" spans="1:11" ht="17.25" customHeight="1" thickBot="1" x14ac:dyDescent="0.3">
      <c r="A85" s="176"/>
      <c r="B85" s="183" t="s">
        <v>7</v>
      </c>
      <c r="C85" s="184"/>
      <c r="D85" s="184"/>
      <c r="E85" s="184"/>
      <c r="F85" s="184"/>
      <c r="G85" s="182"/>
      <c r="H85" s="297">
        <v>2.9000000000000001E-2</v>
      </c>
      <c r="I85" s="298"/>
      <c r="J85" s="312">
        <f>+H85*H84</f>
        <v>45.094999999999999</v>
      </c>
      <c r="K85" s="313"/>
    </row>
    <row r="86" spans="1:11" ht="17.25" customHeight="1" x14ac:dyDescent="0.25">
      <c r="A86" s="176"/>
      <c r="B86" s="185" t="s">
        <v>88</v>
      </c>
      <c r="C86" s="186"/>
      <c r="D86" s="186"/>
      <c r="E86" s="186"/>
      <c r="F86" s="186"/>
      <c r="G86" s="182"/>
      <c r="H86" s="299"/>
      <c r="I86" s="300"/>
      <c r="J86" s="314">
        <f>SUM(J83:J85)</f>
        <v>18175.595000000001</v>
      </c>
      <c r="K86" s="315"/>
    </row>
    <row r="87" spans="1:11" ht="17.25" customHeight="1" thickBot="1" x14ac:dyDescent="0.3">
      <c r="A87" s="176"/>
      <c r="B87" s="185" t="s">
        <v>89</v>
      </c>
      <c r="C87" s="186"/>
      <c r="D87" s="186"/>
      <c r="E87" s="186"/>
      <c r="F87" s="186"/>
      <c r="G87" s="182"/>
      <c r="H87" s="301">
        <v>0.5</v>
      </c>
      <c r="I87" s="302"/>
      <c r="J87" s="316">
        <f>+J86*0.5</f>
        <v>9087.7975000000006</v>
      </c>
      <c r="K87" s="317"/>
    </row>
    <row r="88" spans="1:11" ht="17.25" customHeight="1" x14ac:dyDescent="0.25">
      <c r="A88" s="176"/>
      <c r="B88" s="185" t="s">
        <v>90</v>
      </c>
      <c r="C88" s="186"/>
      <c r="D88" s="186"/>
      <c r="E88" s="186"/>
      <c r="F88" s="186"/>
      <c r="G88" s="187"/>
      <c r="H88" s="301"/>
      <c r="I88" s="302"/>
      <c r="J88" s="283">
        <v>130000</v>
      </c>
      <c r="K88" s="284"/>
    </row>
    <row r="89" spans="1:11" ht="17.25" customHeight="1" thickBot="1" x14ac:dyDescent="0.3">
      <c r="A89" s="176"/>
      <c r="B89" s="188" t="s">
        <v>105</v>
      </c>
      <c r="C89" s="189"/>
      <c r="D89" s="189"/>
      <c r="E89" s="189"/>
      <c r="F89" s="189"/>
      <c r="G89" s="190"/>
      <c r="H89" s="303"/>
      <c r="I89" s="304"/>
      <c r="J89" s="285">
        <f>+J88-J87</f>
        <v>120912.2025</v>
      </c>
      <c r="K89" s="286"/>
    </row>
    <row r="91" spans="1:11" ht="24" thickBot="1" x14ac:dyDescent="0.4">
      <c r="C91" s="115" t="s">
        <v>94</v>
      </c>
    </row>
    <row r="92" spans="1:11" ht="21" x14ac:dyDescent="0.35">
      <c r="B92" s="243" t="s">
        <v>37</v>
      </c>
      <c r="C92" s="34" t="s">
        <v>36</v>
      </c>
      <c r="D92" s="6"/>
      <c r="E92" s="6"/>
      <c r="F92" s="6"/>
      <c r="G92" s="214">
        <v>40000</v>
      </c>
      <c r="H92" s="243" t="s">
        <v>27</v>
      </c>
    </row>
    <row r="93" spans="1:11" ht="21.75" thickBot="1" x14ac:dyDescent="0.4">
      <c r="B93" s="287"/>
      <c r="C93" s="37" t="s">
        <v>33</v>
      </c>
      <c r="D93" s="29"/>
      <c r="E93" s="29"/>
      <c r="F93" s="29"/>
      <c r="G93" s="215">
        <v>90000</v>
      </c>
      <c r="H93" s="244"/>
    </row>
    <row r="94" spans="1:11" ht="21.75" thickBot="1" x14ac:dyDescent="0.4">
      <c r="B94" s="287"/>
      <c r="C94" s="39" t="s">
        <v>28</v>
      </c>
      <c r="D94" s="40"/>
      <c r="E94" s="40"/>
      <c r="F94" s="40"/>
      <c r="G94" s="67"/>
      <c r="H94" s="243" t="s">
        <v>34</v>
      </c>
    </row>
    <row r="95" spans="1:11" ht="21" x14ac:dyDescent="0.35">
      <c r="B95" s="287"/>
      <c r="C95" s="38" t="s">
        <v>39</v>
      </c>
      <c r="D95" s="25"/>
      <c r="E95" s="25"/>
      <c r="F95" s="25"/>
      <c r="G95" s="68"/>
      <c r="H95" s="245"/>
    </row>
    <row r="96" spans="1:11" ht="21.75" thickBot="1" x14ac:dyDescent="0.4">
      <c r="B96" s="288"/>
      <c r="C96" s="37" t="s">
        <v>40</v>
      </c>
      <c r="D96" s="29"/>
      <c r="E96" s="29"/>
      <c r="F96" s="29"/>
      <c r="G96" s="215"/>
      <c r="H96" s="244"/>
    </row>
    <row r="97" spans="3:7" ht="21.75" thickBot="1" x14ac:dyDescent="0.4">
      <c r="C97" s="38" t="s">
        <v>42</v>
      </c>
      <c r="D97" s="25"/>
      <c r="E97" s="25"/>
      <c r="F97" s="25"/>
      <c r="G97" s="67">
        <f>-J87</f>
        <v>-9087.7975000000006</v>
      </c>
    </row>
    <row r="98" spans="3:7" ht="21" x14ac:dyDescent="0.35">
      <c r="C98" s="38" t="s">
        <v>26</v>
      </c>
      <c r="D98" s="25"/>
      <c r="E98" s="25"/>
      <c r="F98" s="25"/>
      <c r="G98" s="68">
        <f>SUM(G92:G97)</f>
        <v>120912.2025</v>
      </c>
    </row>
    <row r="99" spans="3:7" ht="21.75" thickBot="1" x14ac:dyDescent="0.4">
      <c r="C99" s="33" t="s">
        <v>11</v>
      </c>
      <c r="D99" s="3"/>
      <c r="E99" s="3"/>
      <c r="F99" s="3"/>
      <c r="G99" s="63">
        <v>-20000</v>
      </c>
    </row>
    <row r="100" spans="3:7" ht="21.75" thickBot="1" x14ac:dyDescent="0.4">
      <c r="C100" s="33" t="s">
        <v>24</v>
      </c>
      <c r="D100" s="3"/>
      <c r="E100" s="3"/>
      <c r="F100" s="3"/>
      <c r="G100" s="67">
        <f>+G99+G98</f>
        <v>100912.2025</v>
      </c>
    </row>
    <row r="101" spans="3:7" ht="21.75" thickBot="1" x14ac:dyDescent="0.4">
      <c r="C101" s="48" t="s">
        <v>32</v>
      </c>
      <c r="D101" s="29"/>
      <c r="E101" s="29"/>
      <c r="F101" s="29"/>
      <c r="G101" s="117">
        <f>+G105</f>
        <v>21326.666700000002</v>
      </c>
    </row>
    <row r="102" spans="3:7" ht="15" x14ac:dyDescent="0.25">
      <c r="C102" s="45" t="s">
        <v>5</v>
      </c>
      <c r="D102" s="46"/>
      <c r="E102" s="47" t="s">
        <v>6</v>
      </c>
      <c r="F102" s="77" t="s">
        <v>7</v>
      </c>
      <c r="G102" s="81" t="s">
        <v>8</v>
      </c>
    </row>
    <row r="103" spans="3:7" ht="15" x14ac:dyDescent="0.25">
      <c r="C103" s="12" t="s">
        <v>43</v>
      </c>
      <c r="D103" s="7"/>
      <c r="E103" s="8">
        <v>90750</v>
      </c>
      <c r="F103" s="78"/>
      <c r="G103" s="82">
        <v>18481.25</v>
      </c>
    </row>
    <row r="104" spans="3:7" ht="15" x14ac:dyDescent="0.25">
      <c r="C104" s="13" t="s">
        <v>9</v>
      </c>
      <c r="D104" s="9"/>
      <c r="E104" s="10">
        <f>+E105-E103</f>
        <v>10162.202499999999</v>
      </c>
      <c r="F104" s="79">
        <v>0.28000000000000003</v>
      </c>
      <c r="G104" s="83">
        <f>+F104*E104</f>
        <v>2845.4167000000002</v>
      </c>
    </row>
    <row r="105" spans="3:7" ht="16.5" thickBot="1" x14ac:dyDescent="0.3">
      <c r="C105" s="14" t="s">
        <v>10</v>
      </c>
      <c r="D105" s="11"/>
      <c r="E105" s="15">
        <f>+G100</f>
        <v>100912.2025</v>
      </c>
      <c r="F105" s="80"/>
      <c r="G105" s="135">
        <f>SUM(G103:G104)</f>
        <v>21326.666700000002</v>
      </c>
    </row>
    <row r="107" spans="3:7" ht="28.5" x14ac:dyDescent="0.45">
      <c r="C107" s="221" t="s">
        <v>128</v>
      </c>
    </row>
    <row r="108" spans="3:7" ht="28.5" x14ac:dyDescent="0.45">
      <c r="C108" s="221" t="s">
        <v>132</v>
      </c>
    </row>
    <row r="109" spans="3:7" ht="19.5" thickBot="1" x14ac:dyDescent="0.35"/>
    <row r="110" spans="3:7" ht="21" x14ac:dyDescent="0.35">
      <c r="C110" s="34" t="s">
        <v>31</v>
      </c>
      <c r="D110" s="6"/>
      <c r="E110" s="6"/>
      <c r="F110" s="6"/>
      <c r="G110" s="61"/>
    </row>
    <row r="111" spans="3:7" ht="21" x14ac:dyDescent="0.35">
      <c r="C111" s="35" t="s">
        <v>1</v>
      </c>
      <c r="D111" s="3"/>
      <c r="E111" s="3"/>
      <c r="F111" s="4"/>
      <c r="G111" s="118">
        <v>200000</v>
      </c>
    </row>
    <row r="112" spans="3:7" ht="21" x14ac:dyDescent="0.35">
      <c r="C112" s="35" t="s">
        <v>2</v>
      </c>
      <c r="D112" s="3"/>
      <c r="E112" s="3"/>
      <c r="F112" s="4"/>
      <c r="G112" s="118">
        <v>-70000</v>
      </c>
    </row>
    <row r="113" spans="2:9" ht="23.25" x14ac:dyDescent="0.35">
      <c r="C113" s="160" t="s">
        <v>35</v>
      </c>
      <c r="D113" s="161"/>
      <c r="E113" s="161"/>
      <c r="F113" s="162"/>
      <c r="G113" s="164">
        <v>-40000</v>
      </c>
      <c r="H113" s="115" t="s">
        <v>129</v>
      </c>
    </row>
    <row r="114" spans="2:9" ht="23.25" x14ac:dyDescent="0.35">
      <c r="C114" s="35" t="s">
        <v>109</v>
      </c>
      <c r="D114" s="3"/>
      <c r="E114" s="3"/>
      <c r="F114" s="163"/>
      <c r="G114" s="164">
        <v>-10000</v>
      </c>
      <c r="H114" s="115" t="s">
        <v>129</v>
      </c>
    </row>
    <row r="115" spans="2:9" ht="24" thickBot="1" x14ac:dyDescent="0.4">
      <c r="C115" s="37" t="s">
        <v>110</v>
      </c>
      <c r="D115" s="29"/>
      <c r="E115" s="29"/>
      <c r="F115" s="44"/>
      <c r="G115" s="164">
        <f>+G114*0.0765</f>
        <v>-765</v>
      </c>
      <c r="H115" s="115" t="s">
        <v>129</v>
      </c>
    </row>
    <row r="116" spans="2:9" ht="21" x14ac:dyDescent="0.35">
      <c r="C116" s="36" t="s">
        <v>0</v>
      </c>
      <c r="D116" s="25"/>
      <c r="E116" s="25"/>
      <c r="F116" s="26"/>
      <c r="G116" s="120">
        <f>SUM(G111:G115)</f>
        <v>79235</v>
      </c>
    </row>
    <row r="117" spans="2:9" ht="24" thickBot="1" x14ac:dyDescent="0.4">
      <c r="C117" s="36" t="s">
        <v>29</v>
      </c>
      <c r="D117" s="25"/>
      <c r="E117" s="25"/>
      <c r="F117" s="26"/>
      <c r="G117" s="65">
        <f>+G122</f>
        <v>15189.9</v>
      </c>
      <c r="H117" s="115" t="s">
        <v>129</v>
      </c>
    </row>
    <row r="118" spans="2:9" ht="21.75" thickBot="1" x14ac:dyDescent="0.4">
      <c r="C118" s="43" t="s">
        <v>30</v>
      </c>
      <c r="D118" s="29"/>
      <c r="E118" s="29"/>
      <c r="F118" s="44"/>
      <c r="G118" s="66">
        <f>+G116-G117</f>
        <v>64045.1</v>
      </c>
    </row>
    <row r="119" spans="2:9" ht="15.75" x14ac:dyDescent="0.25">
      <c r="C119" s="41">
        <v>0</v>
      </c>
      <c r="D119" s="52">
        <v>50000</v>
      </c>
      <c r="E119" s="42">
        <v>0.15</v>
      </c>
      <c r="F119" s="70">
        <v>50000</v>
      </c>
      <c r="G119" s="74">
        <f>+F119*E119</f>
        <v>7500</v>
      </c>
    </row>
    <row r="120" spans="2:9" ht="15.75" x14ac:dyDescent="0.25">
      <c r="C120" s="16">
        <f>+D119</f>
        <v>50000</v>
      </c>
      <c r="D120" s="53">
        <v>75000</v>
      </c>
      <c r="E120" s="5">
        <v>0.25</v>
      </c>
      <c r="F120" s="71">
        <v>25000</v>
      </c>
      <c r="G120" s="75">
        <f>+F120*E120</f>
        <v>6250</v>
      </c>
    </row>
    <row r="121" spans="2:9" ht="16.5" thickBot="1" x14ac:dyDescent="0.3">
      <c r="C121" s="50">
        <f>+D120</f>
        <v>75000</v>
      </c>
      <c r="D121" s="54">
        <v>100000</v>
      </c>
      <c r="E121" s="51">
        <v>0.34</v>
      </c>
      <c r="F121" s="72">
        <v>4235</v>
      </c>
      <c r="G121" s="76">
        <f>+F121*E121</f>
        <v>1439.9</v>
      </c>
    </row>
    <row r="122" spans="2:9" ht="21.75" thickBot="1" x14ac:dyDescent="0.3">
      <c r="C122" s="39" t="s">
        <v>4</v>
      </c>
      <c r="D122" s="136"/>
      <c r="E122" s="136"/>
      <c r="F122" s="137">
        <f>SUM(F119:F121)</f>
        <v>79235</v>
      </c>
      <c r="G122" s="138">
        <f>SUM(G119:G121)</f>
        <v>15189.9</v>
      </c>
    </row>
    <row r="123" spans="2:9" ht="19.5" thickBot="1" x14ac:dyDescent="0.35"/>
    <row r="124" spans="2:9" ht="21" x14ac:dyDescent="0.35">
      <c r="B124" s="269" t="s">
        <v>37</v>
      </c>
      <c r="C124" s="34" t="s">
        <v>36</v>
      </c>
      <c r="D124" s="6"/>
      <c r="E124" s="6"/>
      <c r="F124" s="6"/>
      <c r="G124" s="216">
        <v>50000</v>
      </c>
      <c r="H124" s="272" t="s">
        <v>27</v>
      </c>
      <c r="I124" s="231" t="s">
        <v>130</v>
      </c>
    </row>
    <row r="125" spans="2:9" ht="21.75" thickBot="1" x14ac:dyDescent="0.4">
      <c r="B125" s="270"/>
      <c r="C125" s="37" t="s">
        <v>33</v>
      </c>
      <c r="D125" s="29"/>
      <c r="E125" s="29"/>
      <c r="F125" s="29"/>
      <c r="G125" s="206"/>
      <c r="H125" s="273"/>
      <c r="I125" s="232"/>
    </row>
    <row r="126" spans="2:9" ht="21.75" thickBot="1" x14ac:dyDescent="0.4">
      <c r="B126" s="270"/>
      <c r="C126" s="39" t="s">
        <v>28</v>
      </c>
      <c r="D126" s="40"/>
      <c r="E126" s="40"/>
      <c r="F126" s="40"/>
      <c r="G126" s="121"/>
      <c r="H126" s="272" t="s">
        <v>34</v>
      </c>
      <c r="I126" s="232"/>
    </row>
    <row r="127" spans="2:9" ht="21" x14ac:dyDescent="0.35">
      <c r="B127" s="270"/>
      <c r="C127" s="38" t="s">
        <v>39</v>
      </c>
      <c r="D127" s="25"/>
      <c r="E127" s="25"/>
      <c r="F127" s="25"/>
      <c r="G127" s="122"/>
      <c r="H127" s="274"/>
      <c r="I127" s="232"/>
    </row>
    <row r="128" spans="2:9" ht="21.75" thickBot="1" x14ac:dyDescent="0.4">
      <c r="B128" s="271"/>
      <c r="C128" s="37" t="s">
        <v>40</v>
      </c>
      <c r="D128" s="29"/>
      <c r="E128" s="29"/>
      <c r="F128" s="29"/>
      <c r="G128" s="206"/>
      <c r="H128" s="273"/>
      <c r="I128" s="232"/>
    </row>
    <row r="129" spans="3:11" ht="21.75" thickBot="1" x14ac:dyDescent="0.4">
      <c r="C129" s="38" t="s">
        <v>42</v>
      </c>
      <c r="D129" s="25"/>
      <c r="E129" s="25"/>
      <c r="F129" s="25"/>
      <c r="G129" s="121"/>
      <c r="I129" s="232"/>
    </row>
    <row r="130" spans="3:11" ht="21" x14ac:dyDescent="0.35">
      <c r="C130" s="38" t="s">
        <v>26</v>
      </c>
      <c r="D130" s="25"/>
      <c r="E130" s="25"/>
      <c r="F130" s="25"/>
      <c r="G130" s="122">
        <f>SUM(G124:G129)</f>
        <v>50000</v>
      </c>
      <c r="I130" s="231" t="s">
        <v>130</v>
      </c>
    </row>
    <row r="131" spans="3:11" ht="21.75" thickBot="1" x14ac:dyDescent="0.4">
      <c r="C131" s="33" t="s">
        <v>11</v>
      </c>
      <c r="D131" s="3"/>
      <c r="E131" s="3"/>
      <c r="F131" s="3"/>
      <c r="G131" s="119">
        <v>-20000</v>
      </c>
    </row>
    <row r="132" spans="3:11" ht="21.75" thickBot="1" x14ac:dyDescent="0.4">
      <c r="C132" s="33" t="s">
        <v>24</v>
      </c>
      <c r="D132" s="3"/>
      <c r="E132" s="3"/>
      <c r="F132" s="3"/>
      <c r="G132" s="121">
        <f>+G131+G130</f>
        <v>30000</v>
      </c>
    </row>
    <row r="133" spans="3:11" ht="21.75" thickBot="1" x14ac:dyDescent="0.4">
      <c r="C133" s="48" t="s">
        <v>32</v>
      </c>
      <c r="D133" s="29"/>
      <c r="E133" s="29"/>
      <c r="F133" s="29"/>
      <c r="G133" s="123">
        <f>+G137</f>
        <v>4038.75</v>
      </c>
    </row>
    <row r="134" spans="3:11" ht="15" x14ac:dyDescent="0.25">
      <c r="C134" s="45" t="s">
        <v>5</v>
      </c>
      <c r="D134" s="46"/>
      <c r="E134" s="47" t="s">
        <v>6</v>
      </c>
      <c r="F134" s="77" t="s">
        <v>7</v>
      </c>
      <c r="G134" s="81" t="s">
        <v>8</v>
      </c>
    </row>
    <row r="135" spans="3:11" ht="15" x14ac:dyDescent="0.25">
      <c r="C135" s="12" t="s">
        <v>43</v>
      </c>
      <c r="D135" s="7"/>
      <c r="E135" s="8">
        <v>9225</v>
      </c>
      <c r="F135" s="78"/>
      <c r="G135" s="82">
        <v>922.5</v>
      </c>
    </row>
    <row r="136" spans="3:11" ht="15" x14ac:dyDescent="0.25">
      <c r="C136" s="13" t="s">
        <v>9</v>
      </c>
      <c r="D136" s="9"/>
      <c r="E136" s="10">
        <f>+E137-E135</f>
        <v>20775</v>
      </c>
      <c r="F136" s="79">
        <v>0.15</v>
      </c>
      <c r="G136" s="83">
        <f>+F136*E136</f>
        <v>3116.25</v>
      </c>
    </row>
    <row r="137" spans="3:11" ht="16.5" thickBot="1" x14ac:dyDescent="0.3">
      <c r="C137" s="14" t="s">
        <v>10</v>
      </c>
      <c r="D137" s="11"/>
      <c r="E137" s="15">
        <f>+G132</f>
        <v>30000</v>
      </c>
      <c r="F137" s="80"/>
      <c r="G137" s="84">
        <f>SUM(G135:G136)</f>
        <v>4038.75</v>
      </c>
    </row>
    <row r="139" spans="3:11" ht="27" thickBot="1" x14ac:dyDescent="0.45">
      <c r="C139" s="116" t="s">
        <v>131</v>
      </c>
    </row>
    <row r="140" spans="3:11" ht="19.5" thickBot="1" x14ac:dyDescent="0.35">
      <c r="C140" s="275" t="s">
        <v>115</v>
      </c>
      <c r="D140" s="276"/>
      <c r="E140" s="145" t="s">
        <v>111</v>
      </c>
      <c r="F140" s="144"/>
      <c r="G140" s="145" t="s">
        <v>108</v>
      </c>
      <c r="H140" s="146"/>
      <c r="I140" s="147" t="s">
        <v>114</v>
      </c>
    </row>
    <row r="141" spans="3:11" ht="21" x14ac:dyDescent="0.35">
      <c r="C141" s="151" t="s">
        <v>71</v>
      </c>
      <c r="D141" s="148"/>
      <c r="E141" s="222">
        <v>18850</v>
      </c>
      <c r="F141" s="223"/>
      <c r="G141" s="222">
        <f>+G122</f>
        <v>15189.9</v>
      </c>
      <c r="H141" s="142"/>
      <c r="I141" s="143">
        <f>+G141-E141</f>
        <v>-3660.1000000000004</v>
      </c>
      <c r="K141" s="154">
        <v>10765</v>
      </c>
    </row>
    <row r="142" spans="3:11" ht="21" x14ac:dyDescent="0.35">
      <c r="C142" s="152" t="s">
        <v>112</v>
      </c>
      <c r="D142" s="149"/>
      <c r="E142" s="224"/>
      <c r="F142" s="225"/>
      <c r="G142" s="222">
        <v>765</v>
      </c>
      <c r="H142" s="139"/>
      <c r="I142" s="140">
        <f>+G142</f>
        <v>765</v>
      </c>
      <c r="K142" s="155">
        <v>0.34</v>
      </c>
    </row>
    <row r="143" spans="3:11" ht="21.75" thickBot="1" x14ac:dyDescent="0.4">
      <c r="C143" s="152"/>
      <c r="D143" s="149"/>
      <c r="E143" s="224"/>
      <c r="F143" s="225"/>
      <c r="G143" s="225"/>
      <c r="H143" s="139"/>
      <c r="I143" s="140"/>
      <c r="K143" s="30">
        <f>+K142*K141</f>
        <v>3660.1000000000004</v>
      </c>
    </row>
    <row r="144" spans="3:11" ht="21" x14ac:dyDescent="0.35">
      <c r="C144" s="152" t="s">
        <v>72</v>
      </c>
      <c r="D144" s="149"/>
      <c r="E144" s="224">
        <v>2538.75</v>
      </c>
      <c r="F144" s="225"/>
      <c r="G144" s="226">
        <f>+G137</f>
        <v>4038.75</v>
      </c>
      <c r="H144" s="139"/>
      <c r="I144" s="140">
        <f>+G144-E144</f>
        <v>1500</v>
      </c>
    </row>
    <row r="145" spans="3:9" ht="21" x14ac:dyDescent="0.35">
      <c r="C145" s="152" t="s">
        <v>113</v>
      </c>
      <c r="D145" s="149"/>
      <c r="E145" s="224"/>
      <c r="F145" s="225"/>
      <c r="G145" s="226">
        <v>765</v>
      </c>
      <c r="H145" s="139"/>
      <c r="I145" s="140">
        <f>+G145</f>
        <v>765</v>
      </c>
    </row>
    <row r="146" spans="3:9" ht="21.75" thickBot="1" x14ac:dyDescent="0.4">
      <c r="C146" s="153"/>
      <c r="D146" s="150"/>
      <c r="E146" s="227"/>
      <c r="F146" s="228"/>
      <c r="G146" s="228"/>
      <c r="H146" s="141"/>
      <c r="I146" s="159"/>
    </row>
    <row r="147" spans="3:9" ht="21.75" thickBot="1" x14ac:dyDescent="0.4">
      <c r="C147" s="133" t="s">
        <v>116</v>
      </c>
      <c r="D147" s="156"/>
      <c r="E147" s="229">
        <f>SUM(E141:E144)</f>
        <v>21388.75</v>
      </c>
      <c r="F147" s="230"/>
      <c r="G147" s="229">
        <f>SUM(G141:G146)</f>
        <v>20758.650000000001</v>
      </c>
      <c r="H147" s="157"/>
      <c r="I147" s="158">
        <f>SUM(I141:I145)</f>
        <v>-630.10000000000036</v>
      </c>
    </row>
  </sheetData>
  <mergeCells count="63">
    <mergeCell ref="H87:I8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B92:B96"/>
    <mergeCell ref="H92:H93"/>
    <mergeCell ref="H94:H96"/>
    <mergeCell ref="H88:I88"/>
    <mergeCell ref="H89:I89"/>
    <mergeCell ref="J88:K88"/>
    <mergeCell ref="J89:K89"/>
    <mergeCell ref="H55:I55"/>
    <mergeCell ref="G57:H57"/>
    <mergeCell ref="B61:B65"/>
    <mergeCell ref="H61:H62"/>
    <mergeCell ref="H63:H65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J49:K49"/>
    <mergeCell ref="J50:K50"/>
    <mergeCell ref="H36:I36"/>
    <mergeCell ref="H37:I37"/>
    <mergeCell ref="H38:I38"/>
    <mergeCell ref="H39:I39"/>
    <mergeCell ref="H40:I40"/>
    <mergeCell ref="H41:I41"/>
    <mergeCell ref="H42:I42"/>
    <mergeCell ref="F53:G53"/>
    <mergeCell ref="B14:B18"/>
    <mergeCell ref="H14:H15"/>
    <mergeCell ref="H16:H18"/>
    <mergeCell ref="C33:D33"/>
    <mergeCell ref="E33:I33"/>
    <mergeCell ref="B2:B12"/>
    <mergeCell ref="B124:B128"/>
    <mergeCell ref="H124:H125"/>
    <mergeCell ref="H126:H128"/>
    <mergeCell ref="C140:D140"/>
    <mergeCell ref="C34:C35"/>
    <mergeCell ref="E34:F34"/>
    <mergeCell ref="H34:I34"/>
    <mergeCell ref="E35:F35"/>
    <mergeCell ref="H35:I35"/>
    <mergeCell ref="G58:H58"/>
    <mergeCell ref="E46:F46"/>
    <mergeCell ref="E47:F47"/>
    <mergeCell ref="E48:F48"/>
    <mergeCell ref="F51:G51"/>
    <mergeCell ref="F52:G52"/>
  </mergeCells>
  <pageMargins left="0.5" right="0.5" top="0.5" bottom="0.5" header="0.3" footer="0.3"/>
  <pageSetup scale="75" orientation="portrait" r:id="rId1"/>
  <headerFooter>
    <oddFooter>&amp;L&amp;"-,Bold"&amp;9&amp;F. Page &amp;P</oddFooter>
  </headerFooter>
  <rowBreaks count="2" manualBreakCount="2">
    <brk id="59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Questions</vt:lpstr>
      <vt:lpstr>Solution</vt:lpstr>
      <vt:lpstr>Questions!Print_Area</vt:lpstr>
      <vt:lpstr>Solution!Print_Area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2016-07-26T16:41:03Z</cp:lastPrinted>
  <dcterms:created xsi:type="dcterms:W3CDTF">2015-11-30T14:46:38Z</dcterms:created>
  <dcterms:modified xsi:type="dcterms:W3CDTF">2016-07-26T16:50:48Z</dcterms:modified>
</cp:coreProperties>
</file>