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2016-Dec-17\2 HOMEWORK-NEW-SPILKER-2016\"/>
    </mc:Choice>
  </mc:AlternateContent>
  <bookViews>
    <workbookView xWindow="0" yWindow="0" windowWidth="25755" windowHeight="9765" activeTab="1"/>
  </bookViews>
  <sheets>
    <sheet name="Initial Problems" sheetId="1" r:id="rId1"/>
    <sheet name="Small-Prob" sheetId="2" r:id="rId2"/>
    <sheet name="Tax Rates for 2016" sheetId="5" r:id="rId3"/>
  </sheets>
  <definedNames>
    <definedName name="_xlnm.Print_Area" localSheetId="0">'Initial Problems'!$B$1:$L$119</definedName>
    <definedName name="_xlnm.Print_Area" localSheetId="1">'Small-Prob'!$B$1:$L$132</definedName>
    <definedName name="_xlnm.Print_Area" localSheetId="2">'Tax Rates for 2016'!$C$1:$O$49</definedName>
    <definedName name="_xlnm.Print_Area">#REF!</definedName>
    <definedName name="Print_Area2" localSheetId="2">#REF!</definedName>
    <definedName name="Print_Area2">#REF!</definedName>
  </definedNames>
  <calcPr calcId="171027"/>
</workbook>
</file>

<file path=xl/calcChain.xml><?xml version="1.0" encoding="utf-8"?>
<calcChain xmlns="http://schemas.openxmlformats.org/spreadsheetml/2006/main">
  <c r="I85" i="1" l="1"/>
  <c r="K12" i="2" l="1"/>
  <c r="J49" i="5" l="1"/>
  <c r="J48" i="5"/>
  <c r="O48" i="5" s="1"/>
  <c r="O47" i="5"/>
  <c r="J47" i="5"/>
  <c r="J46" i="5"/>
  <c r="O46" i="5" s="1"/>
  <c r="O45" i="5"/>
  <c r="J45" i="5"/>
  <c r="J44" i="5"/>
  <c r="O44" i="5" s="1"/>
  <c r="O43" i="5"/>
  <c r="J43" i="5"/>
  <c r="O42" i="5"/>
  <c r="H38" i="5"/>
  <c r="C38" i="5"/>
  <c r="C37" i="5"/>
  <c r="H37" i="5" s="1"/>
  <c r="C36" i="5"/>
  <c r="H36" i="5" s="1"/>
  <c r="H35" i="5"/>
  <c r="C35" i="5"/>
  <c r="C34" i="5"/>
  <c r="H34" i="5" s="1"/>
  <c r="E33" i="5"/>
  <c r="C33" i="5"/>
  <c r="H33" i="5" s="1"/>
  <c r="H26" i="5"/>
  <c r="C26" i="5"/>
  <c r="C25" i="5"/>
  <c r="H25" i="5" s="1"/>
  <c r="H24" i="5"/>
  <c r="C24" i="5"/>
  <c r="C23" i="5"/>
  <c r="H23" i="5" s="1"/>
  <c r="C22" i="5"/>
  <c r="H22" i="5" s="1"/>
  <c r="H21" i="5"/>
  <c r="E22" i="5" s="1"/>
  <c r="E23" i="5" s="1"/>
  <c r="E24" i="5" s="1"/>
  <c r="E25" i="5" s="1"/>
  <c r="E26" i="5" s="1"/>
  <c r="E21" i="5"/>
  <c r="C21" i="5"/>
  <c r="J12" i="5"/>
  <c r="O12" i="5" s="1"/>
  <c r="C12" i="5"/>
  <c r="H12" i="5" s="1"/>
  <c r="O11" i="5"/>
  <c r="J11" i="5"/>
  <c r="C11" i="5"/>
  <c r="H11" i="5" s="1"/>
  <c r="O10" i="5"/>
  <c r="J10" i="5"/>
  <c r="C10" i="5"/>
  <c r="H10" i="5" s="1"/>
  <c r="J9" i="5"/>
  <c r="O9" i="5" s="1"/>
  <c r="H9" i="5"/>
  <c r="C9" i="5"/>
  <c r="L8" i="5"/>
  <c r="J8" i="5"/>
  <c r="O8" i="5" s="1"/>
  <c r="C8" i="5"/>
  <c r="H8" i="5" s="1"/>
  <c r="O7" i="5"/>
  <c r="L7" i="5"/>
  <c r="J7" i="5"/>
  <c r="E7" i="5"/>
  <c r="C7" i="5"/>
  <c r="H7" i="5" s="1"/>
  <c r="E8" i="5" s="1"/>
  <c r="E34" i="5" l="1"/>
  <c r="E35" i="5" s="1"/>
  <c r="E36" i="5" s="1"/>
  <c r="E37" i="5" s="1"/>
  <c r="E38" i="5" s="1"/>
  <c r="L9" i="5"/>
  <c r="L10" i="5" s="1"/>
  <c r="L11" i="5" s="1"/>
  <c r="L12" i="5" s="1"/>
  <c r="E9" i="5"/>
  <c r="E10" i="5" s="1"/>
  <c r="E11" i="5" s="1"/>
  <c r="E12" i="5" s="1"/>
  <c r="H112" i="1" l="1"/>
  <c r="H113" i="1" s="1"/>
  <c r="H106" i="1"/>
  <c r="H107" i="1" s="1"/>
  <c r="I104" i="1"/>
  <c r="H100" i="1" l="1"/>
  <c r="H101" i="1" s="1"/>
  <c r="I128" i="2" l="1"/>
  <c r="I129" i="2" s="1"/>
  <c r="I130" i="2" s="1"/>
  <c r="I131" i="2" s="1"/>
  <c r="E128" i="2"/>
  <c r="E129" i="2" s="1"/>
  <c r="E130" i="2" s="1"/>
  <c r="E131" i="2" s="1"/>
  <c r="I111" i="2"/>
  <c r="I112" i="2" s="1"/>
  <c r="I113" i="2" s="1"/>
  <c r="I114" i="2" s="1"/>
  <c r="F111" i="2"/>
  <c r="F112" i="2" s="1"/>
  <c r="F113" i="2" s="1"/>
  <c r="F114" i="2" s="1"/>
  <c r="I103" i="2"/>
  <c r="I104" i="2" s="1"/>
  <c r="I105" i="2" s="1"/>
  <c r="I106" i="2" s="1"/>
  <c r="F103" i="2"/>
  <c r="F104" i="2" s="1"/>
  <c r="F105" i="2" s="1"/>
  <c r="F106" i="2" s="1"/>
  <c r="H76" i="1"/>
  <c r="H70" i="1" l="1"/>
  <c r="H67" i="1" l="1"/>
  <c r="H71" i="1" s="1"/>
  <c r="I71" i="1" s="1"/>
  <c r="F20" i="2"/>
  <c r="F16" i="2"/>
  <c r="G93" i="1"/>
  <c r="K129" i="2" l="1"/>
  <c r="K130" i="2"/>
  <c r="K131" i="2"/>
  <c r="K127" i="2"/>
  <c r="H128" i="2"/>
  <c r="H129" i="2"/>
  <c r="H130" i="2"/>
  <c r="H131" i="2"/>
  <c r="H127" i="2"/>
  <c r="G92" i="2"/>
  <c r="H89" i="2"/>
  <c r="H84" i="2"/>
  <c r="I69" i="2"/>
  <c r="H69" i="2"/>
  <c r="H79" i="2"/>
  <c r="J78" i="2"/>
  <c r="J77" i="2"/>
  <c r="J76" i="2"/>
  <c r="J75" i="2"/>
  <c r="I93" i="1"/>
  <c r="I27" i="2"/>
  <c r="I29" i="2" s="1"/>
  <c r="H33" i="2"/>
  <c r="I33" i="2"/>
  <c r="H54" i="2"/>
  <c r="H55" i="2" s="1"/>
  <c r="H60" i="2"/>
  <c r="H62" i="2" s="1"/>
  <c r="I40" i="1"/>
  <c r="I37" i="1"/>
  <c r="H9" i="1"/>
  <c r="I9" i="1" s="1"/>
  <c r="H78" i="1"/>
  <c r="H80" i="1" s="1"/>
  <c r="J80" i="1" s="1"/>
  <c r="I65" i="1"/>
  <c r="G50" i="1"/>
  <c r="H86" i="1"/>
  <c r="I87" i="1"/>
  <c r="G31" i="1"/>
  <c r="G25" i="1"/>
  <c r="G24" i="1" s="1"/>
  <c r="I24" i="1" s="1"/>
  <c r="I25" i="1" s="1"/>
  <c r="I5" i="1"/>
  <c r="I11" i="1" s="1"/>
  <c r="G58" i="1"/>
  <c r="I58" i="1" s="1"/>
  <c r="I59" i="1" s="1"/>
  <c r="I52" i="1"/>
  <c r="I46" i="1"/>
  <c r="H52" i="1"/>
  <c r="I41" i="1" l="1"/>
  <c r="G32" i="1"/>
  <c r="G33" i="1" s="1"/>
  <c r="I27" i="1"/>
  <c r="J80" i="2"/>
  <c r="I34" i="2"/>
  <c r="G39" i="2" s="1"/>
  <c r="G38" i="2" s="1"/>
  <c r="I38" i="2" s="1"/>
  <c r="I40" i="2" s="1"/>
  <c r="J40" i="2" s="1"/>
  <c r="J46" i="2" s="1"/>
  <c r="I72" i="1"/>
  <c r="I95" i="1"/>
  <c r="H70" i="2"/>
  <c r="H72" i="2" s="1"/>
  <c r="H88" i="1"/>
  <c r="H90" i="1" s="1"/>
  <c r="I53" i="1"/>
  <c r="F16" i="1"/>
  <c r="F15" i="1" s="1"/>
  <c r="H15" i="1" s="1"/>
  <c r="H16" i="1" s="1"/>
  <c r="I17" i="1" s="1"/>
  <c r="H81" i="1"/>
  <c r="J81" i="1" s="1"/>
  <c r="J82" i="1" s="1"/>
  <c r="J42" i="2" l="1"/>
</calcChain>
</file>

<file path=xl/sharedStrings.xml><?xml version="1.0" encoding="utf-8"?>
<sst xmlns="http://schemas.openxmlformats.org/spreadsheetml/2006/main" count="419" uniqueCount="247">
  <si>
    <t>Gross income</t>
  </si>
  <si>
    <t>Exemption</t>
  </si>
  <si>
    <t>Taxable Income</t>
  </si>
  <si>
    <t>Tax</t>
  </si>
  <si>
    <t>Rate</t>
  </si>
  <si>
    <t>Amount above layer</t>
  </si>
  <si>
    <t>Tax Computations:</t>
  </si>
  <si>
    <t>Total Deductions</t>
  </si>
  <si>
    <t>Total</t>
  </si>
  <si>
    <t>Base</t>
  </si>
  <si>
    <t>Deductions for Adjusted Gross Income</t>
  </si>
  <si>
    <t>Adjusted Gross Income</t>
  </si>
  <si>
    <t>Top layer for taxpayer</t>
  </si>
  <si>
    <t>A</t>
  </si>
  <si>
    <t>C</t>
  </si>
  <si>
    <t>B</t>
  </si>
  <si>
    <t>Bill</t>
  </si>
  <si>
    <t>Property Tax</t>
  </si>
  <si>
    <t>Charitable contribution</t>
  </si>
  <si>
    <t>Single</t>
  </si>
  <si>
    <t>D</t>
  </si>
  <si>
    <t>Total Itemized Deductions</t>
  </si>
  <si>
    <t>Taxable income</t>
  </si>
  <si>
    <t>Which of the following is not a tax?</t>
  </si>
  <si>
    <t>E</t>
  </si>
  <si>
    <t>Average tax rate (Income tax divided by taxable income)</t>
  </si>
  <si>
    <t>Concept applicable when chooing a year in which to receive income</t>
  </si>
  <si>
    <t>Tax-exempt income</t>
  </si>
  <si>
    <t>Total economic income</t>
  </si>
  <si>
    <t>Effective Rate</t>
  </si>
  <si>
    <t>Employee Salary</t>
  </si>
  <si>
    <t>Withhold FICA</t>
  </si>
  <si>
    <t>Net</t>
  </si>
  <si>
    <t>Take-home pay</t>
  </si>
  <si>
    <t>FUTA and SUTA Rate</t>
  </si>
  <si>
    <t>FUTA and SUTA-Base</t>
  </si>
  <si>
    <t>FUTA and SUTA</t>
  </si>
  <si>
    <t>Total cost (income tax deduction) for employer</t>
  </si>
  <si>
    <t>Christmas Bonus</t>
  </si>
  <si>
    <t>The concept of diminishing marginal utility is associated with (what):</t>
  </si>
  <si>
    <t>Amount Subject to Medicare tax (at 1.45%)</t>
  </si>
  <si>
    <t>Itemized or Standard Deduction</t>
  </si>
  <si>
    <t>Return</t>
  </si>
  <si>
    <t>Total income</t>
  </si>
  <si>
    <t>Exclusion</t>
  </si>
  <si>
    <t>Deduction for AGI</t>
  </si>
  <si>
    <t>Itemized Deductions</t>
  </si>
  <si>
    <t>predict future tax results is affected by the level of certainly of the tax law.</t>
  </si>
  <si>
    <t>When planning for an investment that will extend over several years, the ability to</t>
  </si>
  <si>
    <t>From above</t>
  </si>
  <si>
    <t>Total FICA Tax on the $10,000 bonus</t>
  </si>
  <si>
    <t>Withhold FIT (Federal income tax)</t>
  </si>
  <si>
    <t>Bill is single and claims one exemption. There is no income tax in his state.</t>
  </si>
  <si>
    <t>Salary</t>
  </si>
  <si>
    <t>Property tax paid by Bill on home</t>
  </si>
  <si>
    <t>Charitable contribution made by Bill (in cash)</t>
  </si>
  <si>
    <t>Alimony paid by Bill to former spouse</t>
  </si>
  <si>
    <t>FUTA tax</t>
  </si>
  <si>
    <t>FUTA tax rate</t>
  </si>
  <si>
    <t>Base - each emplyee</t>
  </si>
  <si>
    <t>Total FICA tax deposit</t>
  </si>
  <si>
    <t>Total rate</t>
  </si>
  <si>
    <t>Employer</t>
  </si>
  <si>
    <t>Employee</t>
  </si>
  <si>
    <t>Tax rates</t>
  </si>
  <si>
    <t>Salaries subject to FICA</t>
  </si>
  <si>
    <t>Tax due or (refund)</t>
  </si>
  <si>
    <t>Amount of withholding and/or estimated payments</t>
  </si>
  <si>
    <t>Total income tax</t>
  </si>
  <si>
    <t>Total tax base</t>
  </si>
  <si>
    <t>Amount above that layer</t>
  </si>
  <si>
    <t>Interest income</t>
  </si>
  <si>
    <t>Business income</t>
  </si>
  <si>
    <t>Total taxable base</t>
  </si>
  <si>
    <t>Marginal tax rate - above</t>
  </si>
  <si>
    <t>Amount of bonus</t>
  </si>
  <si>
    <t>Salary (excluding bonus)</t>
  </si>
  <si>
    <t>Employer match at 7.65%</t>
  </si>
  <si>
    <t>Income Tax</t>
  </si>
  <si>
    <t>Home repair revenue</t>
  </si>
  <si>
    <t>Rent expense on business property</t>
  </si>
  <si>
    <t>Advertising expense</t>
  </si>
  <si>
    <t>Depreciation expense</t>
  </si>
  <si>
    <t>Net Income</t>
  </si>
  <si>
    <t>Beginning capital balance</t>
  </si>
  <si>
    <t>Ending capital balance</t>
  </si>
  <si>
    <t>Income</t>
  </si>
  <si>
    <t>Tax savings</t>
  </si>
  <si>
    <t>Which is not included among Adam Smith's criteria for evaluating a tax?</t>
  </si>
  <si>
    <t>Totals</t>
  </si>
  <si>
    <t>GAAP</t>
  </si>
  <si>
    <t>Net income before income tax</t>
  </si>
  <si>
    <t>Income Tax Expense</t>
  </si>
  <si>
    <t>Current income tax payable</t>
  </si>
  <si>
    <t>Deferred Tax Liability</t>
  </si>
  <si>
    <t>See Above</t>
  </si>
  <si>
    <t>Current Tax Payable</t>
  </si>
  <si>
    <t>Cash</t>
  </si>
  <si>
    <t>Future</t>
  </si>
  <si>
    <t xml:space="preserve">Future </t>
  </si>
  <si>
    <t xml:space="preserve">Tax </t>
  </si>
  <si>
    <t>Rates</t>
  </si>
  <si>
    <t>Taxable</t>
  </si>
  <si>
    <t>Amounts</t>
  </si>
  <si>
    <t>Ending</t>
  </si>
  <si>
    <t>Deferred</t>
  </si>
  <si>
    <t>of income tax due on GAAP income. It will also include a debit to deferred income tax</t>
  </si>
  <si>
    <t>Payment</t>
  </si>
  <si>
    <t xml:space="preserve">Entries </t>
  </si>
  <si>
    <t>Shaded in</t>
  </si>
  <si>
    <t>Yellow</t>
  </si>
  <si>
    <t>Accrual</t>
  </si>
  <si>
    <t>Blue</t>
  </si>
  <si>
    <t>Amount Subject to both (6.2% and 1.45%)</t>
  </si>
  <si>
    <t>Who pays FUTA</t>
  </si>
  <si>
    <t>Investment interest expense is an itemized deduction.</t>
  </si>
  <si>
    <t>Revenue</t>
  </si>
  <si>
    <t>Expenses</t>
  </si>
  <si>
    <t>Schedule C Net Income</t>
  </si>
  <si>
    <t xml:space="preserve">Standard Deduction </t>
  </si>
  <si>
    <t>Amount of additional write-off</t>
  </si>
  <si>
    <t>See Kieso, 13th Edition, page 1012</t>
  </si>
  <si>
    <t>liability and a credit to current tax payable for the additional tax payable because there</t>
  </si>
  <si>
    <t>What is Bill’s adjusted gross income</t>
  </si>
  <si>
    <t>Exemption amount</t>
  </si>
  <si>
    <t>Number of exemptions</t>
  </si>
  <si>
    <t>Additional depreciation expense</t>
  </si>
  <si>
    <t>Use future tax rate which is expected to be 15%, the rate for current year.</t>
  </si>
  <si>
    <t>Change in tax law - higher tax rates</t>
  </si>
  <si>
    <t>Year</t>
  </si>
  <si>
    <t>Taxable income in next four years will be $10,000 per year higher than GAAP net income.</t>
  </si>
  <si>
    <t>Taxable Income &amp; GAAP Income before tax</t>
  </si>
  <si>
    <t>Marginal income tax rate</t>
  </si>
  <si>
    <t>Salaries, payroll taxes, and other expenses</t>
  </si>
  <si>
    <t>Standard Deduction</t>
  </si>
  <si>
    <t>Top layer</t>
  </si>
  <si>
    <t>Tax Liab.</t>
  </si>
  <si>
    <t>Standard deduction</t>
  </si>
  <si>
    <t>Greater of itemized or standard</t>
  </si>
  <si>
    <t>Total compensation</t>
  </si>
  <si>
    <t>Bonus Subject to OASDI (at 6.2% and 1.45%)</t>
  </si>
  <si>
    <t>Compute tax for taxpayer with salary of $70,000 &amp; also with salary of $120,000. Equity type?</t>
  </si>
  <si>
    <t>Taxable income was $40,000 less than GAAP net income in 2015.</t>
  </si>
  <si>
    <t>Sue</t>
  </si>
  <si>
    <t>Year:</t>
  </si>
  <si>
    <t>Annual interest-taxable bond</t>
  </si>
  <si>
    <t>Income tax rate</t>
  </si>
  <si>
    <t>1-Income tax rate</t>
  </si>
  <si>
    <t>After tax income from taxable bond</t>
  </si>
  <si>
    <t>Mr. Small</t>
  </si>
  <si>
    <t xml:space="preserve"> Taxable Income</t>
  </si>
  <si>
    <t>Of the</t>
  </si>
  <si>
    <t>over</t>
  </si>
  <si>
    <t>but not over</t>
  </si>
  <si>
    <t>The tax is:</t>
  </si>
  <si>
    <t>amount over:</t>
  </si>
  <si>
    <t>+</t>
  </si>
  <si>
    <t>Over</t>
  </si>
  <si>
    <t xml:space="preserve">But not over </t>
  </si>
  <si>
    <t>Tax on all</t>
  </si>
  <si>
    <t xml:space="preserve">of Taxable </t>
  </si>
  <si>
    <t>Previous Layers</t>
  </si>
  <si>
    <t>Plus</t>
  </si>
  <si>
    <t>Income over:</t>
  </si>
  <si>
    <t>Basic</t>
  </si>
  <si>
    <t>Married-Joint</t>
  </si>
  <si>
    <t>Married - File Separately</t>
  </si>
  <si>
    <t>Head of Household</t>
  </si>
  <si>
    <t>Excess</t>
  </si>
  <si>
    <t>Municipal bond interest</t>
  </si>
  <si>
    <t>Annual interest</t>
  </si>
  <si>
    <t>Income tax</t>
  </si>
  <si>
    <t>Received on Tax-free bonds</t>
  </si>
  <si>
    <t>Taxable bond</t>
  </si>
  <si>
    <t>Municipal Rate</t>
  </si>
  <si>
    <t>Equivalent taxable rate</t>
  </si>
  <si>
    <t>After tax income-keep 80% of interest earned</t>
  </si>
  <si>
    <t xml:space="preserve">Exemption </t>
  </si>
  <si>
    <t>(Include larger of SD or Itemized Deduct.)</t>
  </si>
  <si>
    <t>Sue, Single, 2016</t>
  </si>
  <si>
    <t>Information for Jenny who is single in 2016</t>
  </si>
  <si>
    <t>Jenny, Single, 2016</t>
  </si>
  <si>
    <t>He reports income and disbursements for 2016</t>
  </si>
  <si>
    <t>Beth, Single, 2016</t>
  </si>
  <si>
    <t>Married Couple-2016</t>
  </si>
  <si>
    <t>Federal IncomeTax Rates-Single. 2016</t>
  </si>
  <si>
    <t>Income Tax Rates - Head of Household - 2016.</t>
  </si>
  <si>
    <t>Taxable income:</t>
  </si>
  <si>
    <t>Total Federal Income Tax</t>
  </si>
  <si>
    <t>Individual taxable income</t>
  </si>
  <si>
    <t xml:space="preserve">But </t>
  </si>
  <si>
    <t>not over</t>
  </si>
  <si>
    <t>Example: with taxable income of $9,375, rate</t>
  </si>
  <si>
    <t xml:space="preserve"> is 10% on $9,275 and 15% on $100.</t>
  </si>
  <si>
    <t xml:space="preserve">  Standard Deduction</t>
  </si>
  <si>
    <t>Age/</t>
  </si>
  <si>
    <t>Blindness</t>
  </si>
  <si>
    <t xml:space="preserve">Federal Income Tax Rates:Joint - 2016. </t>
  </si>
  <si>
    <t>Standard deduction for child</t>
  </si>
  <si>
    <t>who is a dependent of another</t>
  </si>
  <si>
    <t xml:space="preserve">    Or:  </t>
  </si>
  <si>
    <t>Earned income +</t>
  </si>
  <si>
    <t xml:space="preserve">   Personal Exemption Amount </t>
  </si>
  <si>
    <t xml:space="preserve"> AMT Exemption</t>
  </si>
  <si>
    <t>Amount</t>
  </si>
  <si>
    <t>Phase-out</t>
  </si>
  <si>
    <t>Start Phase-out</t>
  </si>
  <si>
    <t>Joint Return</t>
  </si>
  <si>
    <t>Separate Return</t>
  </si>
  <si>
    <t>Income Tax Rates - Separate - 2016.</t>
  </si>
  <si>
    <t>H-of-H and Single</t>
  </si>
  <si>
    <t xml:space="preserve"> AMT Rates (Joint, HofH,Single)</t>
  </si>
  <si>
    <t>Rate on AMT base up to</t>
  </si>
  <si>
    <t>Rate on AMT base above</t>
  </si>
  <si>
    <t xml:space="preserve">  FICA rate on salary up to </t>
  </si>
  <si>
    <t xml:space="preserve">  FICA rate on excess</t>
  </si>
  <si>
    <t xml:space="preserve"> Extra FICA rate -  .9%. (Single &amp; HH) Wages above</t>
  </si>
  <si>
    <t xml:space="preserve"> Extra FICA rate -  .9%. (Joint) Wages above</t>
  </si>
  <si>
    <t xml:space="preserve"> NII tax (3.8%) on lesser of NII or AGI (Single &amp; HH) above </t>
  </si>
  <si>
    <t xml:space="preserve"> NII tax (3.8%) on lesser of NII or AGI (Joint) above </t>
  </si>
  <si>
    <t>AGI Phase-out Thresholds</t>
  </si>
  <si>
    <t>Federal Corporate Income Tax  Rates</t>
  </si>
  <si>
    <t>Filing Status</t>
  </si>
  <si>
    <t>Exemptions</t>
  </si>
  <si>
    <t>Itemized Deduct.</t>
  </si>
  <si>
    <t>Married, Joint</t>
  </si>
  <si>
    <t>Head-of-Household</t>
  </si>
  <si>
    <t>Married, Separate</t>
  </si>
  <si>
    <t>Exemptions reduced by:</t>
  </si>
  <si>
    <t>2% for each $2,500 layer above AGI Threshhold above</t>
  </si>
  <si>
    <t>(for married filing separately, layer is $1,250)</t>
  </si>
  <si>
    <t>Itemized Deductions reduced by:</t>
  </si>
  <si>
    <t>3% of excess of AGI over AGI Threshhold above</t>
  </si>
  <si>
    <t>Limit for OASDI (6.2% tax)-2016</t>
  </si>
  <si>
    <t>Accounts Receivable</t>
  </si>
  <si>
    <t>Equipment-placed in service January 2, 2016</t>
  </si>
  <si>
    <t>Accumulated Depreciation-Straight Line- 5 years</t>
  </si>
  <si>
    <t>John Small, Capital</t>
  </si>
  <si>
    <t>Federal unemployment tax - See text page 1-12+</t>
  </si>
  <si>
    <t>Corporate Income tax</t>
  </si>
  <si>
    <t>Taxable Income for 2016</t>
  </si>
  <si>
    <t>Journal Entry at end of 2016</t>
  </si>
  <si>
    <t>Note, in years after 2016, the entry to record income tax expense will include the amount</t>
  </si>
  <si>
    <t>is no remaining asset basis to support depreciation deductions in 2017-2020.</t>
  </si>
  <si>
    <t>Amounts based on tax law in 2016</t>
  </si>
  <si>
    <t>Tax rates were increased in 2017-apply to 2018 and later.</t>
  </si>
  <si>
    <t>Employee salaries,  payroll taxes and other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</si>
</sst>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%"/>
    <numFmt numFmtId="167" formatCode="0.0%"/>
    <numFmt numFmtId="168" formatCode="&quot;$&quot;#,##0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4"/>
      <color rgb="FF212120"/>
      <name val="Arial"/>
      <family val="2"/>
    </font>
    <font>
      <b/>
      <sz val="11"/>
      <color theme="1"/>
      <name val="Arial"/>
      <family val="2"/>
    </font>
    <font>
      <b/>
      <sz val="12"/>
      <color rgb="FF212120"/>
      <name val="Arial"/>
      <family val="2"/>
    </font>
    <font>
      <b/>
      <sz val="10"/>
      <color rgb="FF212120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9"/>
      <color rgb="FF212120"/>
      <name val="Arial"/>
      <family val="2"/>
    </font>
    <font>
      <sz val="10"/>
      <color theme="1"/>
      <name val="Calibri"/>
      <family val="2"/>
      <scheme val="minor"/>
    </font>
    <font>
      <b/>
      <sz val="11"/>
      <color rgb="FF212120"/>
      <name val="Arial"/>
      <family val="2"/>
    </font>
    <font>
      <b/>
      <sz val="12"/>
      <color theme="1"/>
      <name val="Arial"/>
      <family val="2"/>
    </font>
    <font>
      <sz val="9"/>
      <color theme="1"/>
      <name val="Calibri"/>
      <family val="2"/>
      <scheme val="minor"/>
    </font>
    <font>
      <sz val="12"/>
      <name val="Century Schoolbook"/>
      <family val="1"/>
    </font>
    <font>
      <sz val="10"/>
      <name val="MS Sans Serif"/>
      <family val="2"/>
    </font>
    <font>
      <sz val="12"/>
      <name val="Helv"/>
    </font>
    <font>
      <sz val="10"/>
      <color theme="1"/>
      <name val="Arial"/>
      <family val="2"/>
    </font>
    <font>
      <b/>
      <sz val="8"/>
      <color rgb="FF21212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7"/>
      <color rgb="FF212120"/>
      <name val="Arial"/>
      <family val="2"/>
    </font>
    <font>
      <b/>
      <sz val="9"/>
      <color theme="1"/>
      <name val="Arial"/>
      <family val="2"/>
    </font>
    <font>
      <b/>
      <sz val="16"/>
      <color rgb="FF212120"/>
      <name val="Arial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u/>
      <sz val="16"/>
      <name val="Arial"/>
      <family val="2"/>
    </font>
    <font>
      <b/>
      <u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DEBDF"/>
        <bgColor indexed="64"/>
      </patternFill>
    </fill>
  </fills>
  <borders count="1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indexed="64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indexed="64"/>
      </bottom>
      <diagonal/>
    </border>
    <border>
      <left/>
      <right style="hair">
        <color rgb="FF000000"/>
      </right>
      <top style="medium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rgb="FF000000"/>
      </bottom>
      <diagonal/>
    </border>
    <border>
      <left/>
      <right/>
      <top style="hair">
        <color rgb="FF000000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1" fillId="0" borderId="0"/>
    <xf numFmtId="0" fontId="7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4" fillId="0" borderId="0" applyFont="0" applyFill="0" applyBorder="0" applyAlignment="0" applyProtection="0"/>
    <xf numFmtId="38" fontId="3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0" fontId="32" fillId="0" borderId="0" applyFont="0" applyFill="0" applyBorder="0" applyAlignment="0" applyProtection="0"/>
    <xf numFmtId="42" fontId="9" fillId="0" borderId="0" applyFont="0" applyFill="0" applyBorder="0" applyAlignment="0" applyProtection="0"/>
    <xf numFmtId="42" fontId="31" fillId="0" borderId="0" applyFont="0" applyFill="0" applyBorder="0" applyAlignment="0" applyProtection="0"/>
    <xf numFmtId="6" fontId="3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8" fontId="32" fillId="0" borderId="0" applyFont="0" applyFill="0" applyBorder="0" applyAlignment="0" applyProtection="0"/>
    <xf numFmtId="0" fontId="33" fillId="0" borderId="0"/>
    <xf numFmtId="0" fontId="2" fillId="0" borderId="0"/>
    <xf numFmtId="0" fontId="17" fillId="0" borderId="0"/>
    <xf numFmtId="0" fontId="31" fillId="0" borderId="0"/>
    <xf numFmtId="0" fontId="4" fillId="0" borderId="0"/>
    <xf numFmtId="0" fontId="2" fillId="0" borderId="0"/>
    <xf numFmtId="0" fontId="3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52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left" vertical="center" indent="1"/>
    </xf>
    <xf numFmtId="0" fontId="7" fillId="0" borderId="0" xfId="0" applyFont="1" applyBorder="1" applyAlignment="1">
      <alignment vertical="center"/>
    </xf>
    <xf numFmtId="165" fontId="6" fillId="0" borderId="0" xfId="3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0" fontId="7" fillId="0" borderId="0" xfId="0" applyFont="1" applyAlignment="1">
      <alignment horizontal="left" indent="1"/>
    </xf>
    <xf numFmtId="0" fontId="7" fillId="0" borderId="0" xfId="0" applyFont="1"/>
    <xf numFmtId="0" fontId="6" fillId="0" borderId="0" xfId="0" applyFont="1" applyBorder="1" applyAlignment="1">
      <alignment horizontal="left" vertical="center" indent="2"/>
    </xf>
    <xf numFmtId="10" fontId="6" fillId="0" borderId="0" xfId="7" applyNumberFormat="1" applyFont="1" applyBorder="1" applyAlignment="1">
      <alignment vertical="center"/>
    </xf>
    <xf numFmtId="5" fontId="6" fillId="0" borderId="0" xfId="3" applyNumberFormat="1" applyFont="1" applyFill="1" applyBorder="1"/>
    <xf numFmtId="0" fontId="6" fillId="0" borderId="0" xfId="0" applyFont="1" applyFill="1" applyBorder="1" applyAlignment="1">
      <alignment horizontal="left" indent="1"/>
    </xf>
    <xf numFmtId="0" fontId="6" fillId="0" borderId="0" xfId="0" applyFont="1" applyFill="1" applyBorder="1"/>
    <xf numFmtId="10" fontId="6" fillId="0" borderId="0" xfId="7" applyNumberFormat="1" applyFont="1" applyFill="1" applyBorder="1"/>
    <xf numFmtId="37" fontId="6" fillId="0" borderId="0" xfId="3" applyNumberFormat="1" applyFont="1" applyFill="1" applyBorder="1"/>
    <xf numFmtId="0" fontId="6" fillId="0" borderId="0" xfId="0" applyFont="1" applyFill="1" applyBorder="1" applyAlignment="1">
      <alignment horizontal="left" vertical="center" indent="1"/>
    </xf>
    <xf numFmtId="0" fontId="7" fillId="0" borderId="0" xfId="0" applyFont="1" applyFill="1" applyBorder="1" applyAlignment="1">
      <alignment vertical="center"/>
    </xf>
    <xf numFmtId="44" fontId="7" fillId="0" borderId="0" xfId="3" applyFont="1" applyFill="1" applyBorder="1" applyAlignment="1">
      <alignment vertical="center"/>
    </xf>
    <xf numFmtId="0" fontId="12" fillId="0" borderId="0" xfId="0" applyFont="1" applyBorder="1"/>
    <xf numFmtId="0" fontId="7" fillId="0" borderId="0" xfId="6"/>
    <xf numFmtId="0" fontId="7" fillId="0" borderId="0" xfId="6" applyFont="1"/>
    <xf numFmtId="0" fontId="7" fillId="0" borderId="0" xfId="6" applyFont="1" applyAlignment="1">
      <alignment horizontal="left" indent="1"/>
    </xf>
    <xf numFmtId="0" fontId="6" fillId="0" borderId="0" xfId="6" applyFont="1" applyAlignment="1">
      <alignment horizontal="center"/>
    </xf>
    <xf numFmtId="0" fontId="6" fillId="0" borderId="5" xfId="6" applyFont="1" applyBorder="1" applyAlignment="1">
      <alignment horizontal="center"/>
    </xf>
    <xf numFmtId="0" fontId="7" fillId="0" borderId="0" xfId="6" applyAlignment="1">
      <alignment vertical="center"/>
    </xf>
    <xf numFmtId="0" fontId="7" fillId="0" borderId="0" xfId="6" applyFont="1" applyBorder="1" applyAlignment="1">
      <alignment vertical="center"/>
    </xf>
    <xf numFmtId="0" fontId="6" fillId="0" borderId="0" xfId="6" applyFont="1" applyBorder="1" applyAlignment="1">
      <alignment horizontal="left" vertical="center" indent="1"/>
    </xf>
    <xf numFmtId="0" fontId="12" fillId="0" borderId="0" xfId="6" applyFont="1" applyBorder="1"/>
    <xf numFmtId="165" fontId="6" fillId="0" borderId="0" xfId="4" applyNumberFormat="1" applyFont="1" applyBorder="1" applyAlignment="1">
      <alignment vertical="center"/>
    </xf>
    <xf numFmtId="43" fontId="6" fillId="0" borderId="0" xfId="2" applyNumberFormat="1" applyFont="1" applyBorder="1" applyAlignment="1">
      <alignment vertical="center"/>
    </xf>
    <xf numFmtId="164" fontId="6" fillId="0" borderId="0" xfId="2" applyNumberFormat="1" applyFont="1" applyBorder="1" applyAlignment="1">
      <alignment vertical="center"/>
    </xf>
    <xf numFmtId="0" fontId="6" fillId="0" borderId="0" xfId="6" applyFont="1" applyBorder="1" applyAlignment="1">
      <alignment horizontal="left" vertical="center" indent="2"/>
    </xf>
    <xf numFmtId="164" fontId="7" fillId="0" borderId="0" xfId="2" applyNumberFormat="1" applyFont="1" applyBorder="1" applyAlignment="1">
      <alignment vertical="center"/>
    </xf>
    <xf numFmtId="0" fontId="6" fillId="0" borderId="0" xfId="6" applyFont="1" applyBorder="1" applyAlignment="1">
      <alignment vertical="center"/>
    </xf>
    <xf numFmtId="6" fontId="6" fillId="0" borderId="0" xfId="6" applyNumberFormat="1" applyFont="1" applyBorder="1" applyAlignment="1">
      <alignment vertical="center"/>
    </xf>
    <xf numFmtId="164" fontId="8" fillId="0" borderId="0" xfId="2" applyNumberFormat="1" applyFont="1" applyBorder="1" applyAlignment="1">
      <alignment horizontal="center" vertical="center"/>
    </xf>
    <xf numFmtId="0" fontId="6" fillId="0" borderId="6" xfId="6" applyFont="1" applyBorder="1" applyAlignment="1">
      <alignment horizontal="center"/>
    </xf>
    <xf numFmtId="0" fontId="6" fillId="0" borderId="0" xfId="6" applyFont="1" applyBorder="1" applyAlignment="1">
      <alignment horizontal="left" indent="1"/>
    </xf>
    <xf numFmtId="0" fontId="7" fillId="0" borderId="0" xfId="6" applyFont="1" applyBorder="1"/>
    <xf numFmtId="0" fontId="7" fillId="0" borderId="0" xfId="6" applyFont="1" applyBorder="1" applyAlignment="1">
      <alignment horizontal="left" indent="1"/>
    </xf>
    <xf numFmtId="0" fontId="6" fillId="0" borderId="0" xfId="6" applyFont="1" applyBorder="1" applyAlignment="1">
      <alignment horizontal="left" indent="3"/>
    </xf>
    <xf numFmtId="7" fontId="7" fillId="0" borderId="0" xfId="6" applyNumberFormat="1" applyFont="1" applyBorder="1"/>
    <xf numFmtId="0" fontId="6" fillId="0" borderId="8" xfId="6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7" fillId="0" borderId="0" xfId="6" applyFont="1" applyBorder="1" applyAlignment="1">
      <alignment horizontal="left" indent="3"/>
    </xf>
    <xf numFmtId="38" fontId="13" fillId="0" borderId="0" xfId="0" applyNumberFormat="1" applyFont="1" applyBorder="1" applyAlignment="1">
      <alignment vertical="center"/>
    </xf>
    <xf numFmtId="38" fontId="13" fillId="0" borderId="16" xfId="0" applyNumberFormat="1" applyFont="1" applyBorder="1" applyAlignment="1">
      <alignment vertical="center"/>
    </xf>
    <xf numFmtId="0" fontId="6" fillId="0" borderId="0" xfId="6" applyFont="1" applyBorder="1" applyAlignment="1">
      <alignment horizontal="left" indent="2"/>
    </xf>
    <xf numFmtId="0" fontId="6" fillId="0" borderId="11" xfId="6" applyFont="1" applyBorder="1" applyAlignment="1">
      <alignment horizontal="left" indent="3"/>
    </xf>
    <xf numFmtId="0" fontId="6" fillId="0" borderId="12" xfId="6" applyFont="1" applyBorder="1" applyAlignment="1">
      <alignment horizontal="left" indent="3"/>
    </xf>
    <xf numFmtId="0" fontId="6" fillId="0" borderId="0" xfId="6" quotePrefix="1" applyFont="1" applyBorder="1" applyAlignment="1">
      <alignment horizontal="left" indent="3"/>
    </xf>
    <xf numFmtId="3" fontId="6" fillId="0" borderId="0" xfId="6" applyNumberFormat="1" applyFont="1" applyBorder="1" applyAlignment="1">
      <alignment horizontal="left" indent="3"/>
    </xf>
    <xf numFmtId="3" fontId="6" fillId="0" borderId="12" xfId="6" applyNumberFormat="1" applyFont="1" applyBorder="1" applyAlignment="1"/>
    <xf numFmtId="0" fontId="6" fillId="0" borderId="0" xfId="6" applyFont="1" applyBorder="1" applyAlignment="1">
      <alignment horizontal="center"/>
    </xf>
    <xf numFmtId="9" fontId="6" fillId="0" borderId="6" xfId="7" applyFont="1" applyBorder="1" applyAlignment="1">
      <alignment horizontal="center"/>
    </xf>
    <xf numFmtId="0" fontId="6" fillId="0" borderId="0" xfId="0" applyFont="1" applyBorder="1"/>
    <xf numFmtId="164" fontId="6" fillId="0" borderId="0" xfId="0" applyNumberFormat="1" applyFont="1" applyFill="1" applyBorder="1"/>
    <xf numFmtId="5" fontId="6" fillId="0" borderId="17" xfId="3" applyNumberFormat="1" applyFont="1" applyFill="1" applyBorder="1"/>
    <xf numFmtId="5" fontId="6" fillId="0" borderId="17" xfId="0" applyNumberFormat="1" applyFont="1" applyFill="1" applyBorder="1" applyAlignment="1"/>
    <xf numFmtId="5" fontId="6" fillId="0" borderId="20" xfId="3" applyNumberFormat="1" applyFont="1" applyFill="1" applyBorder="1"/>
    <xf numFmtId="5" fontId="6" fillId="0" borderId="3" xfId="3" applyNumberFormat="1" applyFont="1" applyFill="1" applyBorder="1"/>
    <xf numFmtId="0" fontId="6" fillId="0" borderId="0" xfId="6" applyFont="1" applyBorder="1" applyAlignment="1">
      <alignment horizontal="left" vertical="center"/>
    </xf>
    <xf numFmtId="10" fontId="6" fillId="0" borderId="0" xfId="8" applyNumberFormat="1" applyFont="1" applyBorder="1" applyAlignment="1">
      <alignment horizontal="left" indent="1"/>
    </xf>
    <xf numFmtId="167" fontId="7" fillId="0" borderId="0" xfId="6" applyNumberFormat="1" applyFont="1" applyBorder="1"/>
    <xf numFmtId="5" fontId="6" fillId="0" borderId="0" xfId="2" applyNumberFormat="1" applyFont="1" applyBorder="1" applyAlignment="1">
      <alignment vertical="center"/>
    </xf>
    <xf numFmtId="0" fontId="6" fillId="0" borderId="0" xfId="6" applyFont="1" applyBorder="1" applyAlignment="1">
      <alignment horizontal="left"/>
    </xf>
    <xf numFmtId="3" fontId="16" fillId="3" borderId="12" xfId="6" applyNumberFormat="1" applyFont="1" applyFill="1" applyBorder="1" applyAlignment="1">
      <alignment vertical="center"/>
    </xf>
    <xf numFmtId="0" fontId="6" fillId="0" borderId="0" xfId="6" quotePrefix="1" applyFont="1" applyBorder="1" applyAlignment="1">
      <alignment horizontal="left" vertical="center"/>
    </xf>
    <xf numFmtId="3" fontId="8" fillId="3" borderId="12" xfId="6" applyNumberFormat="1" applyFont="1" applyFill="1" applyBorder="1" applyAlignment="1">
      <alignment vertical="center"/>
    </xf>
    <xf numFmtId="0" fontId="6" fillId="0" borderId="12" xfId="6" applyFont="1" applyBorder="1" applyAlignment="1">
      <alignment horizontal="left" vertical="center"/>
    </xf>
    <xf numFmtId="3" fontId="6" fillId="0" borderId="12" xfId="6" applyNumberFormat="1" applyFont="1" applyBorder="1" applyAlignment="1">
      <alignment vertical="center"/>
    </xf>
    <xf numFmtId="0" fontId="7" fillId="0" borderId="0" xfId="6" applyFont="1" applyBorder="1" applyAlignment="1">
      <alignment horizontal="left" vertical="center"/>
    </xf>
    <xf numFmtId="0" fontId="6" fillId="0" borderId="11" xfId="6" applyFont="1" applyBorder="1" applyAlignment="1">
      <alignment horizontal="left" vertical="center"/>
    </xf>
    <xf numFmtId="3" fontId="8" fillId="3" borderId="0" xfId="6" applyNumberFormat="1" applyFont="1" applyFill="1" applyBorder="1" applyAlignment="1">
      <alignment horizontal="left" vertical="center"/>
    </xf>
    <xf numFmtId="3" fontId="6" fillId="0" borderId="0" xfId="6" applyNumberFormat="1" applyFont="1" applyBorder="1" applyAlignment="1">
      <alignment horizontal="left" vertical="center"/>
    </xf>
    <xf numFmtId="3" fontId="6" fillId="3" borderId="12" xfId="6" applyNumberFormat="1" applyFont="1" applyFill="1" applyBorder="1" applyAlignment="1">
      <alignment vertical="center"/>
    </xf>
    <xf numFmtId="3" fontId="6" fillId="3" borderId="0" xfId="6" applyNumberFormat="1" applyFont="1" applyFill="1" applyBorder="1" applyAlignment="1">
      <alignment horizontal="left" vertical="center"/>
    </xf>
    <xf numFmtId="0" fontId="15" fillId="4" borderId="0" xfId="6" quotePrefix="1" applyFont="1" applyFill="1" applyBorder="1" applyAlignment="1">
      <alignment horizontal="left" vertical="center" indent="3"/>
    </xf>
    <xf numFmtId="0" fontId="6" fillId="0" borderId="0" xfId="6" quotePrefix="1" applyFont="1" applyBorder="1" applyAlignment="1">
      <alignment horizontal="left" vertical="center" indent="3"/>
    </xf>
    <xf numFmtId="0" fontId="6" fillId="3" borderId="0" xfId="6" applyFont="1" applyFill="1" applyBorder="1" applyAlignment="1">
      <alignment horizontal="left" vertical="center" indent="2"/>
    </xf>
    <xf numFmtId="166" fontId="6" fillId="2" borderId="3" xfId="8" applyNumberFormat="1" applyFont="1" applyFill="1" applyBorder="1" applyAlignment="1">
      <alignment vertical="center"/>
    </xf>
    <xf numFmtId="5" fontId="6" fillId="0" borderId="3" xfId="2" applyNumberFormat="1" applyFont="1" applyBorder="1" applyAlignment="1">
      <alignment vertical="center"/>
    </xf>
    <xf numFmtId="10" fontId="6" fillId="0" borderId="3" xfId="8" applyNumberFormat="1" applyFont="1" applyBorder="1" applyAlignment="1">
      <alignment horizontal="left" indent="1"/>
    </xf>
    <xf numFmtId="10" fontId="6" fillId="0" borderId="0" xfId="6" applyNumberFormat="1" applyFont="1" applyBorder="1"/>
    <xf numFmtId="0" fontId="6" fillId="0" borderId="3" xfId="6" applyFont="1" applyBorder="1" applyAlignment="1">
      <alignment horizontal="center"/>
    </xf>
    <xf numFmtId="6" fontId="6" fillId="0" borderId="17" xfId="6" applyNumberFormat="1" applyFont="1" applyBorder="1" applyAlignment="1">
      <alignment vertical="center"/>
    </xf>
    <xf numFmtId="3" fontId="6" fillId="0" borderId="25" xfId="6" applyNumberFormat="1" applyFont="1" applyBorder="1" applyAlignment="1">
      <alignment vertical="center"/>
    </xf>
    <xf numFmtId="0" fontId="6" fillId="0" borderId="5" xfId="6" quotePrefix="1" applyFont="1" applyBorder="1" applyAlignment="1">
      <alignment horizontal="right" indent="1"/>
    </xf>
    <xf numFmtId="0" fontId="7" fillId="0" borderId="0" xfId="6" applyBorder="1" applyAlignment="1">
      <alignment vertical="center"/>
    </xf>
    <xf numFmtId="0" fontId="7" fillId="0" borderId="0" xfId="6" applyBorder="1"/>
    <xf numFmtId="9" fontId="6" fillId="0" borderId="0" xfId="7" applyFont="1" applyBorder="1" applyAlignment="1">
      <alignment horizontal="center"/>
    </xf>
    <xf numFmtId="0" fontId="6" fillId="0" borderId="0" xfId="6" applyFont="1" applyBorder="1" applyAlignment="1">
      <alignment horizontal="center" vertical="center"/>
    </xf>
    <xf numFmtId="0" fontId="6" fillId="0" borderId="4" xfId="6" applyFont="1" applyBorder="1" applyAlignment="1">
      <alignment vertical="center"/>
    </xf>
    <xf numFmtId="6" fontId="6" fillId="0" borderId="4" xfId="6" applyNumberFormat="1" applyFont="1" applyBorder="1" applyAlignment="1">
      <alignment vertical="center"/>
    </xf>
    <xf numFmtId="0" fontId="6" fillId="0" borderId="19" xfId="6" applyFont="1" applyBorder="1" applyAlignment="1">
      <alignment horizontal="left" vertical="center" indent="9"/>
    </xf>
    <xf numFmtId="0" fontId="6" fillId="0" borderId="19" xfId="6" applyFont="1" applyBorder="1" applyAlignment="1">
      <alignment horizontal="left" vertical="center" indent="11"/>
    </xf>
    <xf numFmtId="0" fontId="6" fillId="0" borderId="39" xfId="6" applyFont="1" applyBorder="1" applyAlignment="1">
      <alignment horizontal="left" vertical="center" indent="9"/>
    </xf>
    <xf numFmtId="0" fontId="6" fillId="0" borderId="39" xfId="6" applyFont="1" applyBorder="1" applyAlignment="1">
      <alignment horizontal="left" vertical="center" indent="11"/>
    </xf>
    <xf numFmtId="6" fontId="6" fillId="0" borderId="49" xfId="6" applyNumberFormat="1" applyFont="1" applyBorder="1" applyAlignment="1">
      <alignment vertical="center"/>
    </xf>
    <xf numFmtId="6" fontId="6" fillId="0" borderId="46" xfId="6" applyNumberFormat="1" applyFont="1" applyBorder="1" applyAlignment="1">
      <alignment vertical="center"/>
    </xf>
    <xf numFmtId="164" fontId="6" fillId="0" borderId="4" xfId="2" applyNumberFormat="1" applyFont="1" applyBorder="1" applyAlignment="1">
      <alignment vertical="center"/>
    </xf>
    <xf numFmtId="6" fontId="6" fillId="0" borderId="4" xfId="2" applyNumberFormat="1" applyFont="1" applyBorder="1" applyAlignment="1">
      <alignment vertical="center"/>
    </xf>
    <xf numFmtId="164" fontId="6" fillId="0" borderId="32" xfId="2" applyNumberFormat="1" applyFont="1" applyBorder="1" applyAlignment="1">
      <alignment vertical="center"/>
    </xf>
    <xf numFmtId="43" fontId="6" fillId="0" borderId="32" xfId="2" applyNumberFormat="1" applyFont="1" applyBorder="1" applyAlignment="1">
      <alignment vertical="center"/>
    </xf>
    <xf numFmtId="0" fontId="6" fillId="0" borderId="19" xfId="6" applyFont="1" applyBorder="1" applyAlignment="1">
      <alignment horizontal="left" vertical="center" indent="2"/>
    </xf>
    <xf numFmtId="0" fontId="6" fillId="0" borderId="42" xfId="6" applyFont="1" applyBorder="1" applyAlignment="1">
      <alignment horizontal="left" vertical="center" indent="2"/>
    </xf>
    <xf numFmtId="164" fontId="6" fillId="0" borderId="43" xfId="2" applyNumberFormat="1" applyFont="1" applyBorder="1" applyAlignment="1">
      <alignment vertical="center"/>
    </xf>
    <xf numFmtId="43" fontId="6" fillId="0" borderId="43" xfId="2" applyNumberFormat="1" applyFont="1" applyBorder="1" applyAlignment="1">
      <alignment vertical="center"/>
    </xf>
    <xf numFmtId="6" fontId="6" fillId="0" borderId="43" xfId="2" applyNumberFormat="1" applyFont="1" applyBorder="1" applyAlignment="1">
      <alignment vertical="center"/>
    </xf>
    <xf numFmtId="0" fontId="7" fillId="0" borderId="43" xfId="6" applyFont="1" applyBorder="1" applyAlignment="1">
      <alignment vertical="center"/>
    </xf>
    <xf numFmtId="0" fontId="6" fillId="0" borderId="39" xfId="6" applyFont="1" applyBorder="1" applyAlignment="1">
      <alignment horizontal="left" vertical="center" indent="2"/>
    </xf>
    <xf numFmtId="43" fontId="6" fillId="0" borderId="19" xfId="2" applyNumberFormat="1" applyFont="1" applyBorder="1" applyAlignment="1">
      <alignment vertical="center"/>
    </xf>
    <xf numFmtId="164" fontId="6" fillId="0" borderId="39" xfId="2" applyNumberFormat="1" applyFont="1" applyBorder="1" applyAlignment="1">
      <alignment vertical="center"/>
    </xf>
    <xf numFmtId="0" fontId="6" fillId="0" borderId="26" xfId="6" applyFont="1" applyBorder="1" applyAlignment="1">
      <alignment horizontal="left" indent="1"/>
    </xf>
    <xf numFmtId="6" fontId="9" fillId="0" borderId="4" xfId="1" applyNumberFormat="1" applyFont="1" applyBorder="1" applyAlignment="1">
      <alignment vertical="center"/>
    </xf>
    <xf numFmtId="9" fontId="9" fillId="0" borderId="4" xfId="7" applyFont="1" applyBorder="1" applyAlignment="1">
      <alignment horizontal="center" vertical="center"/>
    </xf>
    <xf numFmtId="0" fontId="6" fillId="0" borderId="34" xfId="6" applyFont="1" applyBorder="1" applyAlignment="1">
      <alignment horizontal="left" indent="1"/>
    </xf>
    <xf numFmtId="0" fontId="6" fillId="0" borderId="35" xfId="6" applyFont="1" applyBorder="1" applyAlignment="1">
      <alignment horizontal="left" indent="1"/>
    </xf>
    <xf numFmtId="0" fontId="6" fillId="0" borderId="36" xfId="6" applyFont="1" applyBorder="1" applyAlignment="1">
      <alignment horizontal="left" indent="1"/>
    </xf>
    <xf numFmtId="0" fontId="7" fillId="0" borderId="19" xfId="6" applyFont="1" applyBorder="1"/>
    <xf numFmtId="0" fontId="6" fillId="0" borderId="19" xfId="6" applyFont="1" applyBorder="1" applyAlignment="1">
      <alignment horizontal="left" indent="2"/>
    </xf>
    <xf numFmtId="0" fontId="6" fillId="0" borderId="38" xfId="6" applyFont="1" applyBorder="1" applyAlignment="1">
      <alignment horizontal="left" indent="2"/>
    </xf>
    <xf numFmtId="0" fontId="7" fillId="0" borderId="39" xfId="6" applyFont="1" applyBorder="1"/>
    <xf numFmtId="0" fontId="6" fillId="0" borderId="39" xfId="6" applyFont="1" applyBorder="1" applyAlignment="1">
      <alignment horizontal="left" indent="2"/>
    </xf>
    <xf numFmtId="0" fontId="6" fillId="0" borderId="40" xfId="6" applyFont="1" applyBorder="1" applyAlignment="1">
      <alignment horizontal="left" indent="2"/>
    </xf>
    <xf numFmtId="0" fontId="6" fillId="0" borderId="41" xfId="6" applyFont="1" applyBorder="1" applyAlignment="1">
      <alignment horizontal="left" indent="1"/>
    </xf>
    <xf numFmtId="0" fontId="7" fillId="0" borderId="21" xfId="6" applyFont="1" applyBorder="1"/>
    <xf numFmtId="0" fontId="7" fillId="0" borderId="42" xfId="6" applyFont="1" applyBorder="1"/>
    <xf numFmtId="6" fontId="9" fillId="0" borderId="43" xfId="1" applyNumberFormat="1" applyFont="1" applyBorder="1" applyAlignment="1">
      <alignment vertical="center"/>
    </xf>
    <xf numFmtId="9" fontId="9" fillId="0" borderId="43" xfId="7" applyFont="1" applyBorder="1" applyAlignment="1">
      <alignment horizontal="center" vertical="center"/>
    </xf>
    <xf numFmtId="0" fontId="7" fillId="0" borderId="43" xfId="6" applyFont="1" applyBorder="1"/>
    <xf numFmtId="6" fontId="9" fillId="0" borderId="32" xfId="1" applyNumberFormat="1" applyFont="1" applyBorder="1" applyAlignment="1">
      <alignment vertical="center"/>
    </xf>
    <xf numFmtId="9" fontId="9" fillId="0" borderId="32" xfId="7" applyFont="1" applyBorder="1" applyAlignment="1">
      <alignment horizontal="center" vertical="center"/>
    </xf>
    <xf numFmtId="0" fontId="7" fillId="0" borderId="28" xfId="6" applyFont="1" applyBorder="1" applyAlignment="1">
      <alignment horizontal="left" indent="1"/>
    </xf>
    <xf numFmtId="0" fontId="6" fillId="0" borderId="4" xfId="6" applyFont="1" applyBorder="1" applyAlignment="1">
      <alignment horizontal="left" indent="3"/>
    </xf>
    <xf numFmtId="0" fontId="6" fillId="0" borderId="32" xfId="6" applyFont="1" applyBorder="1" applyAlignment="1">
      <alignment horizontal="left" indent="3"/>
    </xf>
    <xf numFmtId="0" fontId="6" fillId="0" borderId="22" xfId="6" applyFont="1" applyBorder="1" applyAlignment="1">
      <alignment horizontal="left" indent="2"/>
    </xf>
    <xf numFmtId="0" fontId="6" fillId="0" borderId="21" xfId="6" applyFont="1" applyBorder="1" applyAlignment="1">
      <alignment horizontal="left" indent="2"/>
    </xf>
    <xf numFmtId="0" fontId="6" fillId="0" borderId="17" xfId="6" applyFont="1" applyBorder="1" applyAlignment="1">
      <alignment horizontal="left" indent="2"/>
    </xf>
    <xf numFmtId="5" fontId="6" fillId="0" borderId="43" xfId="2" applyNumberFormat="1" applyFont="1" applyBorder="1" applyAlignment="1">
      <alignment vertical="center"/>
    </xf>
    <xf numFmtId="0" fontId="6" fillId="0" borderId="23" xfId="6" applyFont="1" applyBorder="1" applyAlignment="1">
      <alignment horizontal="left" indent="2"/>
    </xf>
    <xf numFmtId="0" fontId="6" fillId="0" borderId="46" xfId="6" applyFont="1" applyBorder="1" applyAlignment="1">
      <alignment horizontal="center"/>
    </xf>
    <xf numFmtId="0" fontId="6" fillId="0" borderId="52" xfId="6" applyFont="1" applyBorder="1" applyAlignment="1">
      <alignment horizontal="left" indent="3"/>
    </xf>
    <xf numFmtId="5" fontId="6" fillId="0" borderId="27" xfId="2" applyNumberFormat="1" applyFont="1" applyBorder="1" applyAlignment="1">
      <alignment vertical="center"/>
    </xf>
    <xf numFmtId="0" fontId="15" fillId="4" borderId="0" xfId="6" quotePrefix="1" applyFont="1" applyFill="1" applyBorder="1" applyAlignment="1">
      <alignment horizontal="right" vertical="center"/>
    </xf>
    <xf numFmtId="0" fontId="6" fillId="0" borderId="0" xfId="6" quotePrefix="1" applyFont="1" applyBorder="1" applyAlignment="1">
      <alignment horizontal="right" vertical="center"/>
    </xf>
    <xf numFmtId="0" fontId="6" fillId="0" borderId="3" xfId="6" quotePrefix="1" applyFont="1" applyBorder="1" applyAlignment="1">
      <alignment horizontal="right" vertical="center"/>
    </xf>
    <xf numFmtId="3" fontId="6" fillId="3" borderId="0" xfId="6" applyNumberFormat="1" applyFont="1" applyFill="1" applyBorder="1" applyAlignment="1">
      <alignment horizontal="center" vertical="center"/>
    </xf>
    <xf numFmtId="3" fontId="6" fillId="0" borderId="3" xfId="6" applyNumberFormat="1" applyFont="1" applyBorder="1" applyAlignment="1">
      <alignment horizontal="center" vertical="center"/>
    </xf>
    <xf numFmtId="3" fontId="6" fillId="0" borderId="0" xfId="6" applyNumberFormat="1" applyFont="1" applyBorder="1" applyAlignment="1">
      <alignment horizontal="center" vertical="center"/>
    </xf>
    <xf numFmtId="0" fontId="7" fillId="0" borderId="0" xfId="6" applyFont="1" applyAlignment="1">
      <alignment horizontal="left"/>
    </xf>
    <xf numFmtId="0" fontId="6" fillId="0" borderId="0" xfId="6" applyFont="1" applyBorder="1" applyAlignment="1">
      <alignment horizontal="left" indent="12"/>
    </xf>
    <xf numFmtId="0" fontId="7" fillId="0" borderId="0" xfId="6" applyFont="1" applyBorder="1" applyAlignment="1">
      <alignment horizontal="left" indent="12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16" fontId="6" fillId="0" borderId="0" xfId="0" quotePrefix="1" applyNumberFormat="1" applyFont="1" applyBorder="1" applyAlignment="1">
      <alignment horizontal="center" vertical="center"/>
    </xf>
    <xf numFmtId="6" fontId="6" fillId="0" borderId="30" xfId="0" applyNumberFormat="1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5" fontId="6" fillId="0" borderId="19" xfId="0" applyNumberFormat="1" applyFont="1" applyBorder="1" applyAlignment="1">
      <alignment horizontal="left" vertical="center" indent="1"/>
    </xf>
    <xf numFmtId="0" fontId="6" fillId="0" borderId="36" xfId="0" applyFont="1" applyBorder="1" applyAlignment="1">
      <alignment horizontal="left" vertical="center" indent="1"/>
    </xf>
    <xf numFmtId="0" fontId="6" fillId="0" borderId="24" xfId="0" applyFont="1" applyBorder="1" applyAlignment="1">
      <alignment vertical="center"/>
    </xf>
    <xf numFmtId="6" fontId="6" fillId="0" borderId="24" xfId="0" applyNumberFormat="1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55" xfId="0" applyFont="1" applyBorder="1" applyAlignment="1">
      <alignment vertical="center"/>
    </xf>
    <xf numFmtId="0" fontId="6" fillId="0" borderId="23" xfId="0" applyFont="1" applyBorder="1" applyAlignment="1">
      <alignment horizontal="left" vertical="center" indent="1"/>
    </xf>
    <xf numFmtId="0" fontId="7" fillId="0" borderId="54" xfId="0" applyFont="1" applyBorder="1" applyAlignment="1">
      <alignment vertical="center"/>
    </xf>
    <xf numFmtId="164" fontId="6" fillId="0" borderId="43" xfId="1" applyNumberFormat="1" applyFont="1" applyBorder="1" applyAlignment="1">
      <alignment vertical="center"/>
    </xf>
    <xf numFmtId="164" fontId="6" fillId="0" borderId="55" xfId="1" applyNumberFormat="1" applyFont="1" applyBorder="1" applyAlignment="1">
      <alignment vertical="center"/>
    </xf>
    <xf numFmtId="0" fontId="6" fillId="0" borderId="46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27" xfId="0" applyFont="1" applyFill="1" applyBorder="1" applyAlignment="1">
      <alignment vertical="center"/>
    </xf>
    <xf numFmtId="10" fontId="6" fillId="0" borderId="4" xfId="7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5" fontId="6" fillId="0" borderId="4" xfId="3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 indent="1"/>
    </xf>
    <xf numFmtId="0" fontId="6" fillId="0" borderId="32" xfId="0" applyFont="1" applyFill="1" applyBorder="1" applyAlignment="1">
      <alignment horizontal="left" vertical="center" indent="1"/>
    </xf>
    <xf numFmtId="164" fontId="6" fillId="0" borderId="56" xfId="1" applyNumberFormat="1" applyFont="1" applyBorder="1" applyAlignment="1">
      <alignment vertical="center"/>
    </xf>
    <xf numFmtId="0" fontId="6" fillId="0" borderId="45" xfId="0" applyFont="1" applyBorder="1" applyAlignment="1">
      <alignment horizontal="left" vertical="center" indent="1"/>
    </xf>
    <xf numFmtId="3" fontId="7" fillId="0" borderId="24" xfId="0" applyNumberFormat="1" applyFont="1" applyBorder="1" applyAlignment="1">
      <alignment horizontal="right" vertical="center" wrapText="1"/>
    </xf>
    <xf numFmtId="0" fontId="6" fillId="0" borderId="56" xfId="0" applyFont="1" applyBorder="1" applyAlignment="1">
      <alignment vertical="center"/>
    </xf>
    <xf numFmtId="0" fontId="6" fillId="0" borderId="32" xfId="0" applyFont="1" applyBorder="1" applyAlignment="1">
      <alignment horizontal="left" vertical="center" indent="1"/>
    </xf>
    <xf numFmtId="0" fontId="6" fillId="0" borderId="21" xfId="0" applyFont="1" applyBorder="1" applyAlignment="1">
      <alignment horizontal="left" vertical="center" indent="1"/>
    </xf>
    <xf numFmtId="0" fontId="6" fillId="0" borderId="39" xfId="0" applyFont="1" applyBorder="1" applyAlignment="1">
      <alignment horizontal="left" vertical="center" indent="2"/>
    </xf>
    <xf numFmtId="0" fontId="6" fillId="0" borderId="42" xfId="0" applyFont="1" applyBorder="1" applyAlignment="1">
      <alignment horizontal="left" vertical="center" indent="2"/>
    </xf>
    <xf numFmtId="0" fontId="6" fillId="0" borderId="37" xfId="0" applyFont="1" applyFill="1" applyBorder="1" applyAlignment="1">
      <alignment horizontal="left" vertical="center" indent="1"/>
    </xf>
    <xf numFmtId="0" fontId="6" fillId="0" borderId="19" xfId="0" applyFont="1" applyFill="1" applyBorder="1" applyAlignment="1">
      <alignment horizontal="left" vertical="center" indent="1"/>
    </xf>
    <xf numFmtId="0" fontId="6" fillId="0" borderId="38" xfId="0" applyFont="1" applyFill="1" applyBorder="1" applyAlignment="1">
      <alignment horizontal="left" vertical="center" indent="1"/>
    </xf>
    <xf numFmtId="0" fontId="6" fillId="0" borderId="38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2"/>
    </xf>
    <xf numFmtId="0" fontId="6" fillId="0" borderId="34" xfId="0" applyFont="1" applyFill="1" applyBorder="1" applyAlignment="1">
      <alignment horizontal="left" vertical="center" indent="1"/>
    </xf>
    <xf numFmtId="0" fontId="6" fillId="0" borderId="35" xfId="0" applyFont="1" applyFill="1" applyBorder="1" applyAlignment="1">
      <alignment horizontal="left" vertical="center" indent="1"/>
    </xf>
    <xf numFmtId="0" fontId="6" fillId="0" borderId="36" xfId="0" applyFont="1" applyFill="1" applyBorder="1" applyAlignment="1">
      <alignment horizontal="left" vertical="center" indent="1"/>
    </xf>
    <xf numFmtId="6" fontId="7" fillId="0" borderId="55" xfId="0" applyNumberFormat="1" applyFont="1" applyBorder="1" applyAlignment="1">
      <alignment horizontal="right" vertical="center" wrapText="1"/>
    </xf>
    <xf numFmtId="0" fontId="6" fillId="0" borderId="47" xfId="0" applyFont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164" fontId="6" fillId="0" borderId="47" xfId="1" applyNumberFormat="1" applyFont="1" applyBorder="1" applyAlignment="1">
      <alignment horizontal="center" vertical="center"/>
    </xf>
    <xf numFmtId="9" fontId="9" fillId="0" borderId="28" xfId="7" applyFont="1" applyBorder="1" applyAlignment="1">
      <alignment vertical="center"/>
    </xf>
    <xf numFmtId="0" fontId="6" fillId="0" borderId="3" xfId="6" applyFont="1" applyBorder="1" applyAlignment="1">
      <alignment horizontal="left" indent="3"/>
    </xf>
    <xf numFmtId="0" fontId="7" fillId="0" borderId="6" xfId="6" applyFont="1" applyBorder="1" applyAlignment="1">
      <alignment horizontal="left" indent="1"/>
    </xf>
    <xf numFmtId="6" fontId="6" fillId="0" borderId="50" xfId="1" applyNumberFormat="1" applyFont="1" applyBorder="1" applyAlignment="1">
      <alignment vertical="center"/>
    </xf>
    <xf numFmtId="6" fontId="13" fillId="0" borderId="59" xfId="0" applyNumberFormat="1" applyFont="1" applyBorder="1" applyAlignment="1">
      <alignment vertical="center"/>
    </xf>
    <xf numFmtId="38" fontId="13" fillId="0" borderId="59" xfId="0" applyNumberFormat="1" applyFont="1" applyBorder="1" applyAlignment="1">
      <alignment vertical="center"/>
    </xf>
    <xf numFmtId="0" fontId="0" fillId="0" borderId="60" xfId="0" applyBorder="1" applyAlignment="1">
      <alignment horizontal="left" vertical="center" indent="1"/>
    </xf>
    <xf numFmtId="0" fontId="0" fillId="0" borderId="61" xfId="0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2"/>
    </xf>
    <xf numFmtId="0" fontId="4" fillId="0" borderId="43" xfId="0" applyFont="1" applyBorder="1" applyAlignment="1">
      <alignment vertical="center"/>
    </xf>
    <xf numFmtId="0" fontId="4" fillId="0" borderId="55" xfId="0" applyFont="1" applyBorder="1" applyAlignment="1">
      <alignment vertical="center"/>
    </xf>
    <xf numFmtId="164" fontId="4" fillId="0" borderId="55" xfId="1" applyNumberFormat="1" applyFont="1" applyBorder="1" applyAlignment="1">
      <alignment vertical="center"/>
    </xf>
    <xf numFmtId="0" fontId="4" fillId="0" borderId="35" xfId="0" applyFont="1" applyBorder="1" applyAlignment="1">
      <alignment horizontal="left" vertical="center" indent="2"/>
    </xf>
    <xf numFmtId="0" fontId="4" fillId="0" borderId="19" xfId="0" applyFont="1" applyBorder="1" applyAlignment="1">
      <alignment horizontal="left" vertical="center" indent="2"/>
    </xf>
    <xf numFmtId="0" fontId="4" fillId="0" borderId="4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6" fontId="4" fillId="0" borderId="24" xfId="0" applyNumberFormat="1" applyFont="1" applyBorder="1" applyAlignment="1">
      <alignment vertical="center"/>
    </xf>
    <xf numFmtId="5" fontId="4" fillId="0" borderId="4" xfId="0" applyNumberFormat="1" applyFont="1" applyBorder="1" applyAlignment="1">
      <alignment vertical="center"/>
    </xf>
    <xf numFmtId="0" fontId="4" fillId="0" borderId="35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6" fontId="4" fillId="0" borderId="58" xfId="0" applyNumberFormat="1" applyFont="1" applyBorder="1" applyAlignment="1">
      <alignment vertical="center"/>
    </xf>
    <xf numFmtId="5" fontId="4" fillId="0" borderId="54" xfId="0" applyNumberFormat="1" applyFont="1" applyBorder="1" applyAlignment="1">
      <alignment vertical="center"/>
    </xf>
    <xf numFmtId="0" fontId="4" fillId="0" borderId="41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6" fontId="4" fillId="0" borderId="43" xfId="1" applyNumberFormat="1" applyFont="1" applyBorder="1" applyAlignment="1">
      <alignment vertical="center"/>
    </xf>
    <xf numFmtId="8" fontId="4" fillId="0" borderId="44" xfId="1" applyNumberFormat="1" applyFont="1" applyBorder="1" applyAlignment="1">
      <alignment vertical="center"/>
    </xf>
    <xf numFmtId="164" fontId="4" fillId="0" borderId="32" xfId="1" applyNumberFormat="1" applyFont="1" applyBorder="1" applyAlignment="1">
      <alignment vertical="center"/>
    </xf>
    <xf numFmtId="8" fontId="4" fillId="0" borderId="33" xfId="1" applyNumberFormat="1" applyFont="1" applyBorder="1" applyAlignment="1">
      <alignment vertical="center"/>
    </xf>
    <xf numFmtId="6" fontId="4" fillId="0" borderId="44" xfId="3" applyNumberFormat="1" applyFont="1" applyBorder="1" applyAlignment="1">
      <alignment vertical="center"/>
    </xf>
    <xf numFmtId="164" fontId="4" fillId="0" borderId="30" xfId="1" applyNumberFormat="1" applyFont="1" applyBorder="1" applyAlignment="1">
      <alignment vertical="center"/>
    </xf>
    <xf numFmtId="6" fontId="4" fillId="0" borderId="4" xfId="0" applyNumberFormat="1" applyFont="1" applyBorder="1" applyAlignment="1">
      <alignment vertical="center"/>
    </xf>
    <xf numFmtId="6" fontId="4" fillId="0" borderId="24" xfId="0" applyNumberFormat="1" applyFont="1" applyBorder="1" applyAlignment="1">
      <alignment horizontal="right" vertical="center" indent="1"/>
    </xf>
    <xf numFmtId="0" fontId="4" fillId="0" borderId="30" xfId="0" applyFont="1" applyBorder="1" applyAlignment="1">
      <alignment vertical="center"/>
    </xf>
    <xf numFmtId="38" fontId="4" fillId="0" borderId="32" xfId="0" applyNumberFormat="1" applyFont="1" applyBorder="1" applyAlignment="1">
      <alignment vertical="center"/>
    </xf>
    <xf numFmtId="6" fontId="4" fillId="0" borderId="43" xfId="0" applyNumberFormat="1" applyFont="1" applyBorder="1" applyAlignment="1">
      <alignment horizontal="right" vertical="center" indent="1"/>
    </xf>
    <xf numFmtId="165" fontId="4" fillId="0" borderId="4" xfId="0" applyNumberFormat="1" applyFont="1" applyBorder="1" applyAlignment="1">
      <alignment horizontal="left" vertical="center" indent="1"/>
    </xf>
    <xf numFmtId="6" fontId="4" fillId="0" borderId="54" xfId="0" applyNumberFormat="1" applyFont="1" applyBorder="1" applyAlignment="1">
      <alignment vertical="center"/>
    </xf>
    <xf numFmtId="164" fontId="4" fillId="0" borderId="33" xfId="0" applyNumberFormat="1" applyFont="1" applyBorder="1" applyAlignment="1">
      <alignment vertical="center"/>
    </xf>
    <xf numFmtId="164" fontId="4" fillId="0" borderId="33" xfId="1" applyNumberFormat="1" applyFont="1" applyBorder="1" applyAlignment="1">
      <alignment vertical="center"/>
    </xf>
    <xf numFmtId="38" fontId="4" fillId="0" borderId="58" xfId="0" applyNumberFormat="1" applyFont="1" applyBorder="1" applyAlignment="1">
      <alignment vertical="center"/>
    </xf>
    <xf numFmtId="9" fontId="4" fillId="0" borderId="53" xfId="7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6" fontId="6" fillId="0" borderId="52" xfId="3" applyNumberFormat="1" applyFont="1" applyFill="1" applyBorder="1" applyAlignment="1">
      <alignment vertical="center"/>
    </xf>
    <xf numFmtId="6" fontId="6" fillId="0" borderId="28" xfId="0" applyNumberFormat="1" applyFont="1" applyFill="1" applyBorder="1" applyAlignment="1">
      <alignment vertical="center"/>
    </xf>
    <xf numFmtId="6" fontId="6" fillId="0" borderId="24" xfId="3" applyNumberFormat="1" applyFont="1" applyFill="1" applyBorder="1" applyAlignment="1">
      <alignment vertical="center"/>
    </xf>
    <xf numFmtId="6" fontId="6" fillId="0" borderId="30" xfId="0" applyNumberFormat="1" applyFont="1" applyFill="1" applyBorder="1" applyAlignment="1">
      <alignment vertical="center"/>
    </xf>
    <xf numFmtId="6" fontId="7" fillId="0" borderId="24" xfId="3" applyNumberFormat="1" applyFont="1" applyFill="1" applyBorder="1" applyAlignment="1">
      <alignment vertical="center"/>
    </xf>
    <xf numFmtId="6" fontId="6" fillId="0" borderId="33" xfId="1" applyNumberFormat="1" applyFont="1" applyFill="1" applyBorder="1" applyAlignment="1">
      <alignment vertical="center"/>
    </xf>
    <xf numFmtId="6" fontId="0" fillId="0" borderId="44" xfId="0" applyNumberFormat="1" applyBorder="1" applyAlignment="1">
      <alignment vertical="center"/>
    </xf>
    <xf numFmtId="6" fontId="7" fillId="0" borderId="53" xfId="3" applyNumberFormat="1" applyFont="1" applyFill="1" applyBorder="1" applyAlignment="1">
      <alignment vertical="center"/>
    </xf>
    <xf numFmtId="0" fontId="6" fillId="0" borderId="62" xfId="0" applyFont="1" applyBorder="1" applyAlignment="1">
      <alignment horizontal="center" vertical="center"/>
    </xf>
    <xf numFmtId="0" fontId="6" fillId="0" borderId="62" xfId="0" quotePrefix="1" applyFont="1" applyBorder="1" applyAlignment="1">
      <alignment horizontal="center" vertical="center"/>
    </xf>
    <xf numFmtId="16" fontId="6" fillId="0" borderId="62" xfId="0" quotePrefix="1" applyNumberFormat="1" applyFont="1" applyBorder="1" applyAlignment="1">
      <alignment horizontal="center" vertical="center"/>
    </xf>
    <xf numFmtId="0" fontId="6" fillId="0" borderId="62" xfId="6" applyFont="1" applyBorder="1" applyAlignment="1">
      <alignment horizontal="center" vertical="center"/>
    </xf>
    <xf numFmtId="0" fontId="6" fillId="0" borderId="62" xfId="6" applyFont="1" applyBorder="1" applyAlignment="1">
      <alignment horizontal="center"/>
    </xf>
    <xf numFmtId="9" fontId="9" fillId="0" borderId="30" xfId="0" applyNumberFormat="1" applyFont="1" applyBorder="1"/>
    <xf numFmtId="10" fontId="10" fillId="0" borderId="30" xfId="0" applyNumberFormat="1" applyFont="1" applyBorder="1"/>
    <xf numFmtId="10" fontId="10" fillId="0" borderId="33" xfId="7" applyNumberFormat="1" applyFont="1" applyBorder="1"/>
    <xf numFmtId="0" fontId="9" fillId="0" borderId="19" xfId="0" applyFont="1" applyBorder="1" applyAlignment="1">
      <alignment horizontal="left" indent="1"/>
    </xf>
    <xf numFmtId="0" fontId="10" fillId="0" borderId="19" xfId="0" applyFont="1" applyBorder="1" applyAlignment="1">
      <alignment horizontal="left" indent="1"/>
    </xf>
    <xf numFmtId="0" fontId="9" fillId="0" borderId="38" xfId="0" applyFont="1" applyBorder="1" applyAlignment="1">
      <alignment horizontal="left" indent="1"/>
    </xf>
    <xf numFmtId="0" fontId="9" fillId="0" borderId="35" xfId="0" applyFont="1" applyBorder="1" applyAlignment="1">
      <alignment horizontal="left" indent="1"/>
    </xf>
    <xf numFmtId="0" fontId="10" fillId="0" borderId="35" xfId="0" applyFont="1" applyBorder="1" applyAlignment="1">
      <alignment horizontal="left" indent="1"/>
    </xf>
    <xf numFmtId="0" fontId="9" fillId="0" borderId="36" xfId="0" applyFont="1" applyBorder="1" applyAlignment="1">
      <alignment horizontal="left" indent="1"/>
    </xf>
    <xf numFmtId="6" fontId="6" fillId="0" borderId="55" xfId="3" applyNumberFormat="1" applyFont="1" applyFill="1" applyBorder="1" applyAlignment="1">
      <alignment vertical="center"/>
    </xf>
    <xf numFmtId="6" fontId="6" fillId="0" borderId="53" xfId="3" applyNumberFormat="1" applyFont="1" applyFill="1" applyBorder="1" applyAlignment="1">
      <alignment vertical="center"/>
    </xf>
    <xf numFmtId="6" fontId="6" fillId="0" borderId="58" xfId="3" applyNumberFormat="1" applyFont="1" applyFill="1" applyBorder="1" applyAlignment="1">
      <alignment vertical="center"/>
    </xf>
    <xf numFmtId="6" fontId="6" fillId="5" borderId="54" xfId="3" applyNumberFormat="1" applyFont="1" applyFill="1" applyBorder="1" applyAlignment="1">
      <alignment vertical="center"/>
    </xf>
    <xf numFmtId="6" fontId="6" fillId="5" borderId="33" xfId="0" applyNumberFormat="1" applyFont="1" applyFill="1" applyBorder="1" applyAlignment="1">
      <alignment vertical="center"/>
    </xf>
    <xf numFmtId="166" fontId="6" fillId="5" borderId="3" xfId="7" applyNumberFormat="1" applyFont="1" applyFill="1" applyBorder="1" applyAlignment="1">
      <alignment vertical="center"/>
    </xf>
    <xf numFmtId="5" fontId="6" fillId="5" borderId="3" xfId="3" applyNumberFormat="1" applyFont="1" applyFill="1" applyBorder="1" applyAlignment="1">
      <alignment vertical="center"/>
    </xf>
    <xf numFmtId="166" fontId="6" fillId="5" borderId="17" xfId="7" applyNumberFormat="1" applyFont="1" applyFill="1" applyBorder="1" applyAlignment="1">
      <alignment vertical="center"/>
    </xf>
    <xf numFmtId="8" fontId="6" fillId="5" borderId="51" xfId="1" applyNumberFormat="1" applyFont="1" applyFill="1" applyBorder="1" applyAlignment="1">
      <alignment vertical="center"/>
    </xf>
    <xf numFmtId="6" fontId="6" fillId="5" borderId="51" xfId="3" applyNumberFormat="1" applyFont="1" applyFill="1" applyBorder="1" applyAlignment="1">
      <alignment vertical="center"/>
    </xf>
    <xf numFmtId="0" fontId="6" fillId="5" borderId="34" xfId="0" applyFont="1" applyFill="1" applyBorder="1" applyAlignment="1">
      <alignment horizontal="left" indent="1"/>
    </xf>
    <xf numFmtId="0" fontId="6" fillId="5" borderId="37" xfId="0" applyFont="1" applyFill="1" applyBorder="1" applyAlignment="1">
      <alignment horizontal="left" indent="1"/>
    </xf>
    <xf numFmtId="9" fontId="9" fillId="5" borderId="28" xfId="7" applyFont="1" applyFill="1" applyBorder="1"/>
    <xf numFmtId="6" fontId="6" fillId="5" borderId="17" xfId="6" applyNumberFormat="1" applyFont="1" applyFill="1" applyBorder="1" applyAlignment="1">
      <alignment vertical="center"/>
    </xf>
    <xf numFmtId="9" fontId="6" fillId="5" borderId="32" xfId="8" applyFont="1" applyFill="1" applyBorder="1" applyAlignment="1">
      <alignment vertical="center"/>
    </xf>
    <xf numFmtId="8" fontId="6" fillId="5" borderId="17" xfId="8" applyNumberFormat="1" applyFont="1" applyFill="1" applyBorder="1" applyAlignment="1">
      <alignment vertical="center"/>
    </xf>
    <xf numFmtId="6" fontId="6" fillId="5" borderId="15" xfId="8" applyNumberFormat="1" applyFont="1" applyFill="1" applyBorder="1" applyAlignment="1">
      <alignment vertical="center"/>
    </xf>
    <xf numFmtId="6" fontId="10" fillId="5" borderId="46" xfId="1" applyNumberFormat="1" applyFont="1" applyFill="1" applyBorder="1" applyAlignment="1">
      <alignment vertical="center"/>
    </xf>
    <xf numFmtId="6" fontId="9" fillId="5" borderId="33" xfId="1" applyNumberFormat="1" applyFont="1" applyFill="1" applyBorder="1" applyAlignment="1">
      <alignment vertical="center"/>
    </xf>
    <xf numFmtId="6" fontId="10" fillId="5" borderId="51" xfId="1" applyNumberFormat="1" applyFont="1" applyFill="1" applyBorder="1" applyAlignment="1">
      <alignment vertical="center"/>
    </xf>
    <xf numFmtId="0" fontId="6" fillId="5" borderId="47" xfId="6" applyFont="1" applyFill="1" applyBorder="1" applyAlignment="1">
      <alignment horizontal="center"/>
    </xf>
    <xf numFmtId="5" fontId="6" fillId="5" borderId="44" xfId="2" applyNumberFormat="1" applyFont="1" applyFill="1" applyBorder="1" applyAlignment="1">
      <alignment vertical="center"/>
    </xf>
    <xf numFmtId="5" fontId="6" fillId="5" borderId="30" xfId="2" applyNumberFormat="1" applyFont="1" applyFill="1" applyBorder="1" applyAlignment="1">
      <alignment vertical="center"/>
    </xf>
    <xf numFmtId="5" fontId="6" fillId="5" borderId="33" xfId="2" applyNumberFormat="1" applyFont="1" applyFill="1" applyBorder="1" applyAlignment="1">
      <alignment vertical="center"/>
    </xf>
    <xf numFmtId="0" fontId="6" fillId="5" borderId="29" xfId="6" applyFont="1" applyFill="1" applyBorder="1" applyAlignment="1">
      <alignment horizontal="left" indent="1"/>
    </xf>
    <xf numFmtId="0" fontId="6" fillId="5" borderId="24" xfId="6" applyFont="1" applyFill="1" applyBorder="1" applyAlignment="1">
      <alignment horizontal="left" indent="3"/>
    </xf>
    <xf numFmtId="0" fontId="6" fillId="5" borderId="4" xfId="6" applyFont="1" applyFill="1" applyBorder="1" applyAlignment="1">
      <alignment horizontal="left" indent="3"/>
    </xf>
    <xf numFmtId="0" fontId="6" fillId="5" borderId="31" xfId="6" applyFont="1" applyFill="1" applyBorder="1" applyAlignment="1">
      <alignment horizontal="left" indent="1"/>
    </xf>
    <xf numFmtId="0" fontId="6" fillId="5" borderId="53" xfId="6" applyFont="1" applyFill="1" applyBorder="1" applyAlignment="1">
      <alignment horizontal="left" indent="3"/>
    </xf>
    <xf numFmtId="0" fontId="6" fillId="5" borderId="32" xfId="6" applyFont="1" applyFill="1" applyBorder="1" applyAlignment="1">
      <alignment horizontal="left" indent="3"/>
    </xf>
    <xf numFmtId="0" fontId="6" fillId="5" borderId="0" xfId="6" applyFont="1" applyFill="1" applyBorder="1" applyAlignment="1">
      <alignment horizontal="left" vertical="center" indent="2"/>
    </xf>
    <xf numFmtId="0" fontId="16" fillId="5" borderId="12" xfId="6" applyFont="1" applyFill="1" applyBorder="1" applyAlignment="1">
      <alignment horizontal="left" vertical="center"/>
    </xf>
    <xf numFmtId="3" fontId="8" fillId="5" borderId="12" xfId="6" applyNumberFormat="1" applyFont="1" applyFill="1" applyBorder="1" applyAlignment="1">
      <alignment horizontal="left" vertical="center"/>
    </xf>
    <xf numFmtId="0" fontId="6" fillId="5" borderId="0" xfId="6" applyFont="1" applyFill="1" applyBorder="1" applyAlignment="1">
      <alignment horizontal="center" vertical="center"/>
    </xf>
    <xf numFmtId="3" fontId="8" fillId="5" borderId="0" xfId="6" applyNumberFormat="1" applyFont="1" applyFill="1" applyBorder="1" applyAlignment="1">
      <alignment horizontal="center" vertical="center"/>
    </xf>
    <xf numFmtId="3" fontId="14" fillId="5" borderId="1" xfId="6" applyNumberFormat="1" applyFont="1" applyFill="1" applyBorder="1" applyAlignment="1">
      <alignment horizontal="left" indent="3"/>
    </xf>
    <xf numFmtId="6" fontId="6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horizontal="left" vertical="center" indent="1"/>
    </xf>
    <xf numFmtId="6" fontId="6" fillId="0" borderId="0" xfId="0" applyNumberFormat="1" applyFont="1" applyFill="1" applyBorder="1" applyAlignment="1">
      <alignment vertical="center"/>
    </xf>
    <xf numFmtId="6" fontId="6" fillId="0" borderId="0" xfId="1" applyNumberFormat="1" applyFont="1" applyFill="1" applyBorder="1" applyAlignment="1">
      <alignment vertical="center"/>
    </xf>
    <xf numFmtId="0" fontId="4" fillId="0" borderId="19" xfId="0" applyFont="1" applyBorder="1" applyAlignment="1">
      <alignment horizontal="left" vertical="center" indent="1"/>
    </xf>
    <xf numFmtId="164" fontId="6" fillId="0" borderId="0" xfId="12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4" fontId="6" fillId="0" borderId="0" xfId="1" applyNumberFormat="1" applyFont="1" applyBorder="1" applyAlignment="1">
      <alignment vertical="center"/>
    </xf>
    <xf numFmtId="0" fontId="7" fillId="0" borderId="0" xfId="0" applyFont="1" applyBorder="1"/>
    <xf numFmtId="0" fontId="4" fillId="0" borderId="19" xfId="0" applyFont="1" applyFill="1" applyBorder="1" applyAlignment="1">
      <alignment vertical="center"/>
    </xf>
    <xf numFmtId="38" fontId="4" fillId="0" borderId="0" xfId="3" applyNumberFormat="1" applyFont="1" applyFill="1" applyBorder="1" applyAlignment="1">
      <alignment horizontal="right" vertical="center"/>
    </xf>
    <xf numFmtId="0" fontId="9" fillId="2" borderId="39" xfId="0" applyFont="1" applyFill="1" applyBorder="1"/>
    <xf numFmtId="0" fontId="0" fillId="0" borderId="19" xfId="0" applyFill="1" applyBorder="1" applyAlignment="1">
      <alignment vertical="center"/>
    </xf>
    <xf numFmtId="167" fontId="6" fillId="2" borderId="3" xfId="7" applyNumberFormat="1" applyFont="1" applyFill="1" applyBorder="1" applyAlignment="1">
      <alignment horizontal="center" vertical="center"/>
    </xf>
    <xf numFmtId="0" fontId="9" fillId="0" borderId="39" xfId="0" applyFont="1" applyBorder="1"/>
    <xf numFmtId="38" fontId="4" fillId="0" borderId="0" xfId="3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vertical="center"/>
    </xf>
    <xf numFmtId="0" fontId="9" fillId="0" borderId="34" xfId="0" applyFont="1" applyBorder="1" applyAlignment="1">
      <alignment horizontal="left" indent="1"/>
    </xf>
    <xf numFmtId="0" fontId="9" fillId="0" borderId="22" xfId="0" applyFont="1" applyBorder="1"/>
    <xf numFmtId="0" fontId="9" fillId="0" borderId="37" xfId="0" applyFont="1" applyBorder="1"/>
    <xf numFmtId="0" fontId="4" fillId="0" borderId="28" xfId="0" applyFont="1" applyFill="1" applyBorder="1" applyAlignment="1">
      <alignment vertical="center"/>
    </xf>
    <xf numFmtId="10" fontId="9" fillId="0" borderId="30" xfId="0" applyNumberFormat="1" applyFont="1" applyBorder="1"/>
    <xf numFmtId="0" fontId="10" fillId="0" borderId="36" xfId="0" applyFont="1" applyBorder="1" applyAlignment="1">
      <alignment horizontal="left" indent="1"/>
    </xf>
    <xf numFmtId="0" fontId="10" fillId="0" borderId="40" xfId="0" applyFont="1" applyBorder="1"/>
    <xf numFmtId="0" fontId="6" fillId="0" borderId="38" xfId="0" applyFont="1" applyFill="1" applyBorder="1" applyAlignment="1">
      <alignment vertical="center"/>
    </xf>
    <xf numFmtId="166" fontId="10" fillId="2" borderId="33" xfId="0" applyNumberFormat="1" applyFont="1" applyFill="1" applyBorder="1"/>
    <xf numFmtId="0" fontId="4" fillId="0" borderId="34" xfId="0" applyFont="1" applyFill="1" applyBorder="1" applyAlignment="1">
      <alignment horizontal="left" vertical="center" indent="1"/>
    </xf>
    <xf numFmtId="0" fontId="4" fillId="0" borderId="22" xfId="0" applyFont="1" applyFill="1" applyBorder="1" applyAlignment="1">
      <alignment horizontal="left" vertical="center" indent="1"/>
    </xf>
    <xf numFmtId="0" fontId="4" fillId="0" borderId="37" xfId="0" applyFont="1" applyFill="1" applyBorder="1" applyAlignment="1">
      <alignment vertical="center"/>
    </xf>
    <xf numFmtId="0" fontId="9" fillId="2" borderId="35" xfId="0" applyFont="1" applyFill="1" applyBorder="1" applyAlignment="1">
      <alignment horizontal="left" indent="1"/>
    </xf>
    <xf numFmtId="6" fontId="9" fillId="0" borderId="30" xfId="0" applyNumberFormat="1" applyFont="1" applyBorder="1"/>
    <xf numFmtId="0" fontId="9" fillId="0" borderId="40" xfId="0" applyFont="1" applyBorder="1"/>
    <xf numFmtId="0" fontId="0" fillId="0" borderId="38" xfId="0" applyFill="1" applyBorder="1" applyAlignment="1">
      <alignment vertical="center"/>
    </xf>
    <xf numFmtId="6" fontId="9" fillId="0" borderId="33" xfId="0" applyNumberFormat="1" applyFont="1" applyBorder="1"/>
    <xf numFmtId="9" fontId="9" fillId="0" borderId="30" xfId="7" applyFont="1" applyBorder="1"/>
    <xf numFmtId="0" fontId="6" fillId="0" borderId="78" xfId="0" applyFont="1" applyBorder="1" applyAlignment="1">
      <alignment horizontal="left" vertical="center" indent="2"/>
    </xf>
    <xf numFmtId="165" fontId="6" fillId="0" borderId="76" xfId="0" applyNumberFormat="1" applyFont="1" applyBorder="1" applyAlignment="1">
      <alignment horizontal="left" vertical="center" indent="1"/>
    </xf>
    <xf numFmtId="6" fontId="6" fillId="0" borderId="58" xfId="0" applyNumberFormat="1" applyFont="1" applyBorder="1" applyAlignment="1">
      <alignment vertical="center"/>
    </xf>
    <xf numFmtId="0" fontId="6" fillId="0" borderId="64" xfId="0" applyFont="1" applyBorder="1" applyAlignment="1">
      <alignment horizontal="left" vertical="center" indent="1"/>
    </xf>
    <xf numFmtId="0" fontId="6" fillId="0" borderId="65" xfId="0" applyFont="1" applyBorder="1" applyAlignment="1">
      <alignment horizontal="right" vertical="center" indent="1"/>
    </xf>
    <xf numFmtId="0" fontId="6" fillId="0" borderId="79" xfId="0" applyFont="1" applyBorder="1" applyAlignment="1">
      <alignment horizontal="left" vertical="center"/>
    </xf>
    <xf numFmtId="0" fontId="7" fillId="0" borderId="80" xfId="0" applyFont="1" applyBorder="1" applyAlignment="1">
      <alignment vertical="center"/>
    </xf>
    <xf numFmtId="164" fontId="8" fillId="0" borderId="81" xfId="1" applyNumberFormat="1" applyFont="1" applyBorder="1" applyAlignment="1">
      <alignment horizontal="center" vertical="center"/>
    </xf>
    <xf numFmtId="0" fontId="6" fillId="0" borderId="82" xfId="0" applyFont="1" applyBorder="1" applyAlignment="1">
      <alignment horizontal="left" vertical="center" indent="1"/>
    </xf>
    <xf numFmtId="6" fontId="6" fillId="0" borderId="83" xfId="0" applyNumberFormat="1" applyFont="1" applyBorder="1" applyAlignment="1">
      <alignment vertical="center"/>
    </xf>
    <xf numFmtId="0" fontId="6" fillId="0" borderId="84" xfId="0" applyFont="1" applyBorder="1" applyAlignment="1">
      <alignment horizontal="left" vertical="center" indent="2"/>
    </xf>
    <xf numFmtId="164" fontId="6" fillId="0" borderId="85" xfId="1" applyNumberFormat="1" applyFont="1" applyBorder="1" applyAlignment="1">
      <alignment vertical="center"/>
    </xf>
    <xf numFmtId="165" fontId="6" fillId="0" borderId="69" xfId="3" applyNumberFormat="1" applyFont="1" applyBorder="1" applyAlignment="1">
      <alignment vertical="center"/>
    </xf>
    <xf numFmtId="0" fontId="7" fillId="0" borderId="69" xfId="0" applyFont="1" applyBorder="1" applyAlignment="1">
      <alignment vertical="center"/>
    </xf>
    <xf numFmtId="5" fontId="6" fillId="0" borderId="85" xfId="3" applyNumberFormat="1" applyFont="1" applyBorder="1" applyAlignment="1">
      <alignment vertical="center"/>
    </xf>
    <xf numFmtId="0" fontId="18" fillId="0" borderId="86" xfId="0" applyFont="1" applyBorder="1" applyAlignment="1">
      <alignment horizontal="left" vertical="center" indent="2"/>
    </xf>
    <xf numFmtId="5" fontId="6" fillId="0" borderId="87" xfId="3" applyNumberFormat="1" applyFont="1" applyBorder="1" applyAlignment="1">
      <alignment vertical="center"/>
    </xf>
    <xf numFmtId="0" fontId="6" fillId="0" borderId="88" xfId="0" applyFont="1" applyBorder="1" applyAlignment="1">
      <alignment horizontal="left" vertical="center" indent="1"/>
    </xf>
    <xf numFmtId="0" fontId="6" fillId="0" borderId="89" xfId="0" applyFont="1" applyBorder="1" applyAlignment="1">
      <alignment horizontal="left" vertical="center" indent="1"/>
    </xf>
    <xf numFmtId="0" fontId="6" fillId="0" borderId="72" xfId="0" applyFont="1" applyBorder="1" applyAlignment="1">
      <alignment vertical="center"/>
    </xf>
    <xf numFmtId="0" fontId="6" fillId="0" borderId="90" xfId="0" applyFont="1" applyBorder="1" applyAlignment="1">
      <alignment vertical="center"/>
    </xf>
    <xf numFmtId="5" fontId="6" fillId="5" borderId="91" xfId="3" applyNumberFormat="1" applyFont="1" applyFill="1" applyBorder="1" applyAlignment="1">
      <alignment vertical="center"/>
    </xf>
    <xf numFmtId="0" fontId="6" fillId="0" borderId="92" xfId="0" applyFont="1" applyBorder="1" applyAlignment="1">
      <alignment horizontal="left" vertical="center" indent="1"/>
    </xf>
    <xf numFmtId="0" fontId="6" fillId="0" borderId="93" xfId="0" applyFont="1" applyBorder="1" applyAlignment="1">
      <alignment horizontal="center" vertical="center"/>
    </xf>
    <xf numFmtId="0" fontId="6" fillId="0" borderId="93" xfId="0" applyFont="1" applyBorder="1" applyAlignment="1">
      <alignment horizontal="left" vertical="center" indent="3"/>
    </xf>
    <xf numFmtId="0" fontId="6" fillId="0" borderId="81" xfId="0" applyFont="1" applyBorder="1" applyAlignment="1">
      <alignment horizontal="left" vertical="center" indent="3"/>
    </xf>
    <xf numFmtId="0" fontId="6" fillId="0" borderId="75" xfId="0" applyFont="1" applyBorder="1" applyAlignment="1">
      <alignment horizontal="left" vertical="center" indent="1"/>
    </xf>
    <xf numFmtId="164" fontId="6" fillId="0" borderId="83" xfId="1" applyNumberFormat="1" applyFont="1" applyBorder="1" applyAlignment="1">
      <alignment vertical="center"/>
    </xf>
    <xf numFmtId="0" fontId="6" fillId="0" borderId="68" xfId="0" applyFont="1" applyBorder="1" applyAlignment="1">
      <alignment horizontal="left" vertical="center" indent="1"/>
    </xf>
    <xf numFmtId="0" fontId="6" fillId="0" borderId="70" xfId="0" applyFont="1" applyBorder="1" applyAlignment="1">
      <alignment horizontal="left" vertical="center" indent="1"/>
    </xf>
    <xf numFmtId="164" fontId="6" fillId="0" borderId="94" xfId="1" applyNumberFormat="1" applyFont="1" applyBorder="1" applyAlignment="1">
      <alignment vertical="center"/>
    </xf>
    <xf numFmtId="164" fontId="6" fillId="5" borderId="91" xfId="1" applyNumberFormat="1" applyFont="1" applyFill="1" applyBorder="1" applyAlignment="1">
      <alignment vertical="center"/>
    </xf>
    <xf numFmtId="164" fontId="6" fillId="0" borderId="71" xfId="1" applyNumberFormat="1" applyFont="1" applyBorder="1" applyAlignment="1">
      <alignment vertical="center"/>
    </xf>
    <xf numFmtId="9" fontId="6" fillId="0" borderId="71" xfId="7" applyFont="1" applyBorder="1" applyAlignment="1">
      <alignment vertical="center"/>
    </xf>
    <xf numFmtId="164" fontId="6" fillId="0" borderId="73" xfId="1" applyNumberFormat="1" applyFont="1" applyBorder="1" applyAlignment="1">
      <alignment vertical="center"/>
    </xf>
    <xf numFmtId="0" fontId="6" fillId="0" borderId="64" xfId="0" applyFont="1" applyBorder="1" applyAlignment="1">
      <alignment horizontal="left" vertical="center" indent="2"/>
    </xf>
    <xf numFmtId="0" fontId="6" fillId="0" borderId="79" xfId="0" applyFont="1" applyBorder="1" applyAlignment="1">
      <alignment horizontal="left" vertical="center" indent="2"/>
    </xf>
    <xf numFmtId="0" fontId="6" fillId="0" borderId="80" xfId="0" applyFont="1" applyBorder="1" applyAlignment="1">
      <alignment horizontal="center" vertical="center"/>
    </xf>
    <xf numFmtId="0" fontId="6" fillId="0" borderId="82" xfId="0" applyFont="1" applyBorder="1" applyAlignment="1">
      <alignment horizontal="left" vertical="center" indent="2"/>
    </xf>
    <xf numFmtId="0" fontId="6" fillId="0" borderId="95" xfId="0" applyFont="1" applyBorder="1" applyAlignment="1">
      <alignment horizontal="left" vertical="center" indent="2"/>
    </xf>
    <xf numFmtId="0" fontId="6" fillId="0" borderId="77" xfId="0" applyFont="1" applyBorder="1" applyAlignment="1">
      <alignment horizontal="left" vertical="center" indent="2"/>
    </xf>
    <xf numFmtId="164" fontId="6" fillId="0" borderId="96" xfId="1" applyNumberFormat="1" applyFont="1" applyBorder="1" applyAlignment="1">
      <alignment vertical="center"/>
    </xf>
    <xf numFmtId="9" fontId="6" fillId="0" borderId="90" xfId="7" applyFont="1" applyBorder="1" applyAlignment="1">
      <alignment horizontal="center" vertical="center"/>
    </xf>
    <xf numFmtId="0" fontId="6" fillId="0" borderId="79" xfId="0" applyFont="1" applyBorder="1" applyAlignment="1">
      <alignment horizontal="left" vertical="center" indent="1"/>
    </xf>
    <xf numFmtId="0" fontId="6" fillId="0" borderId="93" xfId="0" applyFont="1" applyBorder="1" applyAlignment="1">
      <alignment horizontal="left" indent="1"/>
    </xf>
    <xf numFmtId="0" fontId="6" fillId="0" borderId="81" xfId="0" applyFont="1" applyBorder="1" applyAlignment="1">
      <alignment horizontal="center" vertical="center"/>
    </xf>
    <xf numFmtId="6" fontId="7" fillId="0" borderId="83" xfId="0" applyNumberFormat="1" applyFont="1" applyBorder="1" applyAlignment="1">
      <alignment vertical="center"/>
    </xf>
    <xf numFmtId="6" fontId="7" fillId="0" borderId="69" xfId="0" applyNumberFormat="1" applyFont="1" applyBorder="1" applyAlignment="1">
      <alignment vertical="center"/>
    </xf>
    <xf numFmtId="6" fontId="7" fillId="0" borderId="85" xfId="0" applyNumberFormat="1" applyFont="1" applyBorder="1" applyAlignment="1">
      <alignment vertical="center"/>
    </xf>
    <xf numFmtId="0" fontId="6" fillId="0" borderId="72" xfId="0" applyFont="1" applyBorder="1" applyAlignment="1">
      <alignment horizontal="left" vertical="center" indent="1"/>
    </xf>
    <xf numFmtId="0" fontId="7" fillId="0" borderId="71" xfId="0" applyFont="1" applyBorder="1" applyAlignment="1">
      <alignment horizontal="left" indent="1"/>
    </xf>
    <xf numFmtId="0" fontId="7" fillId="0" borderId="90" xfId="0" applyFont="1" applyBorder="1" applyAlignment="1">
      <alignment vertical="center"/>
    </xf>
    <xf numFmtId="6" fontId="6" fillId="5" borderId="91" xfId="0" applyNumberFormat="1" applyFont="1" applyFill="1" applyBorder="1" applyAlignment="1">
      <alignment vertical="center"/>
    </xf>
    <xf numFmtId="0" fontId="7" fillId="0" borderId="93" xfId="0" applyFont="1" applyBorder="1" applyAlignment="1">
      <alignment vertical="center"/>
    </xf>
    <xf numFmtId="6" fontId="6" fillId="0" borderId="81" xfId="0" applyNumberFormat="1" applyFont="1" applyBorder="1" applyAlignment="1">
      <alignment horizontal="center" vertical="center"/>
    </xf>
    <xf numFmtId="0" fontId="4" fillId="0" borderId="82" xfId="0" applyFont="1" applyBorder="1" applyAlignment="1">
      <alignment horizontal="left" vertical="center" indent="2"/>
    </xf>
    <xf numFmtId="164" fontId="4" fillId="0" borderId="83" xfId="1" applyNumberFormat="1" applyFont="1" applyBorder="1" applyAlignment="1">
      <alignment vertical="center"/>
    </xf>
    <xf numFmtId="0" fontId="4" fillId="0" borderId="84" xfId="0" applyFont="1" applyBorder="1" applyAlignment="1">
      <alignment horizontal="left" vertical="center" indent="2"/>
    </xf>
    <xf numFmtId="6" fontId="4" fillId="0" borderId="85" xfId="0" applyNumberFormat="1" applyFont="1" applyBorder="1" applyAlignment="1">
      <alignment vertical="center"/>
    </xf>
    <xf numFmtId="6" fontId="4" fillId="0" borderId="83" xfId="0" applyNumberFormat="1" applyFont="1" applyBorder="1" applyAlignment="1">
      <alignment vertical="center"/>
    </xf>
    <xf numFmtId="165" fontId="4" fillId="0" borderId="69" xfId="3" applyNumberFormat="1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5" fontId="4" fillId="0" borderId="69" xfId="3" applyNumberFormat="1" applyFont="1" applyBorder="1" applyAlignment="1">
      <alignment vertical="center"/>
    </xf>
    <xf numFmtId="0" fontId="4" fillId="0" borderId="84" xfId="0" applyFont="1" applyBorder="1" applyAlignment="1">
      <alignment horizontal="left" vertical="center" indent="1"/>
    </xf>
    <xf numFmtId="164" fontId="17" fillId="0" borderId="69" xfId="1" applyNumberFormat="1" applyFont="1" applyBorder="1" applyAlignment="1">
      <alignment horizontal="center" vertical="center"/>
    </xf>
    <xf numFmtId="6" fontId="4" fillId="0" borderId="97" xfId="0" applyNumberFormat="1" applyFont="1" applyBorder="1" applyAlignment="1">
      <alignment vertical="center"/>
    </xf>
    <xf numFmtId="0" fontId="6" fillId="0" borderId="88" xfId="0" applyFont="1" applyBorder="1" applyAlignment="1">
      <alignment horizontal="left" vertical="center" indent="2"/>
    </xf>
    <xf numFmtId="0" fontId="6" fillId="0" borderId="72" xfId="0" applyFont="1" applyBorder="1" applyAlignment="1">
      <alignment horizontal="left" vertical="center" indent="2"/>
    </xf>
    <xf numFmtId="0" fontId="6" fillId="0" borderId="71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164" fontId="6" fillId="0" borderId="98" xfId="1" applyNumberFormat="1" applyFont="1" applyBorder="1" applyAlignment="1">
      <alignment vertical="center"/>
    </xf>
    <xf numFmtId="6" fontId="6" fillId="0" borderId="99" xfId="0" applyNumberFormat="1" applyFont="1" applyBorder="1" applyAlignment="1">
      <alignment vertical="center"/>
    </xf>
    <xf numFmtId="164" fontId="6" fillId="0" borderId="69" xfId="0" applyNumberFormat="1" applyFont="1" applyBorder="1" applyAlignment="1">
      <alignment vertical="center"/>
    </xf>
    <xf numFmtId="166" fontId="6" fillId="5" borderId="73" xfId="7" applyNumberFormat="1" applyFont="1" applyFill="1" applyBorder="1" applyAlignment="1">
      <alignment vertical="center"/>
    </xf>
    <xf numFmtId="0" fontId="6" fillId="0" borderId="100" xfId="0" applyFont="1" applyBorder="1" applyAlignment="1">
      <alignment horizontal="left" vertical="center" indent="1"/>
    </xf>
    <xf numFmtId="0" fontId="6" fillId="0" borderId="84" xfId="0" applyFont="1" applyBorder="1" applyAlignment="1">
      <alignment horizontal="left" vertical="center" indent="1"/>
    </xf>
    <xf numFmtId="0" fontId="6" fillId="0" borderId="101" xfId="0" applyFont="1" applyBorder="1" applyAlignment="1">
      <alignment horizontal="left" vertical="center" indent="1"/>
    </xf>
    <xf numFmtId="0" fontId="6" fillId="0" borderId="19" xfId="0" applyFont="1" applyBorder="1" applyAlignment="1">
      <alignment horizontal="left" vertical="center" indent="1"/>
    </xf>
    <xf numFmtId="6" fontId="6" fillId="0" borderId="73" xfId="0" applyNumberFormat="1" applyFont="1" applyBorder="1" applyAlignment="1">
      <alignment vertical="center"/>
    </xf>
    <xf numFmtId="0" fontId="6" fillId="0" borderId="102" xfId="0" applyFont="1" applyFill="1" applyBorder="1" applyAlignment="1">
      <alignment horizontal="center" vertical="center"/>
    </xf>
    <xf numFmtId="0" fontId="6" fillId="0" borderId="102" xfId="0" quotePrefix="1" applyFont="1" applyFill="1" applyBorder="1" applyAlignment="1">
      <alignment horizontal="center" vertical="center"/>
    </xf>
    <xf numFmtId="16" fontId="6" fillId="0" borderId="102" xfId="0" quotePrefix="1" applyNumberFormat="1" applyFont="1" applyFill="1" applyBorder="1" applyAlignment="1">
      <alignment horizontal="center" vertical="center"/>
    </xf>
    <xf numFmtId="0" fontId="6" fillId="0" borderId="102" xfId="0" applyFont="1" applyFill="1" applyBorder="1" applyAlignment="1">
      <alignment horizontal="center"/>
    </xf>
    <xf numFmtId="0" fontId="23" fillId="0" borderId="0" xfId="41" applyFont="1"/>
    <xf numFmtId="0" fontId="6" fillId="0" borderId="0" xfId="41" applyFont="1" applyBorder="1" applyAlignment="1">
      <alignment horizontal="left" vertical="center" indent="1"/>
    </xf>
    <xf numFmtId="0" fontId="4" fillId="0" borderId="0" xfId="41" applyFont="1" applyBorder="1" applyAlignment="1">
      <alignment vertical="center"/>
    </xf>
    <xf numFmtId="0" fontId="1" fillId="0" borderId="0" xfId="41"/>
    <xf numFmtId="0" fontId="23" fillId="0" borderId="0" xfId="41" applyFont="1" applyAlignment="1">
      <alignment horizontal="left" indent="1"/>
    </xf>
    <xf numFmtId="0" fontId="24" fillId="0" borderId="0" xfId="41" applyFont="1" applyAlignment="1">
      <alignment vertical="center"/>
    </xf>
    <xf numFmtId="0" fontId="26" fillId="6" borderId="74" xfId="41" applyFont="1" applyFill="1" applyBorder="1" applyAlignment="1">
      <alignment horizontal="center" vertical="center"/>
    </xf>
    <xf numFmtId="0" fontId="23" fillId="6" borderId="67" xfId="41" applyFont="1" applyFill="1" applyBorder="1"/>
    <xf numFmtId="0" fontId="26" fillId="6" borderId="7" xfId="41" applyFont="1" applyFill="1" applyBorder="1" applyAlignment="1">
      <alignment horizontal="center" vertical="center"/>
    </xf>
    <xf numFmtId="0" fontId="26" fillId="6" borderId="51" xfId="41" applyFont="1" applyFill="1" applyBorder="1" applyAlignment="1">
      <alignment horizontal="center" vertical="center"/>
    </xf>
    <xf numFmtId="0" fontId="23" fillId="6" borderId="57" xfId="41" quotePrefix="1" applyFont="1" applyFill="1" applyBorder="1" applyAlignment="1">
      <alignment horizontal="center"/>
    </xf>
    <xf numFmtId="0" fontId="35" fillId="6" borderId="10" xfId="41" applyFont="1" applyFill="1" applyBorder="1" applyAlignment="1">
      <alignment horizontal="center" vertical="center"/>
    </xf>
    <xf numFmtId="0" fontId="26" fillId="6" borderId="10" xfId="41" applyFont="1" applyFill="1" applyBorder="1" applyAlignment="1">
      <alignment horizontal="center" vertical="center"/>
    </xf>
    <xf numFmtId="6" fontId="26" fillId="6" borderId="105" xfId="41" applyNumberFormat="1" applyFont="1" applyFill="1" applyBorder="1" applyAlignment="1">
      <alignment horizontal="center" vertical="center"/>
    </xf>
    <xf numFmtId="6" fontId="26" fillId="6" borderId="44" xfId="41" applyNumberFormat="1" applyFont="1" applyFill="1" applyBorder="1" applyAlignment="1">
      <alignment horizontal="center" vertical="center"/>
    </xf>
    <xf numFmtId="40" fontId="26" fillId="6" borderId="42" xfId="41" applyNumberFormat="1" applyFont="1" applyFill="1" applyBorder="1" applyAlignment="1">
      <alignment horizontal="right" vertical="center"/>
    </xf>
    <xf numFmtId="0" fontId="23" fillId="6" borderId="66" xfId="41" quotePrefix="1" applyFont="1" applyFill="1" applyBorder="1" applyAlignment="1">
      <alignment horizontal="center"/>
    </xf>
    <xf numFmtId="9" fontId="26" fillId="6" borderId="42" xfId="42" applyFont="1" applyFill="1" applyBorder="1" applyAlignment="1">
      <alignment horizontal="center" vertical="center"/>
    </xf>
    <xf numFmtId="168" fontId="26" fillId="6" borderId="106" xfId="42" applyNumberFormat="1" applyFont="1" applyFill="1" applyBorder="1" applyAlignment="1">
      <alignment horizontal="center" vertical="center"/>
    </xf>
    <xf numFmtId="38" fontId="26" fillId="6" borderId="29" xfId="41" applyNumberFormat="1" applyFont="1" applyFill="1" applyBorder="1" applyAlignment="1">
      <alignment horizontal="center" vertical="center"/>
    </xf>
    <xf numFmtId="38" fontId="26" fillId="6" borderId="30" xfId="41" applyNumberFormat="1" applyFont="1" applyFill="1" applyBorder="1" applyAlignment="1">
      <alignment horizontal="center" vertical="center"/>
    </xf>
    <xf numFmtId="40" fontId="26" fillId="6" borderId="19" xfId="41" applyNumberFormat="1" applyFont="1" applyFill="1" applyBorder="1" applyAlignment="1">
      <alignment horizontal="right" vertical="center"/>
    </xf>
    <xf numFmtId="0" fontId="23" fillId="6" borderId="19" xfId="41" quotePrefix="1" applyFont="1" applyFill="1" applyBorder="1" applyAlignment="1">
      <alignment horizontal="center"/>
    </xf>
    <xf numFmtId="9" fontId="26" fillId="6" borderId="19" xfId="42" applyFont="1" applyFill="1" applyBorder="1" applyAlignment="1">
      <alignment horizontal="center" vertical="center"/>
    </xf>
    <xf numFmtId="3" fontId="26" fillId="6" borderId="106" xfId="42" applyNumberFormat="1" applyFont="1" applyFill="1" applyBorder="1" applyAlignment="1">
      <alignment horizontal="center" vertical="center"/>
    </xf>
    <xf numFmtId="38" fontId="26" fillId="6" borderId="48" xfId="41" applyNumberFormat="1" applyFont="1" applyFill="1" applyBorder="1" applyAlignment="1">
      <alignment horizontal="center" vertical="center"/>
    </xf>
    <xf numFmtId="9" fontId="26" fillId="6" borderId="76" xfId="42" applyFont="1" applyFill="1" applyBorder="1" applyAlignment="1">
      <alignment horizontal="center" vertical="center"/>
    </xf>
    <xf numFmtId="6" fontId="26" fillId="6" borderId="31" xfId="41" applyNumberFormat="1" applyFont="1" applyFill="1" applyBorder="1" applyAlignment="1">
      <alignment horizontal="center" vertical="center"/>
    </xf>
    <xf numFmtId="0" fontId="26" fillId="6" borderId="33" xfId="41" applyFont="1" applyFill="1" applyBorder="1" applyAlignment="1">
      <alignment horizontal="center" vertical="center"/>
    </xf>
    <xf numFmtId="40" fontId="26" fillId="6" borderId="31" xfId="41" applyNumberFormat="1" applyFont="1" applyFill="1" applyBorder="1" applyAlignment="1">
      <alignment horizontal="right" vertical="center"/>
    </xf>
    <xf numFmtId="167" fontId="26" fillId="6" borderId="38" xfId="42" applyNumberFormat="1" applyFont="1" applyFill="1" applyBorder="1" applyAlignment="1">
      <alignment horizontal="center" vertical="center"/>
    </xf>
    <xf numFmtId="3" fontId="26" fillId="6" borderId="10" xfId="42" applyNumberFormat="1" applyFont="1" applyFill="1" applyBorder="1" applyAlignment="1">
      <alignment horizontal="center" vertical="center"/>
    </xf>
    <xf numFmtId="0" fontId="29" fillId="0" borderId="0" xfId="41" applyFont="1" applyAlignment="1">
      <alignment horizontal="left" vertical="center"/>
    </xf>
    <xf numFmtId="0" fontId="29" fillId="0" borderId="14" xfId="41" applyFont="1" applyBorder="1" applyAlignment="1">
      <alignment horizontal="center" vertical="center"/>
    </xf>
    <xf numFmtId="0" fontId="29" fillId="0" borderId="106" xfId="41" applyFont="1" applyBorder="1" applyAlignment="1">
      <alignment horizontal="center" vertical="center"/>
    </xf>
    <xf numFmtId="0" fontId="29" fillId="0" borderId="6" xfId="41" applyFont="1" applyBorder="1" applyAlignment="1">
      <alignment horizontal="left" vertical="center" indent="1"/>
    </xf>
    <xf numFmtId="0" fontId="24" fillId="0" borderId="0" xfId="41" applyFont="1" applyBorder="1" applyAlignment="1">
      <alignment horizontal="left" vertical="center"/>
    </xf>
    <xf numFmtId="0" fontId="23" fillId="0" borderId="0" xfId="41" applyFont="1" applyBorder="1"/>
    <xf numFmtId="5" fontId="29" fillId="7" borderId="7" xfId="41" applyNumberFormat="1" applyFont="1" applyFill="1" applyBorder="1" applyAlignment="1">
      <alignment horizontal="center" vertical="center"/>
    </xf>
    <xf numFmtId="0" fontId="24" fillId="0" borderId="0" xfId="41" applyFont="1" applyBorder="1" applyAlignment="1">
      <alignment vertical="center"/>
    </xf>
    <xf numFmtId="0" fontId="26" fillId="6" borderId="103" xfId="41" applyFont="1" applyFill="1" applyBorder="1" applyAlignment="1">
      <alignment horizontal="center" vertical="center"/>
    </xf>
    <xf numFmtId="0" fontId="26" fillId="6" borderId="13" xfId="41" applyFont="1" applyFill="1" applyBorder="1" applyAlignment="1">
      <alignment horizontal="center" vertical="center"/>
    </xf>
    <xf numFmtId="0" fontId="26" fillId="6" borderId="66" xfId="41" applyFont="1" applyFill="1" applyBorder="1" applyAlignment="1">
      <alignment horizontal="center" vertical="center"/>
    </xf>
    <xf numFmtId="5" fontId="24" fillId="0" borderId="0" xfId="41" applyNumberFormat="1" applyFont="1" applyBorder="1" applyAlignment="1">
      <alignment horizontal="right" vertical="center"/>
    </xf>
    <xf numFmtId="0" fontId="26" fillId="6" borderId="104" xfId="41" applyFont="1" applyFill="1" applyBorder="1" applyAlignment="1">
      <alignment horizontal="center" vertical="center"/>
    </xf>
    <xf numFmtId="0" fontId="29" fillId="0" borderId="8" xfId="41" applyFont="1" applyBorder="1" applyAlignment="1">
      <alignment horizontal="left" vertical="center" indent="1"/>
    </xf>
    <xf numFmtId="0" fontId="24" fillId="0" borderId="3" xfId="41" applyFont="1" applyBorder="1" applyAlignment="1">
      <alignment horizontal="left" vertical="center"/>
    </xf>
    <xf numFmtId="0" fontId="23" fillId="0" borderId="3" xfId="41" applyFont="1" applyBorder="1"/>
    <xf numFmtId="5" fontId="29" fillId="7" borderId="10" xfId="41" applyNumberFormat="1" applyFont="1" applyFill="1" applyBorder="1" applyAlignment="1">
      <alignment horizontal="center" vertical="center"/>
    </xf>
    <xf numFmtId="0" fontId="29" fillId="0" borderId="13" xfId="41" applyFont="1" applyBorder="1" applyAlignment="1">
      <alignment horizontal="left" vertical="center" indent="1"/>
    </xf>
    <xf numFmtId="0" fontId="24" fillId="0" borderId="20" xfId="41" applyFont="1" applyBorder="1" applyAlignment="1">
      <alignment horizontal="left" vertical="center"/>
    </xf>
    <xf numFmtId="0" fontId="23" fillId="0" borderId="20" xfId="41" applyFont="1" applyBorder="1"/>
    <xf numFmtId="5" fontId="29" fillId="7" borderId="107" xfId="41" applyNumberFormat="1" applyFont="1" applyFill="1" applyBorder="1" applyAlignment="1">
      <alignment horizontal="center" vertical="center"/>
    </xf>
    <xf numFmtId="5" fontId="29" fillId="7" borderId="66" xfId="41" applyNumberFormat="1" applyFont="1" applyFill="1" applyBorder="1" applyAlignment="1">
      <alignment horizontal="center" vertical="center"/>
    </xf>
    <xf numFmtId="5" fontId="29" fillId="7" borderId="14" xfId="41" applyNumberFormat="1" applyFont="1" applyFill="1" applyBorder="1" applyAlignment="1">
      <alignment horizontal="center" vertical="center"/>
    </xf>
    <xf numFmtId="40" fontId="26" fillId="6" borderId="29" xfId="41" applyNumberFormat="1" applyFont="1" applyFill="1" applyBorder="1" applyAlignment="1">
      <alignment horizontal="right" vertical="center"/>
    </xf>
    <xf numFmtId="40" fontId="26" fillId="6" borderId="108" xfId="41" applyNumberFormat="1" applyFont="1" applyFill="1" applyBorder="1" applyAlignment="1">
      <alignment horizontal="right" vertical="center"/>
    </xf>
    <xf numFmtId="0" fontId="29" fillId="0" borderId="0" xfId="41" applyFont="1" applyBorder="1" applyAlignment="1">
      <alignment horizontal="right" vertical="center"/>
    </xf>
    <xf numFmtId="0" fontId="29" fillId="0" borderId="23" xfId="41" applyFont="1" applyBorder="1" applyAlignment="1">
      <alignment horizontal="left" vertical="center"/>
    </xf>
    <xf numFmtId="0" fontId="23" fillId="0" borderId="17" xfId="41" applyFont="1" applyBorder="1" applyAlignment="1">
      <alignment vertical="center"/>
    </xf>
    <xf numFmtId="5" fontId="29" fillId="0" borderId="17" xfId="41" applyNumberFormat="1" applyFont="1" applyBorder="1" applyAlignment="1">
      <alignment horizontal="right" vertical="center"/>
    </xf>
    <xf numFmtId="0" fontId="23" fillId="0" borderId="18" xfId="41" applyFont="1" applyBorder="1"/>
    <xf numFmtId="0" fontId="24" fillId="0" borderId="34" xfId="41" applyFont="1" applyBorder="1" applyAlignment="1">
      <alignment vertical="center"/>
    </xf>
    <xf numFmtId="0" fontId="23" fillId="0" borderId="22" xfId="41" applyFont="1" applyBorder="1" applyAlignment="1">
      <alignment vertical="center"/>
    </xf>
    <xf numFmtId="0" fontId="29" fillId="0" borderId="27" xfId="41" applyFont="1" applyBorder="1" applyAlignment="1">
      <alignment horizontal="center" vertical="center"/>
    </xf>
    <xf numFmtId="0" fontId="20" fillId="0" borderId="6" xfId="41" applyFont="1" applyBorder="1" applyAlignment="1">
      <alignment horizontal="left" vertical="center" indent="1"/>
    </xf>
    <xf numFmtId="0" fontId="20" fillId="0" borderId="0" xfId="41" applyFont="1" applyBorder="1"/>
    <xf numFmtId="168" fontId="20" fillId="7" borderId="62" xfId="41" applyNumberFormat="1" applyFont="1" applyFill="1" applyBorder="1" applyAlignment="1">
      <alignment horizontal="right" vertical="center"/>
    </xf>
    <xf numFmtId="6" fontId="26" fillId="0" borderId="20" xfId="41" applyNumberFormat="1" applyFont="1" applyFill="1" applyBorder="1" applyAlignment="1">
      <alignment horizontal="center" vertical="center"/>
    </xf>
    <xf numFmtId="0" fontId="26" fillId="0" borderId="20" xfId="41" applyFont="1" applyFill="1" applyBorder="1" applyAlignment="1">
      <alignment horizontal="center" vertical="center"/>
    </xf>
    <xf numFmtId="40" fontId="26" fillId="0" borderId="20" xfId="41" applyNumberFormat="1" applyFont="1" applyFill="1" applyBorder="1" applyAlignment="1">
      <alignment horizontal="right" vertical="center"/>
    </xf>
    <xf numFmtId="0" fontId="23" fillId="0" borderId="20" xfId="41" quotePrefix="1" applyFont="1" applyFill="1" applyBorder="1" applyAlignment="1">
      <alignment horizontal="center"/>
    </xf>
    <xf numFmtId="167" fontId="26" fillId="0" borderId="20" xfId="42" applyNumberFormat="1" applyFont="1" applyFill="1" applyBorder="1" applyAlignment="1">
      <alignment horizontal="center" vertical="center"/>
    </xf>
    <xf numFmtId="3" fontId="26" fillId="0" borderId="20" xfId="42" applyNumberFormat="1" applyFont="1" applyFill="1" applyBorder="1" applyAlignment="1">
      <alignment horizontal="center" vertical="center"/>
    </xf>
    <xf numFmtId="0" fontId="20" fillId="0" borderId="0" xfId="41" applyFont="1" applyBorder="1" applyAlignment="1">
      <alignment horizontal="left" vertical="center"/>
    </xf>
    <xf numFmtId="9" fontId="20" fillId="0" borderId="0" xfId="42" applyFont="1" applyBorder="1" applyAlignment="1">
      <alignment horizontal="right" vertical="center"/>
    </xf>
    <xf numFmtId="0" fontId="20" fillId="0" borderId="8" xfId="41" applyFont="1" applyBorder="1" applyAlignment="1">
      <alignment horizontal="left" vertical="center" indent="1"/>
    </xf>
    <xf numFmtId="168" fontId="20" fillId="7" borderId="50" xfId="41" applyNumberFormat="1" applyFont="1" applyFill="1" applyBorder="1" applyAlignment="1">
      <alignment horizontal="right" vertical="center"/>
    </xf>
    <xf numFmtId="0" fontId="38" fillId="0" borderId="28" xfId="41" applyFont="1" applyBorder="1" applyAlignment="1">
      <alignment horizontal="center" vertical="center"/>
    </xf>
    <xf numFmtId="0" fontId="26" fillId="6" borderId="6" xfId="41" applyFont="1" applyFill="1" applyBorder="1" applyAlignment="1">
      <alignment horizontal="center" vertical="center"/>
    </xf>
    <xf numFmtId="0" fontId="30" fillId="6" borderId="67" xfId="41" applyFont="1" applyFill="1" applyBorder="1" applyAlignment="1"/>
    <xf numFmtId="9" fontId="29" fillId="7" borderId="30" xfId="42" applyFont="1" applyFill="1" applyBorder="1" applyAlignment="1">
      <alignment horizontal="center" vertical="center"/>
    </xf>
    <xf numFmtId="0" fontId="39" fillId="6" borderId="8" xfId="41" applyFont="1" applyFill="1" applyBorder="1" applyAlignment="1">
      <alignment horizontal="center" vertical="center"/>
    </xf>
    <xf numFmtId="0" fontId="35" fillId="6" borderId="57" xfId="41" applyFont="1" applyFill="1" applyBorder="1" applyAlignment="1">
      <alignment horizontal="center" vertical="center"/>
    </xf>
    <xf numFmtId="9" fontId="29" fillId="7" borderId="33" xfId="42" applyFont="1" applyFill="1" applyBorder="1" applyAlignment="1">
      <alignment horizontal="center" vertical="center"/>
    </xf>
    <xf numFmtId="10" fontId="29" fillId="0" borderId="109" xfId="41" applyNumberFormat="1" applyFont="1" applyBorder="1" applyAlignment="1">
      <alignment horizontal="center" vertical="center"/>
    </xf>
    <xf numFmtId="0" fontId="20" fillId="0" borderId="8" xfId="41" applyFont="1" applyBorder="1" applyAlignment="1">
      <alignment horizontal="left" vertical="center"/>
    </xf>
    <xf numFmtId="0" fontId="29" fillId="0" borderId="3" xfId="41" applyFont="1" applyBorder="1" applyAlignment="1">
      <alignment vertical="center"/>
    </xf>
    <xf numFmtId="10" fontId="29" fillId="0" borderId="10" xfId="41" applyNumberFormat="1" applyFont="1" applyBorder="1" applyAlignment="1">
      <alignment horizontal="center" vertical="center"/>
    </xf>
    <xf numFmtId="0" fontId="14" fillId="0" borderId="6" xfId="41" applyFont="1" applyBorder="1" applyAlignment="1">
      <alignment horizontal="left" vertical="center"/>
    </xf>
    <xf numFmtId="0" fontId="29" fillId="0" borderId="0" xfId="41" applyFont="1" applyBorder="1" applyAlignment="1">
      <alignment vertical="center"/>
    </xf>
    <xf numFmtId="0" fontId="29" fillId="0" borderId="0" xfId="41" applyFont="1" applyBorder="1" applyAlignment="1">
      <alignment horizontal="center" vertical="center"/>
    </xf>
    <xf numFmtId="0" fontId="14" fillId="0" borderId="8" xfId="41" applyFont="1" applyBorder="1" applyAlignment="1">
      <alignment horizontal="left" vertical="center"/>
    </xf>
    <xf numFmtId="0" fontId="29" fillId="0" borderId="3" xfId="41" applyFont="1" applyBorder="1" applyAlignment="1">
      <alignment horizontal="center" vertical="center"/>
    </xf>
    <xf numFmtId="0" fontId="40" fillId="0" borderId="6" xfId="41" applyFont="1" applyBorder="1" applyAlignment="1">
      <alignment horizontal="left" vertical="center"/>
    </xf>
    <xf numFmtId="0" fontId="29" fillId="0" borderId="0" xfId="41" applyFont="1" applyBorder="1" applyAlignment="1">
      <alignment horizontal="left" vertical="center"/>
    </xf>
    <xf numFmtId="168" fontId="26" fillId="6" borderId="10" xfId="42" applyNumberFormat="1" applyFont="1" applyFill="1" applyBorder="1" applyAlignment="1">
      <alignment horizontal="center" vertical="center"/>
    </xf>
    <xf numFmtId="0" fontId="40" fillId="0" borderId="8" xfId="41" applyFont="1" applyBorder="1" applyAlignment="1">
      <alignment horizontal="left" vertical="center"/>
    </xf>
    <xf numFmtId="0" fontId="29" fillId="0" borderId="3" xfId="41" applyFont="1" applyBorder="1" applyAlignment="1">
      <alignment horizontal="left" vertical="center"/>
    </xf>
    <xf numFmtId="6" fontId="22" fillId="0" borderId="20" xfId="41" applyNumberFormat="1" applyFont="1" applyFill="1" applyBorder="1" applyAlignment="1">
      <alignment horizontal="center" vertical="center"/>
    </xf>
    <xf numFmtId="0" fontId="22" fillId="0" borderId="20" xfId="41" applyFont="1" applyFill="1" applyBorder="1" applyAlignment="1">
      <alignment horizontal="center" vertical="center"/>
    </xf>
    <xf numFmtId="0" fontId="19" fillId="6" borderId="20" xfId="41" applyFont="1" applyFill="1" applyBorder="1" applyAlignment="1">
      <alignment horizontal="center"/>
    </xf>
    <xf numFmtId="0" fontId="20" fillId="6" borderId="14" xfId="41" applyFont="1" applyFill="1" applyBorder="1" applyAlignment="1">
      <alignment horizontal="center"/>
    </xf>
    <xf numFmtId="38" fontId="22" fillId="0" borderId="0" xfId="41" applyNumberFormat="1" applyFont="1" applyFill="1" applyBorder="1" applyAlignment="1">
      <alignment horizontal="right" vertical="center"/>
    </xf>
    <xf numFmtId="0" fontId="34" fillId="0" borderId="0" xfId="41" quotePrefix="1" applyFont="1" applyFill="1" applyBorder="1" applyAlignment="1">
      <alignment horizontal="center"/>
    </xf>
    <xf numFmtId="38" fontId="22" fillId="0" borderId="0" xfId="41" applyNumberFormat="1" applyFont="1" applyFill="1" applyBorder="1" applyAlignment="1">
      <alignment horizontal="left" vertical="center"/>
    </xf>
    <xf numFmtId="0" fontId="21" fillId="6" borderId="8" xfId="41" applyFont="1" applyFill="1" applyBorder="1" applyAlignment="1">
      <alignment horizontal="center"/>
    </xf>
    <xf numFmtId="0" fontId="22" fillId="6" borderId="67" xfId="41" applyFont="1" applyFill="1" applyBorder="1" applyAlignment="1">
      <alignment horizontal="center"/>
    </xf>
    <xf numFmtId="0" fontId="40" fillId="6" borderId="7" xfId="41" applyFont="1" applyFill="1" applyBorder="1" applyAlignment="1">
      <alignment horizontal="center"/>
    </xf>
    <xf numFmtId="6" fontId="22" fillId="6" borderId="26" xfId="41" applyNumberFormat="1" applyFont="1" applyFill="1" applyBorder="1" applyAlignment="1">
      <alignment horizontal="right" vertical="center"/>
    </xf>
    <xf numFmtId="6" fontId="22" fillId="6" borderId="27" xfId="41" applyNumberFormat="1" applyFont="1" applyFill="1" applyBorder="1" applyAlignment="1">
      <alignment horizontal="right" vertical="center"/>
    </xf>
    <xf numFmtId="6" fontId="22" fillId="6" borderId="37" xfId="41" applyNumberFormat="1" applyFont="1" applyFill="1" applyBorder="1" applyAlignment="1">
      <alignment horizontal="right" vertical="center"/>
    </xf>
    <xf numFmtId="6" fontId="21" fillId="6" borderId="63" xfId="41" quotePrefix="1" applyNumberFormat="1" applyFont="1" applyFill="1" applyBorder="1" applyAlignment="1">
      <alignment horizontal="center" vertical="center"/>
    </xf>
    <xf numFmtId="9" fontId="22" fillId="6" borderId="27" xfId="42" applyFont="1" applyFill="1" applyBorder="1" applyAlignment="1">
      <alignment horizontal="center" vertical="center"/>
    </xf>
    <xf numFmtId="6" fontId="22" fillId="6" borderId="74" xfId="41" applyNumberFormat="1" applyFont="1" applyFill="1" applyBorder="1" applyAlignment="1">
      <alignment horizontal="right" vertical="center"/>
    </xf>
    <xf numFmtId="38" fontId="22" fillId="6" borderId="29" xfId="41" applyNumberFormat="1" applyFont="1" applyFill="1" applyBorder="1" applyAlignment="1">
      <alignment horizontal="right" vertical="center"/>
    </xf>
    <xf numFmtId="38" fontId="22" fillId="6" borderId="4" xfId="41" applyNumberFormat="1" applyFont="1" applyFill="1" applyBorder="1" applyAlignment="1">
      <alignment horizontal="right" vertical="center"/>
    </xf>
    <xf numFmtId="38" fontId="22" fillId="6" borderId="19" xfId="41" applyNumberFormat="1" applyFont="1" applyFill="1" applyBorder="1" applyAlignment="1">
      <alignment horizontal="right" vertical="center"/>
    </xf>
    <xf numFmtId="6" fontId="21" fillId="6" borderId="4" xfId="41" quotePrefix="1" applyNumberFormat="1" applyFont="1" applyFill="1" applyBorder="1" applyAlignment="1">
      <alignment horizontal="center" vertical="center"/>
    </xf>
    <xf numFmtId="9" fontId="22" fillId="6" borderId="4" xfId="42" applyFont="1" applyFill="1" applyBorder="1" applyAlignment="1">
      <alignment horizontal="center" vertical="center"/>
    </xf>
    <xf numFmtId="38" fontId="22" fillId="6" borderId="30" xfId="41" applyNumberFormat="1" applyFont="1" applyFill="1" applyBorder="1" applyAlignment="1">
      <alignment horizontal="right" vertical="center"/>
    </xf>
    <xf numFmtId="0" fontId="14" fillId="0" borderId="0" xfId="41" applyFont="1" applyAlignment="1">
      <alignment horizontal="left" indent="1"/>
    </xf>
    <xf numFmtId="0" fontId="14" fillId="0" borderId="0" xfId="41" applyFont="1" applyAlignment="1">
      <alignment horizontal="left" indent="2"/>
    </xf>
    <xf numFmtId="6" fontId="21" fillId="6" borderId="43" xfId="41" quotePrefix="1" applyNumberFormat="1" applyFont="1" applyFill="1" applyBorder="1" applyAlignment="1">
      <alignment horizontal="center" vertical="center"/>
    </xf>
    <xf numFmtId="38" fontId="22" fillId="6" borderId="31" xfId="41" applyNumberFormat="1" applyFont="1" applyFill="1" applyBorder="1" applyAlignment="1">
      <alignment horizontal="right" vertical="center"/>
    </xf>
    <xf numFmtId="38" fontId="22" fillId="6" borderId="32" xfId="41" applyNumberFormat="1" applyFont="1" applyFill="1" applyBorder="1" applyAlignment="1">
      <alignment horizontal="right" vertical="center"/>
    </xf>
    <xf numFmtId="6" fontId="22" fillId="6" borderId="38" xfId="41" applyNumberFormat="1" applyFont="1" applyFill="1" applyBorder="1" applyAlignment="1">
      <alignment horizontal="right" vertical="center"/>
    </xf>
    <xf numFmtId="6" fontId="22" fillId="6" borderId="32" xfId="41" applyNumberFormat="1" applyFont="1" applyFill="1" applyBorder="1" applyAlignment="1">
      <alignment horizontal="right" vertical="center"/>
    </xf>
    <xf numFmtId="9" fontId="22" fillId="6" borderId="32" xfId="42" applyNumberFormat="1" applyFont="1" applyFill="1" applyBorder="1" applyAlignment="1">
      <alignment horizontal="center" vertical="center"/>
    </xf>
    <xf numFmtId="6" fontId="22" fillId="6" borderId="33" xfId="41" applyNumberFormat="1" applyFont="1" applyFill="1" applyBorder="1" applyAlignment="1">
      <alignment horizontal="right" vertical="center"/>
    </xf>
    <xf numFmtId="0" fontId="6" fillId="0" borderId="102" xfId="6" applyFont="1" applyBorder="1" applyAlignment="1">
      <alignment horizontal="center" vertical="center"/>
    </xf>
    <xf numFmtId="0" fontId="6" fillId="0" borderId="102" xfId="6" applyFont="1" applyBorder="1" applyAlignment="1">
      <alignment horizontal="center"/>
    </xf>
    <xf numFmtId="0" fontId="42" fillId="0" borderId="113" xfId="0" applyFont="1" applyBorder="1" applyAlignment="1">
      <alignment vertical="center"/>
    </xf>
    <xf numFmtId="3" fontId="7" fillId="0" borderId="0" xfId="6" applyNumberFormat="1" applyFont="1" applyBorder="1"/>
    <xf numFmtId="0" fontId="6" fillId="0" borderId="64" xfId="6" applyFont="1" applyBorder="1" applyAlignment="1">
      <alignment horizontal="left" vertical="center" indent="1"/>
    </xf>
    <xf numFmtId="0" fontId="6" fillId="0" borderId="79" xfId="6" applyFont="1" applyBorder="1" applyAlignment="1">
      <alignment horizontal="left" vertical="center" indent="2"/>
    </xf>
    <xf numFmtId="0" fontId="6" fillId="0" borderId="93" xfId="6" applyFont="1" applyBorder="1" applyAlignment="1">
      <alignment horizontal="center" vertical="center"/>
    </xf>
    <xf numFmtId="164" fontId="7" fillId="0" borderId="81" xfId="2" applyNumberFormat="1" applyFont="1" applyBorder="1" applyAlignment="1">
      <alignment vertical="center"/>
    </xf>
    <xf numFmtId="0" fontId="6" fillId="0" borderId="82" xfId="6" applyFont="1" applyBorder="1" applyAlignment="1">
      <alignment horizontal="left" vertical="center" indent="1"/>
    </xf>
    <xf numFmtId="164" fontId="7" fillId="0" borderId="83" xfId="2" applyNumberFormat="1" applyFont="1" applyBorder="1" applyAlignment="1">
      <alignment vertical="center"/>
    </xf>
    <xf numFmtId="0" fontId="6" fillId="0" borderId="84" xfId="6" applyFont="1" applyBorder="1" applyAlignment="1">
      <alignment horizontal="left" vertical="center" indent="1"/>
    </xf>
    <xf numFmtId="164" fontId="7" fillId="0" borderId="69" xfId="2" applyNumberFormat="1" applyFont="1" applyBorder="1" applyAlignment="1">
      <alignment vertical="center"/>
    </xf>
    <xf numFmtId="0" fontId="7" fillId="0" borderId="69" xfId="6" applyFont="1" applyBorder="1" applyAlignment="1">
      <alignment vertical="center"/>
    </xf>
    <xf numFmtId="7" fontId="6" fillId="5" borderId="69" xfId="2" applyNumberFormat="1" applyFont="1" applyFill="1" applyBorder="1" applyAlignment="1">
      <alignment vertical="center"/>
    </xf>
    <xf numFmtId="7" fontId="6" fillId="0" borderId="85" xfId="2" applyNumberFormat="1" applyFont="1" applyBorder="1" applyAlignment="1">
      <alignment vertical="center"/>
    </xf>
    <xf numFmtId="0" fontId="6" fillId="0" borderId="88" xfId="6" applyFont="1" applyBorder="1" applyAlignment="1">
      <alignment horizontal="left" vertical="center" indent="1"/>
    </xf>
    <xf numFmtId="0" fontId="6" fillId="0" borderId="89" xfId="6" applyFont="1" applyBorder="1" applyAlignment="1">
      <alignment horizontal="left" vertical="center" indent="2"/>
    </xf>
    <xf numFmtId="164" fontId="6" fillId="0" borderId="89" xfId="2" applyNumberFormat="1" applyFont="1" applyBorder="1" applyAlignment="1">
      <alignment vertical="center"/>
    </xf>
    <xf numFmtId="43" fontId="6" fillId="0" borderId="72" xfId="2" applyNumberFormat="1" applyFont="1" applyBorder="1" applyAlignment="1">
      <alignment vertical="center"/>
    </xf>
    <xf numFmtId="8" fontId="6" fillId="5" borderId="91" xfId="8" applyNumberFormat="1" applyFont="1" applyFill="1" applyBorder="1" applyAlignment="1">
      <alignment vertical="center"/>
    </xf>
    <xf numFmtId="0" fontId="6" fillId="0" borderId="65" xfId="6" applyFont="1" applyBorder="1" applyAlignment="1">
      <alignment horizontal="left" vertical="center" indent="1"/>
    </xf>
    <xf numFmtId="0" fontId="6" fillId="0" borderId="79" xfId="6" applyFont="1" applyBorder="1" applyAlignment="1">
      <alignment horizontal="left" vertical="center" indent="1"/>
    </xf>
    <xf numFmtId="0" fontId="7" fillId="0" borderId="93" xfId="6" applyFont="1" applyBorder="1" applyAlignment="1">
      <alignment vertical="center"/>
    </xf>
    <xf numFmtId="164" fontId="8" fillId="0" borderId="81" xfId="2" applyNumberFormat="1" applyFont="1" applyBorder="1" applyAlignment="1">
      <alignment horizontal="center"/>
    </xf>
    <xf numFmtId="0" fontId="6" fillId="0" borderId="84" xfId="6" applyFont="1" applyBorder="1" applyAlignment="1">
      <alignment horizontal="left" vertical="center" indent="2"/>
    </xf>
    <xf numFmtId="6" fontId="6" fillId="0" borderId="69" xfId="6" applyNumberFormat="1" applyFont="1" applyBorder="1" applyAlignment="1">
      <alignment vertical="center"/>
    </xf>
    <xf numFmtId="6" fontId="6" fillId="0" borderId="97" xfId="6" applyNumberFormat="1" applyFont="1" applyBorder="1" applyAlignment="1">
      <alignment vertical="center"/>
    </xf>
    <xf numFmtId="0" fontId="6" fillId="0" borderId="84" xfId="6" applyFont="1" applyBorder="1" applyAlignment="1">
      <alignment horizontal="left" vertical="center" indent="4"/>
    </xf>
    <xf numFmtId="6" fontId="6" fillId="0" borderId="124" xfId="6" applyNumberFormat="1" applyFont="1" applyBorder="1" applyAlignment="1">
      <alignment vertical="center"/>
    </xf>
    <xf numFmtId="38" fontId="6" fillId="0" borderId="85" xfId="2" applyNumberFormat="1" applyFont="1" applyBorder="1" applyAlignment="1">
      <alignment vertical="center"/>
    </xf>
    <xf numFmtId="6" fontId="6" fillId="0" borderId="83" xfId="6" applyNumberFormat="1" applyFont="1" applyBorder="1" applyAlignment="1">
      <alignment vertical="center"/>
    </xf>
    <xf numFmtId="165" fontId="6" fillId="0" borderId="69" xfId="4" applyNumberFormat="1" applyFont="1" applyBorder="1" applyAlignment="1">
      <alignment vertical="center"/>
    </xf>
    <xf numFmtId="0" fontId="7" fillId="0" borderId="97" xfId="6" applyFont="1" applyBorder="1" applyAlignment="1">
      <alignment vertical="center"/>
    </xf>
    <xf numFmtId="5" fontId="6" fillId="0" borderId="125" xfId="4" applyNumberFormat="1" applyFont="1" applyBorder="1" applyAlignment="1">
      <alignment vertical="center"/>
    </xf>
    <xf numFmtId="0" fontId="6" fillId="0" borderId="89" xfId="6" applyFont="1" applyBorder="1" applyAlignment="1">
      <alignment horizontal="left" vertical="center" indent="1"/>
    </xf>
    <xf numFmtId="0" fontId="6" fillId="0" borderId="72" xfId="6" applyFont="1" applyBorder="1" applyAlignment="1">
      <alignment horizontal="left" vertical="center" indent="1"/>
    </xf>
    <xf numFmtId="0" fontId="6" fillId="0" borderId="94" xfId="6" applyFont="1" applyBorder="1" applyAlignment="1">
      <alignment vertical="center"/>
    </xf>
    <xf numFmtId="5" fontId="6" fillId="5" borderId="91" xfId="4" applyNumberFormat="1" applyFont="1" applyFill="1" applyBorder="1" applyAlignment="1">
      <alignment vertical="center"/>
    </xf>
    <xf numFmtId="3" fontId="7" fillId="0" borderId="16" xfId="6" applyNumberFormat="1" applyFont="1" applyBorder="1" applyAlignment="1">
      <alignment horizontal="center"/>
    </xf>
    <xf numFmtId="0" fontId="9" fillId="0" borderId="126" xfId="0" applyFont="1" applyBorder="1" applyAlignment="1">
      <alignment horizontal="left" vertical="center" indent="1"/>
    </xf>
    <xf numFmtId="0" fontId="0" fillId="0" borderId="127" xfId="0" applyBorder="1" applyAlignment="1">
      <alignment horizontal="left" vertical="center" indent="1"/>
    </xf>
    <xf numFmtId="0" fontId="0" fillId="0" borderId="128" xfId="0" applyBorder="1" applyAlignment="1">
      <alignment horizontal="left" vertical="center" indent="1"/>
    </xf>
    <xf numFmtId="0" fontId="13" fillId="0" borderId="129" xfId="0" applyFont="1" applyBorder="1" applyAlignment="1">
      <alignment vertical="center"/>
    </xf>
    <xf numFmtId="6" fontId="13" fillId="0" borderId="130" xfId="0" applyNumberFormat="1" applyFont="1" applyBorder="1" applyAlignment="1">
      <alignment horizontal="right" vertical="center"/>
    </xf>
    <xf numFmtId="0" fontId="9" fillId="0" borderId="118" xfId="0" applyFont="1" applyBorder="1" applyAlignment="1">
      <alignment horizontal="left" vertical="center" indent="1"/>
    </xf>
    <xf numFmtId="0" fontId="13" fillId="0" borderId="114" xfId="0" applyFont="1" applyBorder="1" applyAlignment="1">
      <alignment vertical="center"/>
    </xf>
    <xf numFmtId="0" fontId="9" fillId="0" borderId="131" xfId="0" applyFont="1" applyBorder="1" applyAlignment="1">
      <alignment horizontal="left" vertical="center" indent="1"/>
    </xf>
    <xf numFmtId="0" fontId="0" fillId="0" borderId="132" xfId="0" applyBorder="1" applyAlignment="1">
      <alignment horizontal="left" vertical="center" indent="1"/>
    </xf>
    <xf numFmtId="0" fontId="0" fillId="0" borderId="133" xfId="0" applyBorder="1" applyAlignment="1">
      <alignment horizontal="left" vertical="center" indent="1"/>
    </xf>
    <xf numFmtId="38" fontId="13" fillId="0" borderId="134" xfId="0" applyNumberFormat="1" applyFont="1" applyBorder="1" applyAlignment="1">
      <alignment vertical="center"/>
    </xf>
    <xf numFmtId="0" fontId="13" fillId="0" borderId="135" xfId="0" applyFont="1" applyBorder="1" applyAlignment="1">
      <alignment vertical="center"/>
    </xf>
    <xf numFmtId="0" fontId="6" fillId="0" borderId="64" xfId="6" applyFont="1" applyBorder="1" applyAlignment="1">
      <alignment horizontal="left" indent="1"/>
    </xf>
    <xf numFmtId="0" fontId="6" fillId="0" borderId="65" xfId="6" applyFont="1" applyBorder="1" applyAlignment="1">
      <alignment horizontal="left" indent="3"/>
    </xf>
    <xf numFmtId="0" fontId="6" fillId="0" borderId="79" xfId="6" applyFont="1" applyBorder="1" applyAlignment="1">
      <alignment horizontal="left" indent="3"/>
    </xf>
    <xf numFmtId="0" fontId="6" fillId="0" borderId="93" xfId="6" applyFont="1" applyBorder="1" applyAlignment="1">
      <alignment horizontal="left" indent="1"/>
    </xf>
    <xf numFmtId="0" fontId="6" fillId="0" borderId="81" xfId="6" applyFont="1" applyBorder="1" applyAlignment="1">
      <alignment horizontal="center"/>
    </xf>
    <xf numFmtId="0" fontId="6" fillId="0" borderId="82" xfId="6" applyFont="1" applyBorder="1" applyAlignment="1">
      <alignment horizontal="left" indent="1"/>
    </xf>
    <xf numFmtId="6" fontId="9" fillId="0" borderId="83" xfId="1" applyNumberFormat="1" applyFont="1" applyBorder="1" applyAlignment="1">
      <alignment vertical="center"/>
    </xf>
    <xf numFmtId="0" fontId="7" fillId="0" borderId="84" xfId="6" applyFont="1" applyBorder="1"/>
    <xf numFmtId="38" fontId="9" fillId="0" borderId="69" xfId="1" applyNumberFormat="1" applyFont="1" applyBorder="1" applyAlignment="1">
      <alignment vertical="center"/>
    </xf>
    <xf numFmtId="38" fontId="9" fillId="0" borderId="85" xfId="1" applyNumberFormat="1" applyFont="1" applyBorder="1" applyAlignment="1">
      <alignment vertical="center"/>
    </xf>
    <xf numFmtId="0" fontId="6" fillId="0" borderId="84" xfId="6" applyFont="1" applyBorder="1" applyAlignment="1">
      <alignment horizontal="left" indent="1"/>
    </xf>
    <xf numFmtId="0" fontId="7" fillId="0" borderId="83" xfId="6" applyFont="1" applyBorder="1"/>
    <xf numFmtId="0" fontId="6" fillId="0" borderId="88" xfId="6" applyFont="1" applyBorder="1" applyAlignment="1">
      <alignment horizontal="left" indent="1"/>
    </xf>
    <xf numFmtId="0" fontId="6" fillId="0" borderId="89" xfId="6" applyFont="1" applyBorder="1" applyAlignment="1">
      <alignment horizontal="left" indent="2"/>
    </xf>
    <xf numFmtId="0" fontId="6" fillId="0" borderId="72" xfId="6" applyFont="1" applyBorder="1" applyAlignment="1">
      <alignment horizontal="left" indent="2"/>
    </xf>
    <xf numFmtId="0" fontId="7" fillId="0" borderId="94" xfId="6" applyFont="1" applyBorder="1" applyAlignment="1">
      <alignment horizontal="left" indent="1"/>
    </xf>
    <xf numFmtId="0" fontId="7" fillId="0" borderId="71" xfId="6" applyFont="1" applyBorder="1" applyAlignment="1">
      <alignment horizontal="left" indent="1"/>
    </xf>
    <xf numFmtId="6" fontId="10" fillId="5" borderId="73" xfId="1" applyNumberFormat="1" applyFont="1" applyFill="1" applyBorder="1" applyAlignment="1">
      <alignment vertical="center"/>
    </xf>
    <xf numFmtId="0" fontId="6" fillId="0" borderId="37" xfId="6" applyFont="1" applyBorder="1" applyAlignment="1">
      <alignment horizontal="left" indent="2"/>
    </xf>
    <xf numFmtId="0" fontId="6" fillId="0" borderId="136" xfId="6" applyFont="1" applyBorder="1" applyAlignment="1">
      <alignment horizontal="center"/>
    </xf>
    <xf numFmtId="0" fontId="6" fillId="0" borderId="137" xfId="6" applyFont="1" applyBorder="1" applyAlignment="1">
      <alignment horizontal="center"/>
    </xf>
    <xf numFmtId="0" fontId="6" fillId="0" borderId="138" xfId="6" applyFont="1" applyBorder="1" applyAlignment="1">
      <alignment horizontal="center"/>
    </xf>
    <xf numFmtId="0" fontId="6" fillId="0" borderId="139" xfId="6" applyFont="1" applyBorder="1" applyAlignment="1">
      <alignment horizontal="center"/>
    </xf>
    <xf numFmtId="0" fontId="6" fillId="0" borderId="140" xfId="6" applyFont="1" applyBorder="1" applyAlignment="1">
      <alignment horizontal="center"/>
    </xf>
    <xf numFmtId="0" fontId="6" fillId="0" borderId="141" xfId="6" applyFont="1" applyBorder="1" applyAlignment="1">
      <alignment horizontal="center"/>
    </xf>
    <xf numFmtId="0" fontId="6" fillId="0" borderId="142" xfId="6" applyFont="1" applyBorder="1" applyAlignment="1">
      <alignment horizontal="center"/>
    </xf>
    <xf numFmtId="0" fontId="6" fillId="0" borderId="143" xfId="6" applyFont="1" applyBorder="1" applyAlignment="1">
      <alignment horizontal="right" indent="1"/>
    </xf>
    <xf numFmtId="0" fontId="6" fillId="0" borderId="144" xfId="6" applyFont="1" applyBorder="1" applyAlignment="1">
      <alignment horizontal="center"/>
    </xf>
    <xf numFmtId="0" fontId="6" fillId="0" borderId="141" xfId="6" quotePrefix="1" applyFont="1" applyBorder="1" applyAlignment="1">
      <alignment horizontal="right" indent="1"/>
    </xf>
    <xf numFmtId="3" fontId="6" fillId="0" borderId="142" xfId="6" applyNumberFormat="1" applyFont="1" applyBorder="1" applyAlignment="1">
      <alignment horizontal="right"/>
    </xf>
    <xf numFmtId="3" fontId="14" fillId="5" borderId="145" xfId="6" applyNumberFormat="1" applyFont="1" applyFill="1" applyBorder="1" applyAlignment="1"/>
    <xf numFmtId="0" fontId="6" fillId="0" borderId="146" xfId="6" quotePrefix="1" applyFont="1" applyBorder="1" applyAlignment="1">
      <alignment horizontal="right" indent="1"/>
    </xf>
    <xf numFmtId="3" fontId="6" fillId="0" borderId="147" xfId="6" applyNumberFormat="1" applyFont="1" applyBorder="1" applyAlignment="1">
      <alignment horizontal="left" indent="3"/>
    </xf>
    <xf numFmtId="9" fontId="6" fillId="0" borderId="1" xfId="7" applyFont="1" applyBorder="1" applyAlignment="1">
      <alignment horizontal="center"/>
    </xf>
    <xf numFmtId="3" fontId="6" fillId="0" borderId="1" xfId="6" applyNumberFormat="1" applyFont="1" applyBorder="1" applyAlignment="1">
      <alignment horizontal="left" indent="3"/>
    </xf>
    <xf numFmtId="0" fontId="6" fillId="0" borderId="148" xfId="6" quotePrefix="1" applyFont="1" applyBorder="1" applyAlignment="1">
      <alignment horizontal="right" indent="1"/>
    </xf>
    <xf numFmtId="9" fontId="6" fillId="0" borderId="147" xfId="7" applyFont="1" applyBorder="1" applyAlignment="1">
      <alignment horizontal="center"/>
    </xf>
    <xf numFmtId="3" fontId="6" fillId="0" borderId="145" xfId="6" applyNumberFormat="1" applyFont="1" applyBorder="1" applyAlignment="1">
      <alignment horizontal="right"/>
    </xf>
    <xf numFmtId="0" fontId="6" fillId="0" borderId="55" xfId="6" applyFont="1" applyBorder="1" applyAlignment="1">
      <alignment horizontal="center"/>
    </xf>
    <xf numFmtId="0" fontId="6" fillId="0" borderId="43" xfId="6" applyFont="1" applyBorder="1" applyAlignment="1">
      <alignment horizontal="center"/>
    </xf>
    <xf numFmtId="0" fontId="6" fillId="0" borderId="21" xfId="6" applyFont="1" applyBorder="1" applyAlignment="1">
      <alignment horizontal="center"/>
    </xf>
    <xf numFmtId="0" fontId="7" fillId="0" borderId="21" xfId="6" applyFont="1" applyBorder="1" applyAlignment="1">
      <alignment horizontal="left" indent="1"/>
    </xf>
    <xf numFmtId="0" fontId="6" fillId="0" borderId="21" xfId="6" applyFont="1" applyBorder="1"/>
    <xf numFmtId="0" fontId="7" fillId="0" borderId="67" xfId="6" applyFont="1" applyBorder="1"/>
    <xf numFmtId="0" fontId="7" fillId="0" borderId="67" xfId="6" applyFont="1" applyBorder="1" applyAlignment="1">
      <alignment vertical="center"/>
    </xf>
    <xf numFmtId="0" fontId="43" fillId="0" borderId="118" xfId="0" applyFont="1" applyBorder="1" applyAlignment="1">
      <alignment horizontal="left" vertical="center" indent="1"/>
    </xf>
    <xf numFmtId="0" fontId="43" fillId="0" borderId="61" xfId="0" applyFont="1" applyBorder="1" applyAlignment="1">
      <alignment vertical="center"/>
    </xf>
    <xf numFmtId="0" fontId="43" fillId="0" borderId="60" xfId="0" applyFont="1" applyBorder="1" applyAlignment="1">
      <alignment vertical="center"/>
    </xf>
    <xf numFmtId="3" fontId="44" fillId="0" borderId="59" xfId="0" applyNumberFormat="1" applyFont="1" applyBorder="1" applyAlignment="1">
      <alignment horizontal="right" vertical="center"/>
    </xf>
    <xf numFmtId="0" fontId="44" fillId="0" borderId="114" xfId="0" applyFont="1" applyBorder="1" applyAlignment="1">
      <alignment vertical="center"/>
    </xf>
    <xf numFmtId="0" fontId="44" fillId="0" borderId="59" xfId="0" applyFont="1" applyBorder="1" applyAlignment="1">
      <alignment vertical="center"/>
    </xf>
    <xf numFmtId="3" fontId="44" fillId="0" borderId="114" xfId="0" applyNumberFormat="1" applyFont="1" applyBorder="1" applyAlignment="1">
      <alignment horizontal="right" vertical="center"/>
    </xf>
    <xf numFmtId="0" fontId="43" fillId="0" borderId="119" xfId="0" applyFont="1" applyBorder="1" applyAlignment="1">
      <alignment horizontal="left" vertical="center" indent="1"/>
    </xf>
    <xf numFmtId="0" fontId="43" fillId="0" borderId="123" xfId="0" applyFont="1" applyBorder="1" applyAlignment="1">
      <alignment vertical="center"/>
    </xf>
    <xf numFmtId="0" fontId="43" fillId="0" borderId="121" xfId="0" applyFont="1" applyBorder="1" applyAlignment="1">
      <alignment vertical="center"/>
    </xf>
    <xf numFmtId="3" fontId="44" fillId="0" borderId="115" xfId="0" applyNumberFormat="1" applyFont="1" applyBorder="1" applyAlignment="1">
      <alignment horizontal="right" vertical="center"/>
    </xf>
    <xf numFmtId="6" fontId="44" fillId="0" borderId="116" xfId="0" applyNumberFormat="1" applyFont="1" applyBorder="1" applyAlignment="1">
      <alignment horizontal="right" vertical="center"/>
    </xf>
    <xf numFmtId="0" fontId="43" fillId="0" borderId="118" xfId="0" applyFont="1" applyBorder="1" applyAlignment="1">
      <alignment horizontal="left" vertical="center" indent="2"/>
    </xf>
    <xf numFmtId="0" fontId="45" fillId="5" borderId="0" xfId="6" applyFont="1" applyFill="1" applyBorder="1" applyAlignment="1">
      <alignment horizontal="left" vertical="center" indent="2"/>
    </xf>
    <xf numFmtId="0" fontId="46" fillId="3" borderId="0" xfId="6" applyFont="1" applyFill="1" applyBorder="1" applyAlignment="1">
      <alignment horizontal="left" vertical="center" indent="2"/>
    </xf>
    <xf numFmtId="0" fontId="43" fillId="0" borderId="117" xfId="0" applyFont="1" applyBorder="1" applyAlignment="1">
      <alignment horizontal="left" vertical="center" indent="1"/>
    </xf>
    <xf numFmtId="0" fontId="43" fillId="0" borderId="122" xfId="0" applyFont="1" applyBorder="1" applyAlignment="1">
      <alignment vertical="center"/>
    </xf>
    <xf numFmtId="0" fontId="43" fillId="0" borderId="120" xfId="0" applyFont="1" applyBorder="1" applyAlignment="1">
      <alignment vertical="center"/>
    </xf>
    <xf numFmtId="3" fontId="44" fillId="0" borderId="112" xfId="0" applyNumberFormat="1" applyFont="1" applyBorder="1" applyAlignment="1">
      <alignment horizontal="right" vertical="center"/>
    </xf>
    <xf numFmtId="0" fontId="6" fillId="5" borderId="22" xfId="0" applyFont="1" applyFill="1" applyBorder="1" applyAlignment="1">
      <alignment horizontal="left" indent="1"/>
    </xf>
    <xf numFmtId="0" fontId="9" fillId="0" borderId="39" xfId="0" applyFont="1" applyBorder="1" applyAlignment="1">
      <alignment horizontal="left" indent="1"/>
    </xf>
    <xf numFmtId="0" fontId="10" fillId="0" borderId="39" xfId="0" applyFont="1" applyBorder="1" applyAlignment="1">
      <alignment horizontal="left" indent="1"/>
    </xf>
    <xf numFmtId="0" fontId="9" fillId="0" borderId="40" xfId="0" applyFont="1" applyBorder="1" applyAlignment="1">
      <alignment horizontal="left" indent="1"/>
    </xf>
    <xf numFmtId="0" fontId="4" fillId="0" borderId="75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68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4" xfId="0" applyFont="1" applyBorder="1" applyAlignment="1">
      <alignment horizontal="left" vertical="center" indent="1"/>
    </xf>
    <xf numFmtId="0" fontId="6" fillId="2" borderId="151" xfId="6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0" fontId="6" fillId="2" borderId="149" xfId="6" applyFont="1" applyFill="1" applyBorder="1" applyAlignment="1">
      <alignment horizontal="center" vertical="center"/>
    </xf>
    <xf numFmtId="0" fontId="0" fillId="2" borderId="111" xfId="0" applyFill="1" applyBorder="1" applyAlignment="1">
      <alignment horizontal="center" vertical="center"/>
    </xf>
    <xf numFmtId="0" fontId="0" fillId="2" borderId="150" xfId="0" applyFill="1" applyBorder="1" applyAlignment="1">
      <alignment horizontal="center" vertical="center"/>
    </xf>
    <xf numFmtId="0" fontId="8" fillId="0" borderId="2" xfId="6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8" fillId="0" borderId="2" xfId="6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0" fillId="0" borderId="2" xfId="6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8" fontId="22" fillId="0" borderId="0" xfId="41" applyNumberFormat="1" applyFont="1" applyFill="1" applyBorder="1" applyAlignment="1">
      <alignment horizontal="left" vertical="center" indent="1"/>
    </xf>
    <xf numFmtId="0" fontId="21" fillId="6" borderId="3" xfId="41" applyFont="1" applyFill="1" applyBorder="1" applyAlignment="1">
      <alignment horizontal="center"/>
    </xf>
    <xf numFmtId="38" fontId="26" fillId="0" borderId="0" xfId="41" applyNumberFormat="1" applyFont="1" applyFill="1" applyBorder="1" applyAlignment="1">
      <alignment horizontal="left" vertical="center" indent="1"/>
    </xf>
    <xf numFmtId="0" fontId="29" fillId="0" borderId="53" xfId="41" applyFont="1" applyBorder="1" applyAlignment="1">
      <alignment horizontal="center" vertical="center"/>
    </xf>
    <xf numFmtId="0" fontId="29" fillId="0" borderId="38" xfId="41" applyFont="1" applyBorder="1" applyAlignment="1">
      <alignment horizontal="center" vertical="center"/>
    </xf>
    <xf numFmtId="40" fontId="22" fillId="0" borderId="110" xfId="41" applyNumberFormat="1" applyFont="1" applyFill="1" applyBorder="1" applyAlignment="1">
      <alignment horizontal="center"/>
    </xf>
    <xf numFmtId="0" fontId="41" fillId="0" borderId="3" xfId="41" applyFont="1" applyFill="1" applyBorder="1" applyAlignment="1">
      <alignment horizontal="center" vertical="center"/>
    </xf>
    <xf numFmtId="40" fontId="22" fillId="0" borderId="0" xfId="41" applyNumberFormat="1" applyFont="1" applyFill="1" applyBorder="1" applyAlignment="1">
      <alignment horizontal="center" vertical="center"/>
    </xf>
    <xf numFmtId="9" fontId="22" fillId="0" borderId="0" xfId="42" applyFont="1" applyFill="1" applyBorder="1" applyAlignment="1">
      <alignment horizontal="center" vertical="center"/>
    </xf>
    <xf numFmtId="0" fontId="19" fillId="6" borderId="13" xfId="41" applyFont="1" applyFill="1" applyBorder="1" applyAlignment="1">
      <alignment horizontal="center"/>
    </xf>
    <xf numFmtId="0" fontId="19" fillId="6" borderId="66" xfId="41" applyFont="1" applyFill="1" applyBorder="1" applyAlignment="1">
      <alignment horizontal="center"/>
    </xf>
    <xf numFmtId="0" fontId="19" fillId="6" borderId="20" xfId="41" applyFont="1" applyFill="1" applyBorder="1" applyAlignment="1">
      <alignment horizontal="center"/>
    </xf>
    <xf numFmtId="0" fontId="26" fillId="6" borderId="103" xfId="41" applyFont="1" applyFill="1" applyBorder="1" applyAlignment="1">
      <alignment horizontal="center" vertical="center"/>
    </xf>
    <xf numFmtId="0" fontId="26" fillId="6" borderId="104" xfId="41" applyFont="1" applyFill="1" applyBorder="1" applyAlignment="1">
      <alignment horizontal="center" vertical="center"/>
    </xf>
    <xf numFmtId="0" fontId="20" fillId="0" borderId="29" xfId="41" applyFont="1" applyBorder="1" applyAlignment="1">
      <alignment horizontal="left" vertical="center" indent="1"/>
    </xf>
    <xf numFmtId="0" fontId="1" fillId="0" borderId="4" xfId="41" applyBorder="1" applyAlignment="1">
      <alignment horizontal="left" indent="1"/>
    </xf>
    <xf numFmtId="168" fontId="20" fillId="7" borderId="4" xfId="41" applyNumberFormat="1" applyFont="1" applyFill="1" applyBorder="1" applyAlignment="1">
      <alignment horizontal="center" vertical="center"/>
    </xf>
    <xf numFmtId="0" fontId="20" fillId="0" borderId="31" xfId="41" applyFont="1" applyBorder="1" applyAlignment="1">
      <alignment horizontal="left" vertical="center" indent="1"/>
    </xf>
    <xf numFmtId="0" fontId="1" fillId="0" borderId="32" xfId="41" applyBorder="1" applyAlignment="1">
      <alignment horizontal="left" indent="1"/>
    </xf>
    <xf numFmtId="168" fontId="20" fillId="7" borderId="32" xfId="41" applyNumberFormat="1" applyFont="1" applyFill="1" applyBorder="1" applyAlignment="1">
      <alignment horizontal="center" vertical="center"/>
    </xf>
    <xf numFmtId="0" fontId="20" fillId="0" borderId="34" xfId="41" applyFont="1" applyBorder="1" applyAlignment="1">
      <alignment horizontal="left" vertical="center"/>
    </xf>
    <xf numFmtId="0" fontId="1" fillId="0" borderId="22" xfId="41" applyBorder="1" applyAlignment="1"/>
    <xf numFmtId="5" fontId="29" fillId="0" borderId="52" xfId="41" applyNumberFormat="1" applyFont="1" applyBorder="1" applyAlignment="1">
      <alignment horizontal="right" vertical="center"/>
    </xf>
    <xf numFmtId="0" fontId="1" fillId="0" borderId="37" xfId="41" applyBorder="1" applyAlignment="1"/>
    <xf numFmtId="5" fontId="29" fillId="0" borderId="22" xfId="41" applyNumberFormat="1" applyFont="1" applyBorder="1" applyAlignment="1">
      <alignment horizontal="center" vertical="center"/>
    </xf>
    <xf numFmtId="0" fontId="1" fillId="0" borderId="109" xfId="41" applyFont="1" applyBorder="1" applyAlignment="1">
      <alignment vertical="center"/>
    </xf>
    <xf numFmtId="5" fontId="20" fillId="7" borderId="58" xfId="41" applyNumberFormat="1" applyFont="1" applyFill="1" applyBorder="1" applyAlignment="1">
      <alignment horizontal="right" vertical="center"/>
    </xf>
    <xf numFmtId="5" fontId="20" fillId="7" borderId="76" xfId="41" applyNumberFormat="1" applyFont="1" applyFill="1" applyBorder="1" applyAlignment="1">
      <alignment horizontal="right" vertical="center"/>
    </xf>
    <xf numFmtId="5" fontId="20" fillId="7" borderId="102" xfId="41" applyNumberFormat="1" applyFont="1" applyFill="1" applyBorder="1" applyAlignment="1">
      <alignment horizontal="right" vertical="center"/>
    </xf>
    <xf numFmtId="5" fontId="20" fillId="7" borderId="67" xfId="41" applyNumberFormat="1" applyFont="1" applyFill="1" applyBorder="1" applyAlignment="1">
      <alignment horizontal="right" vertical="center"/>
    </xf>
    <xf numFmtId="5" fontId="20" fillId="7" borderId="56" xfId="41" applyNumberFormat="1" applyFont="1" applyFill="1" applyBorder="1" applyAlignment="1">
      <alignment horizontal="right" vertical="center"/>
    </xf>
    <xf numFmtId="5" fontId="20" fillId="7" borderId="57" xfId="41" applyNumberFormat="1" applyFont="1" applyFill="1" applyBorder="1" applyAlignment="1">
      <alignment horizontal="right" vertical="center"/>
    </xf>
    <xf numFmtId="0" fontId="22" fillId="6" borderId="23" xfId="41" applyFont="1" applyFill="1" applyBorder="1" applyAlignment="1">
      <alignment horizontal="center" vertical="center"/>
    </xf>
    <xf numFmtId="0" fontId="22" fillId="6" borderId="18" xfId="41" applyFont="1" applyFill="1" applyBorder="1" applyAlignment="1">
      <alignment horizontal="center" vertical="center"/>
    </xf>
    <xf numFmtId="0" fontId="28" fillId="6" borderId="23" xfId="41" applyFont="1" applyFill="1" applyBorder="1" applyAlignment="1">
      <alignment horizontal="center" vertical="center"/>
    </xf>
    <xf numFmtId="0" fontId="28" fillId="6" borderId="17" xfId="41" applyFont="1" applyFill="1" applyBorder="1" applyAlignment="1">
      <alignment horizontal="center" vertical="center"/>
    </xf>
    <xf numFmtId="0" fontId="28" fillId="6" borderId="18" xfId="41" applyFont="1" applyFill="1" applyBorder="1" applyAlignment="1">
      <alignment horizontal="center" vertical="center"/>
    </xf>
    <xf numFmtId="0" fontId="29" fillId="0" borderId="34" xfId="41" applyFont="1" applyBorder="1" applyAlignment="1">
      <alignment vertical="center"/>
    </xf>
    <xf numFmtId="0" fontId="37" fillId="0" borderId="22" xfId="41" applyFont="1" applyBorder="1" applyAlignment="1">
      <alignment vertical="center"/>
    </xf>
    <xf numFmtId="0" fontId="37" fillId="0" borderId="37" xfId="41" applyFont="1" applyBorder="1" applyAlignment="1">
      <alignment vertical="center"/>
    </xf>
    <xf numFmtId="0" fontId="29" fillId="0" borderId="52" xfId="41" applyFont="1" applyBorder="1" applyAlignment="1">
      <alignment horizontal="center" vertical="center"/>
    </xf>
    <xf numFmtId="0" fontId="1" fillId="0" borderId="37" xfId="41" applyBorder="1" applyAlignment="1">
      <alignment horizontal="center" vertical="center"/>
    </xf>
    <xf numFmtId="5" fontId="29" fillId="7" borderId="62" xfId="41" applyNumberFormat="1" applyFont="1" applyFill="1" applyBorder="1" applyAlignment="1">
      <alignment horizontal="center" vertical="center"/>
    </xf>
    <xf numFmtId="0" fontId="35" fillId="6" borderId="8" xfId="41" applyFont="1" applyFill="1" applyBorder="1" applyAlignment="1">
      <alignment horizontal="center" vertical="center"/>
    </xf>
    <xf numFmtId="0" fontId="35" fillId="6" borderId="57" xfId="41" applyFont="1" applyFill="1" applyBorder="1" applyAlignment="1">
      <alignment horizontal="center" vertical="center"/>
    </xf>
    <xf numFmtId="5" fontId="29" fillId="7" borderId="50" xfId="41" applyNumberFormat="1" applyFont="1" applyFill="1" applyBorder="1" applyAlignment="1">
      <alignment horizontal="center" vertical="center"/>
    </xf>
    <xf numFmtId="5" fontId="29" fillId="7" borderId="62" xfId="41" applyNumberFormat="1" applyFont="1" applyFill="1" applyBorder="1" applyAlignment="1">
      <alignment horizontal="right" vertical="center" indent="1"/>
    </xf>
    <xf numFmtId="5" fontId="29" fillId="7" borderId="50" xfId="41" applyNumberFormat="1" applyFont="1" applyFill="1" applyBorder="1" applyAlignment="1">
      <alignment horizontal="right" vertical="center" indent="1"/>
    </xf>
    <xf numFmtId="5" fontId="29" fillId="7" borderId="56" xfId="41" applyNumberFormat="1" applyFont="1" applyFill="1" applyBorder="1" applyAlignment="1">
      <alignment horizontal="center" vertical="center"/>
    </xf>
    <xf numFmtId="5" fontId="29" fillId="7" borderId="57" xfId="41" applyNumberFormat="1" applyFont="1" applyFill="1" applyBorder="1" applyAlignment="1">
      <alignment horizontal="center" vertical="center"/>
    </xf>
    <xf numFmtId="0" fontId="25" fillId="0" borderId="13" xfId="41" applyFont="1" applyBorder="1" applyAlignment="1">
      <alignment horizontal="left" vertical="center"/>
    </xf>
    <xf numFmtId="0" fontId="36" fillId="0" borderId="20" xfId="41" applyFont="1" applyBorder="1" applyAlignment="1"/>
    <xf numFmtId="0" fontId="36" fillId="0" borderId="41" xfId="41" applyFont="1" applyBorder="1" applyAlignment="1"/>
    <xf numFmtId="0" fontId="36" fillId="0" borderId="21" xfId="41" applyFont="1" applyBorder="1" applyAlignment="1"/>
    <xf numFmtId="0" fontId="24" fillId="0" borderId="107" xfId="41" applyFont="1" applyBorder="1" applyAlignment="1">
      <alignment horizontal="center" vertical="center"/>
    </xf>
    <xf numFmtId="0" fontId="1" fillId="0" borderId="66" xfId="41" applyBorder="1" applyAlignment="1">
      <alignment vertical="center"/>
    </xf>
    <xf numFmtId="0" fontId="1" fillId="0" borderId="55" xfId="41" applyBorder="1" applyAlignment="1">
      <alignment vertical="center"/>
    </xf>
    <xf numFmtId="0" fontId="1" fillId="0" borderId="42" xfId="41" applyBorder="1" applyAlignment="1">
      <alignment vertical="center"/>
    </xf>
    <xf numFmtId="0" fontId="27" fillId="6" borderId="18" xfId="41" applyFont="1" applyFill="1" applyBorder="1" applyAlignment="1">
      <alignment horizontal="center" vertical="center"/>
    </xf>
    <xf numFmtId="0" fontId="26" fillId="6" borderId="13" xfId="41" applyFont="1" applyFill="1" applyBorder="1" applyAlignment="1">
      <alignment horizontal="center" vertical="center"/>
    </xf>
    <xf numFmtId="0" fontId="26" fillId="6" borderId="66" xfId="41" applyFont="1" applyFill="1" applyBorder="1" applyAlignment="1">
      <alignment horizontal="center" vertical="center"/>
    </xf>
    <xf numFmtId="0" fontId="1" fillId="6" borderId="104" xfId="41" applyFill="1" applyBorder="1" applyAlignment="1">
      <alignment horizontal="center" vertical="center"/>
    </xf>
    <xf numFmtId="0" fontId="26" fillId="6" borderId="14" xfId="41" applyFont="1" applyFill="1" applyBorder="1" applyAlignment="1">
      <alignment horizontal="center" vertical="center"/>
    </xf>
    <xf numFmtId="0" fontId="1" fillId="6" borderId="10" xfId="41" applyFill="1" applyBorder="1" applyAlignment="1">
      <alignment horizontal="center" vertical="center"/>
    </xf>
    <xf numFmtId="0" fontId="22" fillId="6" borderId="6" xfId="41" applyFont="1" applyFill="1" applyBorder="1" applyAlignment="1">
      <alignment horizontal="center" vertical="center"/>
    </xf>
    <xf numFmtId="0" fontId="27" fillId="6" borderId="67" xfId="41" applyFont="1" applyFill="1" applyBorder="1" applyAlignment="1"/>
    <xf numFmtId="0" fontId="26" fillId="6" borderId="8" xfId="41" applyFont="1" applyFill="1" applyBorder="1" applyAlignment="1">
      <alignment horizontal="center" vertical="center"/>
    </xf>
    <xf numFmtId="0" fontId="30" fillId="6" borderId="57" xfId="41" applyFont="1" applyFill="1" applyBorder="1" applyAlignment="1"/>
  </cellXfs>
  <cellStyles count="43">
    <cellStyle name="Comma" xfId="1" builtinId="3"/>
    <cellStyle name="Comma [0] 2" xfId="14"/>
    <cellStyle name="Comma [0] 3" xfId="15"/>
    <cellStyle name="Comma [0] 4" xfId="16"/>
    <cellStyle name="Comma [0] 7" xfId="17"/>
    <cellStyle name="Comma 2" xfId="2"/>
    <cellStyle name="Comma 2 2" xfId="12"/>
    <cellStyle name="Comma 2 3" xfId="18"/>
    <cellStyle name="Comma 2 4" xfId="19"/>
    <cellStyle name="Comma 3" xfId="20"/>
    <cellStyle name="Comma 4" xfId="21"/>
    <cellStyle name="Comma 7" xfId="22"/>
    <cellStyle name="Currency" xfId="3" builtinId="4"/>
    <cellStyle name="Currency [0] 2" xfId="23"/>
    <cellStyle name="Currency [0] 3" xfId="24"/>
    <cellStyle name="Currency [0] 7" xfId="25"/>
    <cellStyle name="Currency 2" xfId="4"/>
    <cellStyle name="Currency 2 2" xfId="26"/>
    <cellStyle name="Currency 2 3" xfId="27"/>
    <cellStyle name="Currency 3" xfId="28"/>
    <cellStyle name="Currency 4" xfId="29"/>
    <cellStyle name="Currency 7" xfId="30"/>
    <cellStyle name="Normal" xfId="0" builtinId="0"/>
    <cellStyle name="Normal 2" xfId="5"/>
    <cellStyle name="Normal 2 2" xfId="31"/>
    <cellStyle name="Normal 2 3" xfId="32"/>
    <cellStyle name="Normal 3" xfId="6"/>
    <cellStyle name="Normal 3 2" xfId="33"/>
    <cellStyle name="Normal 4" xfId="9"/>
    <cellStyle name="Normal 5" xfId="34"/>
    <cellStyle name="Normal 6" xfId="35"/>
    <cellStyle name="Normal 7" xfId="36"/>
    <cellStyle name="Normal 8" xfId="37"/>
    <cellStyle name="Normal 9" xfId="11"/>
    <cellStyle name="Normal 9 2" xfId="41"/>
    <cellStyle name="Percent" xfId="7" builtinId="5"/>
    <cellStyle name="Percent 2" xfId="8"/>
    <cellStyle name="Percent 3" xfId="10"/>
    <cellStyle name="Percent 4" xfId="38"/>
    <cellStyle name="Percent 5" xfId="39"/>
    <cellStyle name="Percent 6" xfId="13"/>
    <cellStyle name="Percent 6 2" xfId="42"/>
    <cellStyle name="Percent 7" xfId="4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689834</xdr:colOff>
      <xdr:row>8</xdr:row>
      <xdr:rowOff>106456</xdr:rowOff>
    </xdr:from>
    <xdr:to>
      <xdr:col>8</xdr:col>
      <xdr:colOff>192740</xdr:colOff>
      <xdr:row>8</xdr:row>
      <xdr:rowOff>112059</xdr:rowOff>
    </xdr:to>
    <xdr:sp macro="" textlink="">
      <xdr:nvSpPr>
        <xdr:cNvPr id="1513" name="Line 7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>
          <a:spLocks noChangeShapeType="1"/>
        </xdr:cNvSpPr>
      </xdr:nvSpPr>
      <xdr:spPr bwMode="auto">
        <a:xfrm>
          <a:off x="4387775" y="2827244"/>
          <a:ext cx="197671" cy="5603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102</xdr:row>
      <xdr:rowOff>142876</xdr:rowOff>
    </xdr:from>
    <xdr:to>
      <xdr:col>10</xdr:col>
      <xdr:colOff>309563</xdr:colOff>
      <xdr:row>110</xdr:row>
      <xdr:rowOff>91441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3810000" y="14592301"/>
          <a:ext cx="2376488" cy="139636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804863</xdr:colOff>
      <xdr:row>108</xdr:row>
      <xdr:rowOff>47625</xdr:rowOff>
    </xdr:from>
    <xdr:to>
      <xdr:col>10</xdr:col>
      <xdr:colOff>166688</xdr:colOff>
      <xdr:row>109</xdr:row>
      <xdr:rowOff>61913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4310063" y="15582900"/>
          <a:ext cx="1733550" cy="195263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504825</xdr:colOff>
      <xdr:row>108</xdr:row>
      <xdr:rowOff>42863</xdr:rowOff>
    </xdr:from>
    <xdr:to>
      <xdr:col>7</xdr:col>
      <xdr:colOff>804863</xdr:colOff>
      <xdr:row>109</xdr:row>
      <xdr:rowOff>95250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 flipV="1">
          <a:off x="3114675" y="15606713"/>
          <a:ext cx="1195388" cy="233362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110</xdr:row>
      <xdr:rowOff>80963</xdr:rowOff>
    </xdr:from>
    <xdr:to>
      <xdr:col>8</xdr:col>
      <xdr:colOff>14288</xdr:colOff>
      <xdr:row>110</xdr:row>
      <xdr:rowOff>95250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 flipV="1">
          <a:off x="3829050" y="16006763"/>
          <a:ext cx="500063" cy="1428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490539</xdr:colOff>
      <xdr:row>110</xdr:row>
      <xdr:rowOff>90488</xdr:rowOff>
    </xdr:from>
    <xdr:to>
      <xdr:col>7</xdr:col>
      <xdr:colOff>314325</xdr:colOff>
      <xdr:row>110</xdr:row>
      <xdr:rowOff>100013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CxnSpPr/>
      </xdr:nvCxnSpPr>
      <xdr:spPr>
        <a:xfrm flipH="1">
          <a:off x="3100389" y="16159163"/>
          <a:ext cx="719136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100013</xdr:colOff>
      <xdr:row>101</xdr:row>
      <xdr:rowOff>176214</xdr:rowOff>
    </xdr:from>
    <xdr:to>
      <xdr:col>10</xdr:col>
      <xdr:colOff>209550</xdr:colOff>
      <xdr:row>107</xdr:row>
      <xdr:rowOff>85725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 flipV="1">
          <a:off x="4414838" y="14587539"/>
          <a:ext cx="1671637" cy="1023936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519113</xdr:colOff>
      <xdr:row>107</xdr:row>
      <xdr:rowOff>85725</xdr:rowOff>
    </xdr:from>
    <xdr:to>
      <xdr:col>8</xdr:col>
      <xdr:colOff>114300</xdr:colOff>
      <xdr:row>109</xdr:row>
      <xdr:rowOff>71438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V="1">
          <a:off x="3128963" y="15611475"/>
          <a:ext cx="1300162" cy="347663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9"/>
  <sheetViews>
    <sheetView showGridLines="0" zoomScale="170" zoomScaleNormal="170" workbookViewId="0">
      <selection activeCell="L96" sqref="L96"/>
    </sheetView>
  </sheetViews>
  <sheetFormatPr defaultRowHeight="12.75" x14ac:dyDescent="0.2"/>
  <cols>
    <col min="2" max="2" width="4.140625" style="416" customWidth="1"/>
    <col min="3" max="3" width="4.28515625" style="2" customWidth="1"/>
    <col min="4" max="4" width="1.140625" style="2" customWidth="1"/>
    <col min="5" max="5" width="23.28515625" style="8" customWidth="1"/>
    <col min="6" max="6" width="9.5703125" style="8" customWidth="1"/>
    <col min="7" max="7" width="11" style="8" customWidth="1"/>
    <col min="8" max="8" width="10.140625" style="9" customWidth="1"/>
    <col min="9" max="9" width="11.7109375" style="9" customWidth="1"/>
    <col min="10" max="10" width="11.28515625" style="9" customWidth="1"/>
    <col min="11" max="11" width="2.7109375" style="9" customWidth="1"/>
    <col min="12" max="12" width="4.42578125" style="306" customWidth="1"/>
  </cols>
  <sheetData>
    <row r="1" spans="2:12" s="1" customFormat="1" ht="15" customHeight="1" thickBot="1" x14ac:dyDescent="0.25">
      <c r="B1" s="413">
        <v>1</v>
      </c>
      <c r="C1" s="248" t="s">
        <v>14</v>
      </c>
      <c r="D1" s="155"/>
      <c r="E1" s="3" t="s">
        <v>23</v>
      </c>
      <c r="F1" s="3"/>
      <c r="G1" s="3"/>
      <c r="H1" s="3"/>
      <c r="I1" s="3"/>
      <c r="J1" s="4"/>
      <c r="K1" s="4"/>
      <c r="L1" s="4"/>
    </row>
    <row r="2" spans="2:12" s="1" customFormat="1" ht="15" customHeight="1" x14ac:dyDescent="0.2">
      <c r="B2" s="413">
        <v>2</v>
      </c>
      <c r="C2" s="248" t="s">
        <v>15</v>
      </c>
      <c r="D2" s="155"/>
      <c r="E2" s="337" t="s">
        <v>143</v>
      </c>
      <c r="F2" s="338" t="s">
        <v>144</v>
      </c>
      <c r="G2" s="339">
        <v>2016</v>
      </c>
      <c r="H2" s="340"/>
      <c r="I2" s="341" t="s">
        <v>19</v>
      </c>
      <c r="J2" s="4"/>
      <c r="K2" s="4"/>
      <c r="L2" s="4"/>
    </row>
    <row r="3" spans="2:12" s="1" customFormat="1" ht="15" customHeight="1" x14ac:dyDescent="0.2">
      <c r="B3" s="413"/>
      <c r="C3" s="248"/>
      <c r="D3" s="155"/>
      <c r="E3" s="342" t="s">
        <v>0</v>
      </c>
      <c r="F3" s="183"/>
      <c r="G3" s="164"/>
      <c r="H3" s="165"/>
      <c r="I3" s="343">
        <v>100000</v>
      </c>
      <c r="J3" s="4"/>
      <c r="K3" s="4"/>
      <c r="L3" s="4"/>
    </row>
    <row r="4" spans="2:12" s="1" customFormat="1" ht="15" customHeight="1" x14ac:dyDescent="0.2">
      <c r="B4" s="413"/>
      <c r="C4" s="248"/>
      <c r="D4" s="155"/>
      <c r="E4" s="344" t="s">
        <v>10</v>
      </c>
      <c r="F4" s="184"/>
      <c r="G4" s="159"/>
      <c r="H4" s="162"/>
      <c r="I4" s="345"/>
      <c r="J4" s="4"/>
      <c r="K4" s="4"/>
      <c r="L4" s="4"/>
    </row>
    <row r="5" spans="2:12" s="1" customFormat="1" ht="15" customHeight="1" x14ac:dyDescent="0.2">
      <c r="B5" s="413"/>
      <c r="C5" s="248"/>
      <c r="D5" s="155"/>
      <c r="E5" s="344" t="s">
        <v>11</v>
      </c>
      <c r="F5" s="184"/>
      <c r="G5" s="159"/>
      <c r="H5" s="162"/>
      <c r="I5" s="343">
        <f>SUM(I3:I4)</f>
        <v>100000</v>
      </c>
      <c r="J5" s="4"/>
      <c r="K5" s="4"/>
      <c r="L5" s="4"/>
    </row>
    <row r="6" spans="2:12" s="1" customFormat="1" ht="15" customHeight="1" x14ac:dyDescent="0.2">
      <c r="B6" s="413"/>
      <c r="C6" s="248"/>
      <c r="D6" s="155"/>
      <c r="E6" s="344" t="s">
        <v>177</v>
      </c>
      <c r="F6" s="184"/>
      <c r="G6" s="159"/>
      <c r="H6" s="163">
        <v>4050</v>
      </c>
      <c r="I6" s="346"/>
      <c r="J6" s="4"/>
      <c r="K6" s="4"/>
      <c r="L6" s="4"/>
    </row>
    <row r="7" spans="2:12" s="1" customFormat="1" ht="15" customHeight="1" x14ac:dyDescent="0.2">
      <c r="B7" s="413"/>
      <c r="C7" s="248"/>
      <c r="D7" s="155"/>
      <c r="E7" s="344" t="s">
        <v>134</v>
      </c>
      <c r="F7" s="184"/>
      <c r="G7" s="159"/>
      <c r="H7" s="163">
        <v>6300</v>
      </c>
      <c r="I7" s="346"/>
      <c r="J7" s="4"/>
      <c r="K7" s="4"/>
      <c r="L7" s="4"/>
    </row>
    <row r="8" spans="2:12" s="1" customFormat="1" ht="15" customHeight="1" x14ac:dyDescent="0.2">
      <c r="B8" s="413"/>
      <c r="C8" s="248"/>
      <c r="D8" s="155"/>
      <c r="E8" s="344" t="s">
        <v>46</v>
      </c>
      <c r="F8" s="184"/>
      <c r="G8" s="160"/>
      <c r="H8" s="163">
        <v>7000</v>
      </c>
      <c r="I8" s="347"/>
      <c r="J8" s="4"/>
      <c r="K8" s="4"/>
      <c r="L8" s="4"/>
    </row>
    <row r="9" spans="2:12" s="1" customFormat="1" ht="15" customHeight="1" x14ac:dyDescent="0.2">
      <c r="B9" s="413"/>
      <c r="C9" s="248"/>
      <c r="D9" s="155"/>
      <c r="E9" s="344" t="s">
        <v>7</v>
      </c>
      <c r="F9" s="184"/>
      <c r="G9" s="160"/>
      <c r="H9" s="163">
        <f>+H8+H6</f>
        <v>11050</v>
      </c>
      <c r="I9" s="348">
        <f>-H9</f>
        <v>-11050</v>
      </c>
      <c r="J9" s="4"/>
      <c r="K9" s="4"/>
      <c r="L9" s="4"/>
    </row>
    <row r="10" spans="2:12" s="1" customFormat="1" ht="15" customHeight="1" x14ac:dyDescent="0.2">
      <c r="B10" s="413"/>
      <c r="C10" s="248"/>
      <c r="D10" s="155"/>
      <c r="E10" s="349" t="s">
        <v>178</v>
      </c>
      <c r="F10" s="334"/>
      <c r="G10" s="335"/>
      <c r="H10" s="336"/>
      <c r="I10" s="350"/>
      <c r="J10" s="4"/>
      <c r="K10" s="4"/>
      <c r="L10" s="4"/>
    </row>
    <row r="11" spans="2:12" s="1" customFormat="1" ht="15" customHeight="1" thickBot="1" x14ac:dyDescent="0.25">
      <c r="B11" s="413"/>
      <c r="C11" s="248"/>
      <c r="D11" s="155"/>
      <c r="E11" s="351" t="s">
        <v>2</v>
      </c>
      <c r="F11" s="352"/>
      <c r="G11" s="353"/>
      <c r="H11" s="354"/>
      <c r="I11" s="355">
        <f>SUM(I5:I9)</f>
        <v>88950</v>
      </c>
      <c r="J11" s="4"/>
      <c r="K11" s="4"/>
      <c r="L11" s="4"/>
    </row>
    <row r="12" spans="2:12" s="1" customFormat="1" ht="15" customHeight="1" thickBot="1" x14ac:dyDescent="0.25">
      <c r="B12" s="413"/>
      <c r="C12" s="248"/>
      <c r="D12" s="155"/>
      <c r="E12" s="3" t="s">
        <v>6</v>
      </c>
      <c r="F12" s="3"/>
      <c r="G12" s="4"/>
      <c r="H12" s="4"/>
      <c r="I12" s="4"/>
      <c r="J12" s="4"/>
      <c r="K12" s="4"/>
      <c r="L12" s="4"/>
    </row>
    <row r="13" spans="2:12" s="1" customFormat="1" ht="15" customHeight="1" x14ac:dyDescent="0.2">
      <c r="B13" s="413"/>
      <c r="C13" s="248"/>
      <c r="D13" s="155"/>
      <c r="E13" s="356" t="s">
        <v>179</v>
      </c>
      <c r="F13" s="357" t="s">
        <v>9</v>
      </c>
      <c r="G13" s="358" t="s">
        <v>4</v>
      </c>
      <c r="H13" s="359" t="s">
        <v>3</v>
      </c>
      <c r="I13" s="4"/>
      <c r="J13" s="4"/>
      <c r="K13" s="4"/>
      <c r="L13" s="4"/>
    </row>
    <row r="14" spans="2:12" s="1" customFormat="1" ht="15" customHeight="1" x14ac:dyDescent="0.2">
      <c r="B14" s="413"/>
      <c r="C14" s="248"/>
      <c r="D14" s="155"/>
      <c r="E14" s="360" t="s">
        <v>135</v>
      </c>
      <c r="F14" s="168">
        <v>37650</v>
      </c>
      <c r="G14" s="168"/>
      <c r="H14" s="361">
        <v>5183.75</v>
      </c>
      <c r="I14" s="4"/>
      <c r="L14" s="4"/>
    </row>
    <row r="15" spans="2:12" s="1" customFormat="1" ht="15" customHeight="1" thickBot="1" x14ac:dyDescent="0.25">
      <c r="B15" s="413"/>
      <c r="C15" s="248"/>
      <c r="D15" s="155"/>
      <c r="E15" s="362" t="s">
        <v>5</v>
      </c>
      <c r="F15" s="366">
        <f>+F16-F14</f>
        <v>51300</v>
      </c>
      <c r="G15" s="367">
        <v>0.25</v>
      </c>
      <c r="H15" s="368">
        <f>+G15*F15</f>
        <v>12825</v>
      </c>
      <c r="I15" s="4"/>
      <c r="L15" s="4"/>
    </row>
    <row r="16" spans="2:12" s="1" customFormat="1" ht="15" customHeight="1" thickBot="1" x14ac:dyDescent="0.25">
      <c r="B16" s="413"/>
      <c r="C16" s="248"/>
      <c r="D16" s="155"/>
      <c r="E16" s="363" t="s">
        <v>8</v>
      </c>
      <c r="F16" s="364">
        <f>+I11</f>
        <v>88950</v>
      </c>
      <c r="G16" s="364"/>
      <c r="H16" s="365">
        <f>SUM(H14:H15)</f>
        <v>18008.75</v>
      </c>
      <c r="I16" s="4"/>
      <c r="L16" s="4"/>
    </row>
    <row r="17" spans="2:12" s="1" customFormat="1" ht="15" customHeight="1" x14ac:dyDescent="0.2">
      <c r="B17" s="413"/>
      <c r="C17" s="248"/>
      <c r="D17" s="155"/>
      <c r="E17" s="3" t="s">
        <v>25</v>
      </c>
      <c r="F17" s="3"/>
      <c r="G17" s="4"/>
      <c r="H17" s="5"/>
      <c r="I17" s="267">
        <f>+H16/I11</f>
        <v>0.2024592467678471</v>
      </c>
      <c r="L17" s="4"/>
    </row>
    <row r="18" spans="2:12" s="1" customFormat="1" ht="15" customHeight="1" x14ac:dyDescent="0.2">
      <c r="B18" s="413">
        <v>3</v>
      </c>
      <c r="C18" s="248" t="s">
        <v>20</v>
      </c>
      <c r="D18" s="155"/>
      <c r="E18" s="3" t="s">
        <v>26</v>
      </c>
      <c r="F18" s="3"/>
      <c r="G18" s="3"/>
      <c r="H18" s="4"/>
      <c r="I18" s="4"/>
      <c r="J18" s="4"/>
      <c r="K18" s="4"/>
      <c r="L18" s="4"/>
    </row>
    <row r="19" spans="2:12" s="1" customFormat="1" ht="15" customHeight="1" x14ac:dyDescent="0.2">
      <c r="B19" s="413">
        <v>4</v>
      </c>
      <c r="C19" s="248" t="s">
        <v>24</v>
      </c>
      <c r="D19" s="155"/>
      <c r="E19" s="3" t="s">
        <v>180</v>
      </c>
      <c r="F19" s="3"/>
      <c r="G19" s="3"/>
      <c r="H19" s="4"/>
      <c r="I19" s="4"/>
      <c r="J19" s="4"/>
      <c r="K19" s="4"/>
      <c r="L19" s="4"/>
    </row>
    <row r="20" spans="2:12" s="1" customFormat="1" ht="15" customHeight="1" x14ac:dyDescent="0.2">
      <c r="B20" s="413"/>
      <c r="C20" s="248"/>
      <c r="D20" s="155"/>
      <c r="E20" s="3" t="s">
        <v>2</v>
      </c>
      <c r="F20" s="3"/>
      <c r="G20" s="268">
        <v>200000</v>
      </c>
      <c r="H20" s="6"/>
      <c r="I20" s="6"/>
      <c r="J20" s="4"/>
      <c r="K20" s="4"/>
      <c r="L20" s="4"/>
    </row>
    <row r="21" spans="2:12" s="1" customFormat="1" ht="15" customHeight="1" thickBot="1" x14ac:dyDescent="0.25">
      <c r="B21" s="413"/>
      <c r="C21" s="248"/>
      <c r="D21" s="155"/>
      <c r="E21" s="3" t="s">
        <v>6</v>
      </c>
      <c r="F21" s="3"/>
      <c r="G21" s="4"/>
      <c r="H21" s="4"/>
      <c r="I21" s="4"/>
      <c r="J21" s="4"/>
      <c r="K21" s="4"/>
      <c r="L21" s="4"/>
    </row>
    <row r="22" spans="2:12" s="1" customFormat="1" ht="15" customHeight="1" x14ac:dyDescent="0.2">
      <c r="B22" s="413"/>
      <c r="C22" s="248"/>
      <c r="D22" s="155"/>
      <c r="E22" s="369" t="s">
        <v>181</v>
      </c>
      <c r="F22" s="370"/>
      <c r="G22" s="358" t="s">
        <v>9</v>
      </c>
      <c r="H22" s="371" t="s">
        <v>4</v>
      </c>
      <c r="I22" s="359" t="s">
        <v>3</v>
      </c>
      <c r="J22" s="4"/>
      <c r="K22" s="4"/>
      <c r="L22" s="4"/>
    </row>
    <row r="23" spans="2:12" s="1" customFormat="1" ht="15" customHeight="1" x14ac:dyDescent="0.2">
      <c r="B23" s="413"/>
      <c r="C23" s="248"/>
      <c r="D23" s="155"/>
      <c r="E23" s="372" t="s">
        <v>12</v>
      </c>
      <c r="F23" s="185"/>
      <c r="G23" s="168">
        <v>190150</v>
      </c>
      <c r="H23" s="169"/>
      <c r="I23" s="361">
        <v>46278.75</v>
      </c>
      <c r="J23" s="4"/>
      <c r="K23" s="4"/>
      <c r="L23" s="4"/>
    </row>
    <row r="24" spans="2:12" s="1" customFormat="1" ht="15" customHeight="1" thickBot="1" x14ac:dyDescent="0.25">
      <c r="B24" s="413"/>
      <c r="C24" s="248" t="s">
        <v>24</v>
      </c>
      <c r="D24" s="155"/>
      <c r="E24" s="344" t="s">
        <v>5</v>
      </c>
      <c r="F24" s="190"/>
      <c r="G24" s="366">
        <f>+G25-G23</f>
        <v>9850</v>
      </c>
      <c r="H24" s="376">
        <v>0.33</v>
      </c>
      <c r="I24" s="368">
        <f>+H24*G24</f>
        <v>3250.5</v>
      </c>
      <c r="J24" s="4"/>
      <c r="K24" s="4"/>
      <c r="L24" s="4"/>
    </row>
    <row r="25" spans="2:12" s="1" customFormat="1" ht="15" customHeight="1" thickBot="1" x14ac:dyDescent="0.25">
      <c r="B25" s="413"/>
      <c r="C25" s="248"/>
      <c r="D25" s="155"/>
      <c r="E25" s="373" t="s">
        <v>8</v>
      </c>
      <c r="F25" s="374"/>
      <c r="G25" s="364">
        <f>+G20</f>
        <v>200000</v>
      </c>
      <c r="H25" s="375"/>
      <c r="I25" s="365">
        <f>SUM(I23:I24)</f>
        <v>49529.25</v>
      </c>
      <c r="J25" s="4"/>
      <c r="K25" s="4"/>
      <c r="L25" s="4"/>
    </row>
    <row r="26" spans="2:12" s="1" customFormat="1" ht="7.5" customHeight="1" x14ac:dyDescent="0.2">
      <c r="B26" s="413"/>
      <c r="C26" s="248"/>
      <c r="D26" s="155"/>
      <c r="E26" s="10"/>
      <c r="F26" s="10"/>
      <c r="G26" s="7"/>
      <c r="H26" s="7"/>
      <c r="I26" s="7"/>
      <c r="J26" s="4"/>
      <c r="K26" s="4"/>
      <c r="L26" s="4"/>
    </row>
    <row r="27" spans="2:12" s="1" customFormat="1" ht="15" customHeight="1" x14ac:dyDescent="0.2">
      <c r="B27" s="413">
        <v>5</v>
      </c>
      <c r="C27" s="248" t="s">
        <v>15</v>
      </c>
      <c r="D27" s="155"/>
      <c r="E27" s="3" t="s">
        <v>25</v>
      </c>
      <c r="F27" s="3"/>
      <c r="G27" s="4"/>
      <c r="H27" s="5"/>
      <c r="I27" s="269">
        <f>+I25/G20</f>
        <v>0.24764625000000001</v>
      </c>
      <c r="J27" s="4"/>
      <c r="K27" s="4"/>
      <c r="L27" s="4"/>
    </row>
    <row r="28" spans="2:12" s="1" customFormat="1" ht="3" customHeight="1" thickBot="1" x14ac:dyDescent="0.25">
      <c r="B28" s="413"/>
      <c r="C28" s="248"/>
      <c r="D28" s="155"/>
      <c r="E28" s="20"/>
      <c r="F28" s="20"/>
      <c r="G28" s="3"/>
      <c r="H28" s="4"/>
      <c r="I28" s="4"/>
      <c r="J28" s="4"/>
      <c r="K28" s="4"/>
      <c r="L28" s="4"/>
    </row>
    <row r="29" spans="2:12" s="1" customFormat="1" ht="15" customHeight="1" x14ac:dyDescent="0.2">
      <c r="B29" s="413">
        <v>6</v>
      </c>
      <c r="C29" s="248" t="s">
        <v>13</v>
      </c>
      <c r="D29" s="155"/>
      <c r="E29" s="408" t="s">
        <v>22</v>
      </c>
      <c r="F29" s="410"/>
      <c r="G29" s="405">
        <v>200000</v>
      </c>
      <c r="H29" s="4"/>
      <c r="I29" s="4"/>
      <c r="J29" s="4"/>
      <c r="K29" s="4"/>
      <c r="L29" s="4"/>
    </row>
    <row r="30" spans="2:12" s="1" customFormat="1" ht="15" customHeight="1" thickBot="1" x14ac:dyDescent="0.25">
      <c r="B30" s="413"/>
      <c r="C30" s="248"/>
      <c r="D30" s="155"/>
      <c r="E30" s="409" t="s">
        <v>27</v>
      </c>
      <c r="F30" s="411"/>
      <c r="G30" s="412">
        <v>15000</v>
      </c>
      <c r="H30" s="4"/>
      <c r="I30" s="4"/>
      <c r="J30" s="4"/>
      <c r="K30" s="4"/>
      <c r="L30" s="4"/>
    </row>
    <row r="31" spans="2:12" s="1" customFormat="1" ht="15" customHeight="1" x14ac:dyDescent="0.2">
      <c r="B31" s="413"/>
      <c r="C31" s="248"/>
      <c r="D31" s="155"/>
      <c r="E31" s="409" t="s">
        <v>28</v>
      </c>
      <c r="F31" s="411"/>
      <c r="G31" s="343">
        <f>SUM(G29:G30)</f>
        <v>215000</v>
      </c>
      <c r="H31" s="4"/>
      <c r="I31" s="4"/>
      <c r="J31" s="4"/>
      <c r="K31" s="4"/>
      <c r="L31" s="4"/>
    </row>
    <row r="32" spans="2:12" s="1" customFormat="1" ht="15" customHeight="1" x14ac:dyDescent="0.2">
      <c r="B32" s="413"/>
      <c r="C32" s="248"/>
      <c r="D32" s="155"/>
      <c r="E32" s="409" t="s">
        <v>3</v>
      </c>
      <c r="F32" s="411"/>
      <c r="G32" s="406">
        <f>+I25</f>
        <v>49529.25</v>
      </c>
      <c r="H32" s="6" t="s">
        <v>49</v>
      </c>
      <c r="I32" s="4"/>
      <c r="J32" s="4"/>
      <c r="K32" s="4"/>
      <c r="L32" s="4"/>
    </row>
    <row r="33" spans="2:12" s="1" customFormat="1" ht="15" customHeight="1" thickBot="1" x14ac:dyDescent="0.25">
      <c r="B33" s="413"/>
      <c r="C33" s="248"/>
      <c r="D33" s="155"/>
      <c r="E33" s="351" t="s">
        <v>29</v>
      </c>
      <c r="F33" s="383"/>
      <c r="G33" s="407">
        <f>+G32/G31</f>
        <v>0.23036860465116279</v>
      </c>
      <c r="H33" s="4"/>
      <c r="I33" s="4"/>
      <c r="J33" s="4"/>
      <c r="K33" s="4"/>
      <c r="L33" s="4"/>
    </row>
    <row r="34" spans="2:12" s="1" customFormat="1" ht="15" customHeight="1" x14ac:dyDescent="0.2">
      <c r="B34" s="413">
        <v>7</v>
      </c>
      <c r="C34" s="248" t="s">
        <v>20</v>
      </c>
      <c r="D34" s="155"/>
      <c r="E34" s="3" t="s">
        <v>115</v>
      </c>
      <c r="F34" s="3"/>
      <c r="G34" s="11"/>
      <c r="H34" s="4"/>
      <c r="I34" s="4"/>
      <c r="J34" s="4"/>
      <c r="K34" s="4"/>
      <c r="L34" s="4"/>
    </row>
    <row r="35" spans="2:12" s="1" customFormat="1" ht="15" customHeight="1" thickBot="1" x14ac:dyDescent="0.25">
      <c r="B35" s="413">
        <v>8</v>
      </c>
      <c r="C35" s="248" t="s">
        <v>15</v>
      </c>
      <c r="D35" s="155"/>
      <c r="E35" s="3" t="s">
        <v>52</v>
      </c>
      <c r="F35" s="3"/>
      <c r="G35" s="57"/>
      <c r="H35" s="4"/>
      <c r="I35" s="4"/>
      <c r="J35" s="4"/>
      <c r="K35" s="4"/>
      <c r="L35" s="7"/>
    </row>
    <row r="36" spans="2:12" s="1" customFormat="1" ht="15" customHeight="1" x14ac:dyDescent="0.2">
      <c r="B36" s="413"/>
      <c r="C36" s="248"/>
      <c r="D36" s="155"/>
      <c r="E36" s="356" t="s">
        <v>182</v>
      </c>
      <c r="F36" s="377"/>
      <c r="G36" s="378"/>
      <c r="H36" s="340"/>
      <c r="I36" s="379" t="s">
        <v>42</v>
      </c>
      <c r="J36" s="4"/>
      <c r="K36" s="4"/>
      <c r="L36" s="7"/>
    </row>
    <row r="37" spans="2:12" s="1" customFormat="1" ht="15" customHeight="1" x14ac:dyDescent="0.2">
      <c r="B37" s="413"/>
      <c r="C37" s="248"/>
      <c r="D37" s="155"/>
      <c r="E37" s="666" t="s">
        <v>53</v>
      </c>
      <c r="F37" s="667"/>
      <c r="G37" s="668"/>
      <c r="H37" s="194">
        <v>100000</v>
      </c>
      <c r="I37" s="380">
        <f>+H37</f>
        <v>100000</v>
      </c>
      <c r="J37" s="4"/>
      <c r="K37" s="4"/>
      <c r="L37" s="7"/>
    </row>
    <row r="38" spans="2:12" s="1" customFormat="1" ht="15" customHeight="1" x14ac:dyDescent="0.2">
      <c r="B38" s="413"/>
      <c r="C38" s="248"/>
      <c r="D38" s="155"/>
      <c r="E38" s="669" t="s">
        <v>54</v>
      </c>
      <c r="F38" s="670"/>
      <c r="G38" s="671"/>
      <c r="H38" s="180">
        <v>1000</v>
      </c>
      <c r="I38" s="347"/>
      <c r="J38" s="4"/>
      <c r="K38" s="4"/>
      <c r="L38" s="7"/>
    </row>
    <row r="39" spans="2:12" s="1" customFormat="1" ht="15" customHeight="1" x14ac:dyDescent="0.2">
      <c r="B39" s="413"/>
      <c r="C39" s="248"/>
      <c r="D39" s="155"/>
      <c r="E39" s="669" t="s">
        <v>55</v>
      </c>
      <c r="F39" s="670"/>
      <c r="G39" s="671"/>
      <c r="H39" s="180">
        <v>3000</v>
      </c>
      <c r="I39" s="381"/>
      <c r="J39" s="4"/>
      <c r="K39" s="4"/>
      <c r="L39" s="7"/>
    </row>
    <row r="40" spans="2:12" s="1" customFormat="1" ht="15" customHeight="1" x14ac:dyDescent="0.2">
      <c r="B40" s="413"/>
      <c r="C40" s="248"/>
      <c r="D40" s="155"/>
      <c r="E40" s="669" t="s">
        <v>56</v>
      </c>
      <c r="F40" s="670"/>
      <c r="G40" s="671"/>
      <c r="H40" s="180">
        <v>30000</v>
      </c>
      <c r="I40" s="382">
        <f>-H40</f>
        <v>-30000</v>
      </c>
      <c r="J40" s="4"/>
      <c r="K40" s="4"/>
      <c r="L40" s="7"/>
    </row>
    <row r="41" spans="2:12" s="1" customFormat="1" ht="15" customHeight="1" thickBot="1" x14ac:dyDescent="0.25">
      <c r="B41" s="413"/>
      <c r="C41" s="248"/>
      <c r="D41" s="155"/>
      <c r="E41" s="363" t="s">
        <v>123</v>
      </c>
      <c r="F41" s="383"/>
      <c r="G41" s="384"/>
      <c r="H41" s="385"/>
      <c r="I41" s="386">
        <f>SUM(I37:I40)</f>
        <v>70000</v>
      </c>
      <c r="J41" s="4"/>
      <c r="K41" s="4"/>
      <c r="L41" s="7"/>
    </row>
    <row r="42" spans="2:12" s="1" customFormat="1" ht="6" customHeight="1" thickBot="1" x14ac:dyDescent="0.25">
      <c r="B42" s="413"/>
      <c r="C42" s="248"/>
      <c r="D42" s="155"/>
      <c r="E42" s="3"/>
      <c r="F42" s="3"/>
      <c r="G42" s="3"/>
      <c r="H42" s="4"/>
      <c r="I42" s="4"/>
      <c r="J42" s="4"/>
      <c r="K42" s="4"/>
      <c r="L42" s="7"/>
    </row>
    <row r="43" spans="2:12" s="1" customFormat="1" ht="15" customHeight="1" x14ac:dyDescent="0.2">
      <c r="B43" s="413">
        <v>9</v>
      </c>
      <c r="C43" s="248" t="s">
        <v>14</v>
      </c>
      <c r="D43" s="155"/>
      <c r="E43" s="337" t="s">
        <v>16</v>
      </c>
      <c r="F43" s="377">
        <v>2016</v>
      </c>
      <c r="G43" s="387"/>
      <c r="H43" s="340"/>
      <c r="I43" s="388" t="s">
        <v>19</v>
      </c>
      <c r="J43" s="4"/>
      <c r="K43" s="4"/>
      <c r="L43" s="4"/>
    </row>
    <row r="44" spans="2:12" s="1" customFormat="1" ht="14.1" customHeight="1" x14ac:dyDescent="0.2">
      <c r="B44" s="414"/>
      <c r="C44" s="249"/>
      <c r="D44" s="156"/>
      <c r="E44" s="389" t="s">
        <v>0</v>
      </c>
      <c r="F44" s="206"/>
      <c r="G44" s="207"/>
      <c r="H44" s="208"/>
      <c r="I44" s="390">
        <v>100000</v>
      </c>
      <c r="J44" s="4"/>
      <c r="K44" s="4"/>
      <c r="L44" s="6"/>
    </row>
    <row r="45" spans="2:12" s="1" customFormat="1" ht="14.1" customHeight="1" x14ac:dyDescent="0.2">
      <c r="B45" s="413"/>
      <c r="C45" s="248"/>
      <c r="D45" s="155"/>
      <c r="E45" s="391" t="s">
        <v>10</v>
      </c>
      <c r="F45" s="211"/>
      <c r="G45" s="212"/>
      <c r="H45" s="213"/>
      <c r="I45" s="392">
        <v>-30000</v>
      </c>
      <c r="J45" s="4"/>
      <c r="K45" s="4"/>
      <c r="L45" s="6"/>
    </row>
    <row r="46" spans="2:12" s="1" customFormat="1" ht="14.1" customHeight="1" x14ac:dyDescent="0.2">
      <c r="B46" s="413"/>
      <c r="C46" s="248"/>
      <c r="D46" s="155"/>
      <c r="E46" s="391" t="s">
        <v>11</v>
      </c>
      <c r="F46" s="211"/>
      <c r="G46" s="212"/>
      <c r="H46" s="214"/>
      <c r="I46" s="393">
        <f>SUM(I44:I45)</f>
        <v>70000</v>
      </c>
      <c r="J46" s="4"/>
      <c r="K46" s="4"/>
      <c r="L46" s="6"/>
    </row>
    <row r="47" spans="2:12" s="1" customFormat="1" ht="14.1" customHeight="1" x14ac:dyDescent="0.2">
      <c r="B47" s="413"/>
      <c r="C47" s="248"/>
      <c r="D47" s="155"/>
      <c r="E47" s="391" t="s">
        <v>1</v>
      </c>
      <c r="F47" s="211"/>
      <c r="G47" s="212"/>
      <c r="H47" s="214">
        <v>4050</v>
      </c>
      <c r="I47" s="394"/>
      <c r="J47" s="4"/>
      <c r="K47" s="4"/>
      <c r="L47" s="7"/>
    </row>
    <row r="48" spans="2:12" s="1" customFormat="1" ht="14.1" customHeight="1" x14ac:dyDescent="0.2">
      <c r="B48" s="413"/>
      <c r="C48" s="248"/>
      <c r="D48" s="155"/>
      <c r="E48" s="391" t="s">
        <v>17</v>
      </c>
      <c r="F48" s="211"/>
      <c r="G48" s="215">
        <v>1000</v>
      </c>
      <c r="H48" s="214"/>
      <c r="I48" s="395"/>
      <c r="J48" s="4"/>
      <c r="K48" s="4"/>
      <c r="L48" s="7"/>
    </row>
    <row r="49" spans="2:12" s="1" customFormat="1" ht="14.1" customHeight="1" x14ac:dyDescent="0.2">
      <c r="B49" s="413"/>
      <c r="C49" s="248"/>
      <c r="D49" s="155"/>
      <c r="E49" s="391" t="s">
        <v>18</v>
      </c>
      <c r="F49" s="211"/>
      <c r="G49" s="215">
        <v>3000</v>
      </c>
      <c r="H49" s="214"/>
      <c r="I49" s="396"/>
      <c r="J49" s="4"/>
      <c r="K49" s="4"/>
      <c r="L49" s="7"/>
    </row>
    <row r="50" spans="2:12" s="1" customFormat="1" ht="14.1" customHeight="1" x14ac:dyDescent="0.2">
      <c r="B50" s="413"/>
      <c r="C50" s="248"/>
      <c r="D50" s="155"/>
      <c r="E50" s="397" t="s">
        <v>21</v>
      </c>
      <c r="F50" s="302"/>
      <c r="G50" s="215">
        <f>SUM(G48:G49)</f>
        <v>4000</v>
      </c>
      <c r="H50" s="213"/>
      <c r="I50" s="396"/>
      <c r="J50" s="4"/>
      <c r="K50" s="4"/>
      <c r="L50" s="7"/>
    </row>
    <row r="51" spans="2:12" s="1" customFormat="1" ht="14.1" customHeight="1" x14ac:dyDescent="0.2">
      <c r="B51" s="415"/>
      <c r="C51" s="250"/>
      <c r="D51" s="157"/>
      <c r="E51" s="397" t="s">
        <v>41</v>
      </c>
      <c r="F51" s="302"/>
      <c r="G51" s="212"/>
      <c r="H51" s="218">
        <v>6300</v>
      </c>
      <c r="I51" s="398"/>
      <c r="J51" s="4"/>
      <c r="K51" s="4"/>
      <c r="L51" s="7"/>
    </row>
    <row r="52" spans="2:12" s="1" customFormat="1" ht="14.1" customHeight="1" x14ac:dyDescent="0.2">
      <c r="B52" s="413"/>
      <c r="C52" s="248"/>
      <c r="D52" s="155"/>
      <c r="E52" s="397" t="s">
        <v>7</v>
      </c>
      <c r="F52" s="302"/>
      <c r="G52" s="212"/>
      <c r="H52" s="219">
        <f>SUM(H47:H51)</f>
        <v>10350</v>
      </c>
      <c r="I52" s="399">
        <f>-SUM(H47:H51)</f>
        <v>-10350</v>
      </c>
      <c r="J52" s="4"/>
      <c r="K52" s="4"/>
      <c r="L52" s="7"/>
    </row>
    <row r="53" spans="2:12" s="1" customFormat="1" ht="14.1" customHeight="1" thickBot="1" x14ac:dyDescent="0.25">
      <c r="B53" s="413"/>
      <c r="C53" s="248"/>
      <c r="D53" s="155"/>
      <c r="E53" s="400" t="s">
        <v>2</v>
      </c>
      <c r="F53" s="401"/>
      <c r="G53" s="402"/>
      <c r="H53" s="403"/>
      <c r="I53" s="404">
        <f>SUM(I46:I52)</f>
        <v>59650</v>
      </c>
      <c r="J53" s="4"/>
      <c r="K53" s="4"/>
      <c r="L53" s="305"/>
    </row>
    <row r="54" spans="2:12" s="1" customFormat="1" ht="3" customHeight="1" x14ac:dyDescent="0.2">
      <c r="B54" s="413"/>
      <c r="C54" s="248"/>
      <c r="D54" s="155"/>
      <c r="E54" s="10"/>
      <c r="F54" s="10"/>
      <c r="G54" s="6"/>
      <c r="H54" s="6"/>
      <c r="I54" s="305"/>
      <c r="J54" s="4"/>
      <c r="K54" s="4"/>
      <c r="L54" s="305"/>
    </row>
    <row r="55" spans="2:12" s="1" customFormat="1" ht="3.75" customHeight="1" x14ac:dyDescent="0.2">
      <c r="B55" s="413"/>
      <c r="C55" s="248"/>
      <c r="D55" s="155"/>
      <c r="E55" s="3"/>
      <c r="F55" s="3"/>
      <c r="G55" s="3"/>
      <c r="H55" s="4"/>
      <c r="I55" s="4"/>
      <c r="J55" s="4"/>
      <c r="K55" s="4"/>
      <c r="L55" s="7"/>
    </row>
    <row r="56" spans="2:12" s="1" customFormat="1" ht="14.1" customHeight="1" x14ac:dyDescent="0.2">
      <c r="B56" s="413">
        <v>10</v>
      </c>
      <c r="C56" s="248" t="s">
        <v>13</v>
      </c>
      <c r="D56" s="155"/>
      <c r="E56" s="166" t="s">
        <v>183</v>
      </c>
      <c r="F56" s="179"/>
      <c r="G56" s="170" t="s">
        <v>9</v>
      </c>
      <c r="H56" s="171" t="s">
        <v>4</v>
      </c>
      <c r="I56" s="195" t="s">
        <v>3</v>
      </c>
      <c r="J56" s="4"/>
      <c r="K56" s="4"/>
      <c r="L56" s="7"/>
    </row>
    <row r="57" spans="2:12" s="1" customFormat="1" ht="14.1" customHeight="1" x14ac:dyDescent="0.2">
      <c r="B57" s="413"/>
      <c r="C57" s="248"/>
      <c r="D57" s="155"/>
      <c r="E57" s="220" t="s">
        <v>12</v>
      </c>
      <c r="F57" s="221"/>
      <c r="G57" s="222">
        <v>37650</v>
      </c>
      <c r="H57" s="209"/>
      <c r="I57" s="223">
        <v>5183.75</v>
      </c>
      <c r="J57" s="4"/>
      <c r="K57" s="4"/>
      <c r="L57" s="7"/>
    </row>
    <row r="58" spans="2:12" s="1" customFormat="1" ht="14.1" customHeight="1" x14ac:dyDescent="0.2">
      <c r="B58" s="413"/>
      <c r="C58" s="248"/>
      <c r="D58" s="155"/>
      <c r="E58" s="216" t="s">
        <v>5</v>
      </c>
      <c r="F58" s="217"/>
      <c r="G58" s="224">
        <f>+G59-G57</f>
        <v>37350</v>
      </c>
      <c r="H58" s="238">
        <v>0.25</v>
      </c>
      <c r="I58" s="225">
        <f>+H58*G58</f>
        <v>9337.5</v>
      </c>
      <c r="J58" s="4"/>
      <c r="K58" s="4"/>
      <c r="L58" s="4"/>
    </row>
    <row r="59" spans="2:12" s="1" customFormat="1" ht="14.1" customHeight="1" x14ac:dyDescent="0.2">
      <c r="B59" s="413"/>
      <c r="C59" s="248"/>
      <c r="D59" s="155"/>
      <c r="E59" s="161" t="s">
        <v>8</v>
      </c>
      <c r="F59" s="189"/>
      <c r="G59" s="201">
        <v>75000</v>
      </c>
      <c r="H59" s="178"/>
      <c r="I59" s="270">
        <f>SUM(I57:I58)</f>
        <v>14521.25</v>
      </c>
      <c r="J59" s="4"/>
      <c r="K59" s="4"/>
      <c r="L59" s="4"/>
    </row>
    <row r="60" spans="2:12" s="1" customFormat="1" ht="7.5" customHeight="1" x14ac:dyDescent="0.2">
      <c r="B60" s="413"/>
      <c r="C60" s="248"/>
      <c r="D60" s="155"/>
      <c r="E60" s="3"/>
      <c r="F60" s="3"/>
      <c r="G60" s="11"/>
      <c r="H60" s="4"/>
      <c r="I60" s="4"/>
      <c r="J60" s="4"/>
      <c r="K60" s="4"/>
      <c r="L60" s="4"/>
    </row>
    <row r="61" spans="2:12" s="1" customFormat="1" ht="14.1" customHeight="1" x14ac:dyDescent="0.2">
      <c r="B61" s="413">
        <v>11</v>
      </c>
      <c r="C61" s="248" t="s">
        <v>15</v>
      </c>
      <c r="D61" s="155"/>
      <c r="E61" s="166" t="s">
        <v>184</v>
      </c>
      <c r="F61" s="179"/>
      <c r="G61" s="196"/>
      <c r="H61" s="167"/>
      <c r="I61" s="197" t="s">
        <v>42</v>
      </c>
      <c r="J61" s="4"/>
      <c r="K61" s="4"/>
      <c r="L61" s="4"/>
    </row>
    <row r="62" spans="2:12" s="1" customFormat="1" ht="14.1" customHeight="1" x14ac:dyDescent="0.2">
      <c r="B62" s="413"/>
      <c r="C62" s="248"/>
      <c r="D62" s="155"/>
      <c r="E62" s="220" t="s">
        <v>43</v>
      </c>
      <c r="F62" s="221"/>
      <c r="G62" s="207"/>
      <c r="H62" s="208"/>
      <c r="I62" s="226">
        <v>106900</v>
      </c>
      <c r="J62" s="4"/>
      <c r="K62" s="4"/>
      <c r="L62" s="4"/>
    </row>
    <row r="63" spans="2:12" s="1" customFormat="1" ht="14.1" customHeight="1" x14ac:dyDescent="0.2">
      <c r="B63" s="414"/>
      <c r="C63" s="249"/>
      <c r="D63" s="156"/>
      <c r="E63" s="216" t="s">
        <v>44</v>
      </c>
      <c r="F63" s="217"/>
      <c r="G63" s="212"/>
      <c r="H63" s="213"/>
      <c r="I63" s="227">
        <v>-900</v>
      </c>
      <c r="J63" s="4"/>
      <c r="K63" s="4"/>
      <c r="L63" s="6"/>
    </row>
    <row r="64" spans="2:12" s="1" customFormat="1" ht="14.1" customHeight="1" x14ac:dyDescent="0.2">
      <c r="B64" s="414"/>
      <c r="C64" s="249"/>
      <c r="D64" s="156"/>
      <c r="E64" s="216" t="s">
        <v>45</v>
      </c>
      <c r="F64" s="217"/>
      <c r="G64" s="212"/>
      <c r="H64" s="213"/>
      <c r="I64" s="236">
        <v>-5000</v>
      </c>
      <c r="J64" s="4"/>
      <c r="K64" s="4"/>
      <c r="L64" s="6"/>
    </row>
    <row r="65" spans="2:12" s="1" customFormat="1" ht="14.1" customHeight="1" x14ac:dyDescent="0.2">
      <c r="B65" s="413"/>
      <c r="C65" s="248"/>
      <c r="D65" s="155"/>
      <c r="E65" s="216" t="s">
        <v>11</v>
      </c>
      <c r="F65" s="217"/>
      <c r="G65" s="212"/>
      <c r="H65" s="213"/>
      <c r="I65" s="226">
        <f>SUM(I62:I64)</f>
        <v>101000</v>
      </c>
      <c r="J65" s="4"/>
      <c r="K65" s="4"/>
      <c r="L65" s="6"/>
    </row>
    <row r="66" spans="2:12" s="1" customFormat="1" ht="14.1" customHeight="1" x14ac:dyDescent="0.2">
      <c r="B66" s="413"/>
      <c r="C66" s="248"/>
      <c r="D66" s="155"/>
      <c r="E66" s="210" t="s">
        <v>124</v>
      </c>
      <c r="F66" s="211"/>
      <c r="G66" s="228">
        <v>4050</v>
      </c>
      <c r="H66" s="229"/>
      <c r="I66" s="230"/>
      <c r="J66" s="4"/>
      <c r="K66" s="4"/>
      <c r="L66" s="6"/>
    </row>
    <row r="67" spans="2:12" s="1" customFormat="1" ht="14.1" customHeight="1" x14ac:dyDescent="0.2">
      <c r="B67" s="413"/>
      <c r="C67" s="248"/>
      <c r="D67" s="155"/>
      <c r="E67" s="210" t="s">
        <v>125</v>
      </c>
      <c r="F67" s="211"/>
      <c r="G67" s="231">
        <v>2</v>
      </c>
      <c r="H67" s="214">
        <f>+G67*G66</f>
        <v>8100</v>
      </c>
      <c r="I67" s="230"/>
      <c r="J67" s="4"/>
      <c r="K67" s="4"/>
      <c r="L67" s="6"/>
    </row>
    <row r="68" spans="2:12" s="1" customFormat="1" ht="14.1" customHeight="1" x14ac:dyDescent="0.2">
      <c r="B68" s="413"/>
      <c r="C68" s="248"/>
      <c r="D68" s="155"/>
      <c r="E68" s="210" t="s">
        <v>21</v>
      </c>
      <c r="F68" s="211"/>
      <c r="G68" s="232"/>
      <c r="H68" s="237">
        <v>7200</v>
      </c>
      <c r="I68" s="230"/>
      <c r="J68" s="4"/>
      <c r="K68" s="4"/>
      <c r="L68" s="7"/>
    </row>
    <row r="69" spans="2:12" s="1" customFormat="1" ht="14.1" customHeight="1" x14ac:dyDescent="0.2">
      <c r="B69" s="413"/>
      <c r="C69" s="248"/>
      <c r="D69" s="155"/>
      <c r="E69" s="210" t="s">
        <v>137</v>
      </c>
      <c r="F69" s="211"/>
      <c r="G69" s="232"/>
      <c r="H69" s="237">
        <v>12600</v>
      </c>
      <c r="I69" s="239"/>
      <c r="J69" s="4"/>
      <c r="K69" s="4"/>
      <c r="L69" s="7"/>
    </row>
    <row r="70" spans="2:12" s="1" customFormat="1" ht="14.1" customHeight="1" x14ac:dyDescent="0.2">
      <c r="B70" s="413"/>
      <c r="C70" s="248"/>
      <c r="D70" s="155"/>
      <c r="E70" s="210" t="s">
        <v>138</v>
      </c>
      <c r="F70" s="211"/>
      <c r="G70" s="232"/>
      <c r="H70" s="237">
        <f>MAX(H68,H69)</f>
        <v>12600</v>
      </c>
      <c r="I70" s="239"/>
      <c r="J70" s="4"/>
      <c r="K70" s="4"/>
      <c r="L70" s="7"/>
    </row>
    <row r="71" spans="2:12" s="1" customFormat="1" ht="14.1" customHeight="1" x14ac:dyDescent="0.2">
      <c r="B71" s="415"/>
      <c r="C71" s="250"/>
      <c r="D71" s="157"/>
      <c r="E71" s="216" t="s">
        <v>7</v>
      </c>
      <c r="F71" s="217"/>
      <c r="G71" s="233"/>
      <c r="H71" s="234">
        <f>+H70+H67</f>
        <v>20700</v>
      </c>
      <c r="I71" s="235">
        <f>-H71</f>
        <v>-20700</v>
      </c>
      <c r="J71" s="4"/>
      <c r="K71" s="4"/>
      <c r="L71" s="7"/>
    </row>
    <row r="72" spans="2:12" s="1" customFormat="1" ht="14.1" customHeight="1" x14ac:dyDescent="0.2">
      <c r="B72" s="413"/>
      <c r="C72" s="248"/>
      <c r="D72" s="155"/>
      <c r="E72" s="161" t="s">
        <v>2</v>
      </c>
      <c r="F72" s="189"/>
      <c r="G72" s="182"/>
      <c r="H72" s="181"/>
      <c r="I72" s="271">
        <f>SUM(I65:I71)</f>
        <v>80300</v>
      </c>
      <c r="J72" s="4"/>
      <c r="K72" s="4"/>
      <c r="L72" s="7"/>
    </row>
    <row r="73" spans="2:12" s="1" customFormat="1" ht="15" customHeight="1" x14ac:dyDescent="0.2">
      <c r="B73" s="413"/>
      <c r="C73" s="248"/>
      <c r="D73" s="155"/>
      <c r="E73" s="3"/>
      <c r="F73" s="3"/>
      <c r="G73" s="3"/>
      <c r="H73" s="3"/>
      <c r="I73" s="3"/>
      <c r="J73" s="4"/>
      <c r="K73" s="4"/>
      <c r="L73" s="4"/>
    </row>
    <row r="74" spans="2:12" s="1" customFormat="1" ht="15" customHeight="1" x14ac:dyDescent="0.2">
      <c r="B74" s="413">
        <v>12</v>
      </c>
      <c r="C74" s="248" t="s">
        <v>15</v>
      </c>
      <c r="D74" s="155"/>
      <c r="E74" s="3" t="s">
        <v>76</v>
      </c>
      <c r="F74" s="3"/>
      <c r="G74" s="4"/>
      <c r="H74" s="12">
        <v>110000</v>
      </c>
      <c r="I74" s="4"/>
      <c r="J74" s="4"/>
      <c r="K74" s="4"/>
      <c r="L74" s="4"/>
    </row>
    <row r="75" spans="2:12" s="1" customFormat="1" ht="15" customHeight="1" x14ac:dyDescent="0.2">
      <c r="B75" s="413"/>
      <c r="C75" s="248"/>
      <c r="D75" s="155"/>
      <c r="E75" s="3" t="s">
        <v>75</v>
      </c>
      <c r="F75" s="3"/>
      <c r="G75" s="11"/>
      <c r="H75" s="62">
        <v>10000</v>
      </c>
      <c r="I75" s="4"/>
      <c r="J75" s="4"/>
      <c r="K75" s="4"/>
      <c r="L75" s="4"/>
    </row>
    <row r="76" spans="2:12" s="1" customFormat="1" ht="15" customHeight="1" x14ac:dyDescent="0.2">
      <c r="B76" s="413"/>
      <c r="C76" s="248"/>
      <c r="D76" s="155"/>
      <c r="E76" s="3" t="s">
        <v>139</v>
      </c>
      <c r="F76" s="3"/>
      <c r="G76" s="11"/>
      <c r="H76" s="12">
        <f>SUM(H74:H75)</f>
        <v>120000</v>
      </c>
      <c r="I76" s="4"/>
      <c r="J76" s="4"/>
      <c r="K76" s="4"/>
      <c r="L76" s="4"/>
    </row>
    <row r="77" spans="2:12" s="1" customFormat="1" ht="15" customHeight="1" x14ac:dyDescent="0.2">
      <c r="B77" s="413"/>
      <c r="C77" s="248"/>
      <c r="D77" s="155"/>
      <c r="E77" s="3" t="s">
        <v>233</v>
      </c>
      <c r="F77" s="3"/>
      <c r="G77" s="4"/>
      <c r="H77" s="12">
        <v>118500</v>
      </c>
      <c r="I77" s="14"/>
      <c r="J77" s="4"/>
      <c r="K77" s="4"/>
      <c r="L77" s="4"/>
    </row>
    <row r="78" spans="2:12" s="1" customFormat="1" ht="15" customHeight="1" x14ac:dyDescent="0.2">
      <c r="B78" s="413"/>
      <c r="C78" s="248"/>
      <c r="D78" s="155"/>
      <c r="E78" s="3" t="s">
        <v>140</v>
      </c>
      <c r="F78" s="3"/>
      <c r="G78" s="16"/>
      <c r="H78" s="60">
        <f>+H77-H74</f>
        <v>8500</v>
      </c>
      <c r="I78" s="14"/>
      <c r="J78" s="4"/>
      <c r="K78" s="4"/>
      <c r="L78" s="4"/>
    </row>
    <row r="79" spans="2:12" s="1" customFormat="1" ht="15" customHeight="1" x14ac:dyDescent="0.2">
      <c r="B79" s="413"/>
      <c r="C79" s="248"/>
      <c r="D79" s="155"/>
      <c r="E79" s="3" t="s">
        <v>38</v>
      </c>
      <c r="F79" s="3"/>
      <c r="G79" s="16"/>
      <c r="H79" s="61">
        <v>10000</v>
      </c>
      <c r="I79" s="14"/>
      <c r="J79" s="4"/>
      <c r="K79" s="4"/>
      <c r="L79" s="4"/>
    </row>
    <row r="80" spans="2:12" s="1" customFormat="1" ht="15" customHeight="1" x14ac:dyDescent="0.2">
      <c r="B80" s="413"/>
      <c r="C80" s="248"/>
      <c r="D80" s="155"/>
      <c r="E80" s="3" t="s">
        <v>113</v>
      </c>
      <c r="F80" s="3"/>
      <c r="G80" s="14"/>
      <c r="H80" s="12">
        <f>+H78</f>
        <v>8500</v>
      </c>
      <c r="I80" s="15">
        <v>7.6499999999999999E-2</v>
      </c>
      <c r="J80" s="12">
        <f>+I80*H80</f>
        <v>650.25</v>
      </c>
      <c r="K80" s="12"/>
      <c r="L80" s="4"/>
    </row>
    <row r="81" spans="2:12" s="1" customFormat="1" ht="15" customHeight="1" x14ac:dyDescent="0.2">
      <c r="B81" s="413"/>
      <c r="C81" s="248"/>
      <c r="D81" s="155"/>
      <c r="E81" s="3" t="s">
        <v>40</v>
      </c>
      <c r="F81" s="3"/>
      <c r="G81" s="14"/>
      <c r="H81" s="62">
        <f>+H79-H80</f>
        <v>1500</v>
      </c>
      <c r="I81" s="15">
        <v>1.4500000000000001E-2</v>
      </c>
      <c r="J81" s="58">
        <f>+I81*H81</f>
        <v>21.75</v>
      </c>
      <c r="K81" s="58"/>
      <c r="L81" s="4"/>
    </row>
    <row r="82" spans="2:12" s="1" customFormat="1" ht="15" customHeight="1" x14ac:dyDescent="0.2">
      <c r="B82" s="413"/>
      <c r="C82" s="248"/>
      <c r="D82" s="155"/>
      <c r="E82" s="13" t="s">
        <v>50</v>
      </c>
      <c r="F82" s="13"/>
      <c r="G82" s="14"/>
      <c r="H82" s="12"/>
      <c r="I82" s="14"/>
      <c r="J82" s="59">
        <f>SUM(J80:J81)</f>
        <v>672</v>
      </c>
      <c r="K82" s="12"/>
      <c r="L82" s="4"/>
    </row>
    <row r="83" spans="2:12" s="1" customFormat="1" ht="8.4499999999999993" customHeight="1" x14ac:dyDescent="0.2">
      <c r="B83" s="413"/>
      <c r="C83" s="248"/>
      <c r="D83" s="155"/>
      <c r="E83" s="3"/>
      <c r="F83" s="3"/>
      <c r="G83" s="4"/>
      <c r="H83" s="4"/>
      <c r="I83" s="4"/>
      <c r="J83" s="4"/>
      <c r="K83" s="4"/>
      <c r="L83" s="4"/>
    </row>
    <row r="84" spans="2:12" s="1" customFormat="1" ht="18" customHeight="1" x14ac:dyDescent="0.2">
      <c r="B84" s="413">
        <v>13</v>
      </c>
      <c r="C84" s="248" t="s">
        <v>13</v>
      </c>
      <c r="D84" s="155"/>
      <c r="E84" s="191"/>
      <c r="F84" s="186"/>
      <c r="G84" s="172"/>
      <c r="H84" s="240" t="s">
        <v>63</v>
      </c>
      <c r="I84" s="241" t="s">
        <v>62</v>
      </c>
      <c r="J84" s="4"/>
      <c r="K84" s="4"/>
      <c r="L84" s="4"/>
    </row>
    <row r="85" spans="2:12" s="1" customFormat="1" ht="15" customHeight="1" x14ac:dyDescent="0.2">
      <c r="B85" s="413"/>
      <c r="C85" s="248"/>
      <c r="D85" s="155"/>
      <c r="E85" s="191" t="s">
        <v>30</v>
      </c>
      <c r="F85" s="186"/>
      <c r="G85" s="172"/>
      <c r="H85" s="240">
        <v>50000</v>
      </c>
      <c r="I85" s="241">
        <f>+H85</f>
        <v>50000</v>
      </c>
      <c r="J85" s="300"/>
      <c r="K85" s="4"/>
      <c r="L85" s="4"/>
    </row>
    <row r="86" spans="2:12" s="1" customFormat="1" ht="15" customHeight="1" x14ac:dyDescent="0.2">
      <c r="B86" s="413"/>
      <c r="C86" s="248"/>
      <c r="D86" s="155"/>
      <c r="E86" s="192" t="s">
        <v>31</v>
      </c>
      <c r="F86" s="187"/>
      <c r="G86" s="173">
        <v>7.6499999999999999E-2</v>
      </c>
      <c r="H86" s="263">
        <f>-H85*G86</f>
        <v>-3825</v>
      </c>
      <c r="I86" s="243"/>
      <c r="J86" s="300"/>
      <c r="K86" s="4"/>
      <c r="L86" s="4"/>
    </row>
    <row r="87" spans="2:12" s="1" customFormat="1" ht="15" customHeight="1" x14ac:dyDescent="0.2">
      <c r="B87" s="413"/>
      <c r="C87" s="248"/>
      <c r="D87" s="155"/>
      <c r="E87" s="192" t="s">
        <v>77</v>
      </c>
      <c r="F87" s="187"/>
      <c r="G87" s="173"/>
      <c r="H87" s="262"/>
      <c r="I87" s="243">
        <f>+I85*G86</f>
        <v>3825</v>
      </c>
      <c r="J87" s="300"/>
      <c r="K87" s="4"/>
      <c r="L87" s="4"/>
    </row>
    <row r="88" spans="2:12" s="1" customFormat="1" ht="15" customHeight="1" x14ac:dyDescent="0.2">
      <c r="B88" s="413"/>
      <c r="C88" s="248"/>
      <c r="D88" s="155"/>
      <c r="E88" s="192" t="s">
        <v>32</v>
      </c>
      <c r="F88" s="187"/>
      <c r="G88" s="174"/>
      <c r="H88" s="242">
        <f>+H86+H85</f>
        <v>46175</v>
      </c>
      <c r="I88" s="243"/>
      <c r="J88" s="300"/>
      <c r="K88" s="4"/>
      <c r="L88" s="4"/>
    </row>
    <row r="89" spans="2:12" s="1" customFormat="1" ht="15" customHeight="1" x14ac:dyDescent="0.2">
      <c r="B89" s="413"/>
      <c r="C89" s="248"/>
      <c r="D89" s="155"/>
      <c r="E89" s="192" t="s">
        <v>51</v>
      </c>
      <c r="F89" s="187"/>
      <c r="G89" s="174"/>
      <c r="H89" s="264">
        <v>-5000</v>
      </c>
      <c r="I89" s="158"/>
      <c r="J89" s="298"/>
      <c r="K89" s="4"/>
      <c r="L89" s="4"/>
    </row>
    <row r="90" spans="2:12" s="1" customFormat="1" ht="15" customHeight="1" x14ac:dyDescent="0.2">
      <c r="B90" s="413"/>
      <c r="C90" s="248"/>
      <c r="D90" s="155"/>
      <c r="E90" s="192" t="s">
        <v>33</v>
      </c>
      <c r="F90" s="187"/>
      <c r="G90" s="174"/>
      <c r="H90" s="265">
        <f>+H89+H88</f>
        <v>41175</v>
      </c>
      <c r="I90" s="158"/>
      <c r="J90" s="298"/>
      <c r="K90" s="4"/>
      <c r="L90" s="4"/>
    </row>
    <row r="91" spans="2:12" s="1" customFormat="1" ht="15" customHeight="1" x14ac:dyDescent="0.2">
      <c r="B91" s="413"/>
      <c r="C91" s="248"/>
      <c r="D91" s="155"/>
      <c r="E91" s="192" t="s">
        <v>34</v>
      </c>
      <c r="F91" s="187"/>
      <c r="G91" s="173">
        <v>0.06</v>
      </c>
      <c r="H91" s="262"/>
      <c r="I91" s="243"/>
      <c r="J91" s="300"/>
      <c r="K91" s="4"/>
      <c r="L91" s="4"/>
    </row>
    <row r="92" spans="2:12" s="1" customFormat="1" ht="15" customHeight="1" x14ac:dyDescent="0.2">
      <c r="B92" s="413"/>
      <c r="C92" s="248"/>
      <c r="D92" s="155"/>
      <c r="E92" s="192" t="s">
        <v>35</v>
      </c>
      <c r="F92" s="187"/>
      <c r="G92" s="175">
        <v>7000</v>
      </c>
      <c r="H92" s="242"/>
      <c r="I92" s="158"/>
      <c r="J92" s="298"/>
      <c r="K92" s="4"/>
      <c r="L92" s="4"/>
    </row>
    <row r="93" spans="2:12" s="1" customFormat="1" ht="15" customHeight="1" x14ac:dyDescent="0.2">
      <c r="B93" s="413"/>
      <c r="C93" s="248"/>
      <c r="D93" s="155"/>
      <c r="E93" s="192" t="s">
        <v>36</v>
      </c>
      <c r="F93" s="187"/>
      <c r="G93" s="175">
        <f>+G92*G91</f>
        <v>420</v>
      </c>
      <c r="H93" s="244"/>
      <c r="I93" s="245">
        <f>+G91*G92</f>
        <v>420</v>
      </c>
      <c r="J93" s="301"/>
      <c r="K93" s="4"/>
      <c r="L93" s="4"/>
    </row>
    <row r="94" spans="2:12" s="1" customFormat="1" ht="15" customHeight="1" x14ac:dyDescent="0.2">
      <c r="B94" s="413"/>
      <c r="C94" s="248"/>
      <c r="D94" s="155"/>
      <c r="E94" s="192" t="s">
        <v>33</v>
      </c>
      <c r="F94" s="187"/>
      <c r="G94" s="176"/>
      <c r="H94" s="244"/>
      <c r="I94" s="246"/>
      <c r="J94" s="301"/>
      <c r="K94" s="4"/>
      <c r="L94" s="4"/>
    </row>
    <row r="95" spans="2:12" s="1" customFormat="1" ht="15" customHeight="1" x14ac:dyDescent="0.2">
      <c r="B95" s="413"/>
      <c r="C95" s="248"/>
      <c r="D95" s="155"/>
      <c r="E95" s="193" t="s">
        <v>37</v>
      </c>
      <c r="F95" s="188"/>
      <c r="G95" s="177"/>
      <c r="H95" s="247"/>
      <c r="I95" s="266">
        <f>SUM(I85:I93)</f>
        <v>54245</v>
      </c>
      <c r="J95" s="301"/>
      <c r="K95" s="4"/>
      <c r="L95" s="4"/>
    </row>
    <row r="96" spans="2:12" s="1" customFormat="1" ht="9" customHeight="1" x14ac:dyDescent="0.2">
      <c r="B96" s="413"/>
      <c r="C96" s="248"/>
      <c r="D96" s="155"/>
      <c r="E96" s="17"/>
      <c r="F96" s="17"/>
      <c r="G96" s="17"/>
      <c r="H96" s="19"/>
      <c r="I96" s="18"/>
      <c r="J96" s="18"/>
      <c r="K96" s="301"/>
      <c r="L96" s="4"/>
    </row>
    <row r="97" spans="2:14" s="1" customFormat="1" ht="15" customHeight="1" x14ac:dyDescent="0.2">
      <c r="B97" s="413">
        <v>14</v>
      </c>
      <c r="C97" s="248" t="s">
        <v>13</v>
      </c>
      <c r="D97" s="155"/>
      <c r="E97" s="17" t="s">
        <v>114</v>
      </c>
      <c r="F97" s="17"/>
      <c r="G97" s="17"/>
      <c r="H97" s="19"/>
      <c r="I97" s="18"/>
      <c r="J97" s="4"/>
      <c r="K97" s="4"/>
      <c r="L97" s="4"/>
    </row>
    <row r="98" spans="2:14" ht="14.25" x14ac:dyDescent="0.2">
      <c r="B98" s="413">
        <v>15</v>
      </c>
      <c r="C98" s="248"/>
      <c r="E98" s="272" t="s">
        <v>145</v>
      </c>
      <c r="F98" s="662"/>
      <c r="G98" s="273"/>
      <c r="H98" s="274">
        <v>0.1</v>
      </c>
      <c r="K98" s="4"/>
      <c r="L98" s="4"/>
      <c r="M98" s="4"/>
      <c r="N98" s="1"/>
    </row>
    <row r="99" spans="2:14" ht="14.25" x14ac:dyDescent="0.2">
      <c r="B99" s="413"/>
      <c r="C99" s="248"/>
      <c r="E99" s="259" t="s">
        <v>146</v>
      </c>
      <c r="F99" s="663"/>
      <c r="G99" s="256"/>
      <c r="H99" s="253">
        <v>0.25</v>
      </c>
      <c r="K99" s="4"/>
      <c r="L99" s="4"/>
      <c r="M99" s="4"/>
      <c r="N99" s="1"/>
    </row>
    <row r="100" spans="2:14" ht="15" x14ac:dyDescent="0.25">
      <c r="B100" s="413"/>
      <c r="C100" s="248"/>
      <c r="E100" s="260" t="s">
        <v>147</v>
      </c>
      <c r="F100" s="664"/>
      <c r="G100" s="257"/>
      <c r="H100" s="254">
        <f>1-H99</f>
        <v>0.75</v>
      </c>
      <c r="K100" s="4"/>
      <c r="L100" s="4"/>
      <c r="M100" s="4"/>
      <c r="N100" s="1"/>
    </row>
    <row r="101" spans="2:14" ht="15" x14ac:dyDescent="0.25">
      <c r="B101" s="413"/>
      <c r="C101" s="248"/>
      <c r="E101" s="261" t="s">
        <v>148</v>
      </c>
      <c r="F101" s="665"/>
      <c r="G101" s="258"/>
      <c r="H101" s="255">
        <f>+H100*H98</f>
        <v>7.5000000000000011E-2</v>
      </c>
      <c r="K101" s="4"/>
      <c r="L101" s="4"/>
      <c r="M101" s="7"/>
      <c r="N101" s="1"/>
    </row>
    <row r="102" spans="2:14" s="1" customFormat="1" ht="15" customHeight="1" x14ac:dyDescent="0.2">
      <c r="B102" s="413"/>
      <c r="C102" s="248"/>
      <c r="D102" s="155"/>
      <c r="E102" s="3"/>
      <c r="F102" s="3"/>
      <c r="G102" s="3"/>
      <c r="H102" s="3"/>
      <c r="I102" s="3"/>
      <c r="J102" s="4"/>
      <c r="K102" s="4"/>
      <c r="L102" s="4"/>
    </row>
    <row r="103" spans="2:14" s="1" customFormat="1" ht="15" customHeight="1" x14ac:dyDescent="0.2">
      <c r="B103" s="413">
        <v>16</v>
      </c>
      <c r="C103" s="248" t="s">
        <v>20</v>
      </c>
      <c r="D103" s="304"/>
      <c r="E103" s="325" t="s">
        <v>169</v>
      </c>
      <c r="F103" s="326"/>
      <c r="G103" s="327"/>
      <c r="H103" s="319"/>
      <c r="I103" s="308"/>
      <c r="J103" s="4"/>
      <c r="K103" s="4"/>
      <c r="L103" s="4"/>
    </row>
    <row r="104" spans="2:14" s="1" customFormat="1" ht="15" customHeight="1" x14ac:dyDescent="0.2">
      <c r="B104" s="413"/>
      <c r="C104" s="248"/>
      <c r="D104" s="304"/>
      <c r="E104" s="328" t="s">
        <v>170</v>
      </c>
      <c r="F104" s="309"/>
      <c r="G104" s="310"/>
      <c r="H104" s="329">
        <v>7500</v>
      </c>
      <c r="I104" s="311">
        <f>+H104/100000</f>
        <v>7.4999999999999997E-2</v>
      </c>
      <c r="J104" s="4"/>
      <c r="K104" s="4"/>
      <c r="L104" s="4"/>
    </row>
    <row r="105" spans="2:14" s="1" customFormat="1" ht="15" customHeight="1" x14ac:dyDescent="0.2">
      <c r="B105" s="413"/>
      <c r="C105" s="248"/>
      <c r="D105" s="304"/>
      <c r="E105" s="259" t="s">
        <v>146</v>
      </c>
      <c r="F105" s="312"/>
      <c r="G105" s="310"/>
      <c r="H105" s="333">
        <v>0.2</v>
      </c>
      <c r="I105" s="308"/>
      <c r="J105" s="4"/>
      <c r="K105" s="4"/>
      <c r="L105" s="4"/>
    </row>
    <row r="106" spans="2:14" s="1" customFormat="1" ht="15" customHeight="1" x14ac:dyDescent="0.2">
      <c r="B106" s="413"/>
      <c r="C106" s="248"/>
      <c r="D106" s="304"/>
      <c r="E106" s="259" t="s">
        <v>171</v>
      </c>
      <c r="F106" s="312"/>
      <c r="G106" s="310"/>
      <c r="H106" s="329">
        <f>+H105*H104</f>
        <v>1500</v>
      </c>
      <c r="I106" s="308"/>
      <c r="J106" s="4"/>
      <c r="K106" s="4"/>
      <c r="L106" s="4"/>
    </row>
    <row r="107" spans="2:14" s="1" customFormat="1" ht="15" customHeight="1" x14ac:dyDescent="0.2">
      <c r="B107" s="413"/>
      <c r="C107" s="248"/>
      <c r="D107" s="304"/>
      <c r="E107" s="261" t="s">
        <v>176</v>
      </c>
      <c r="F107" s="330"/>
      <c r="G107" s="331"/>
      <c r="H107" s="332">
        <f>+H104-H106</f>
        <v>6000</v>
      </c>
      <c r="I107" s="313" t="s">
        <v>172</v>
      </c>
      <c r="J107" s="4"/>
      <c r="K107" s="4"/>
      <c r="L107" s="4"/>
    </row>
    <row r="108" spans="2:14" s="1" customFormat="1" ht="15" customHeight="1" x14ac:dyDescent="0.2">
      <c r="B108" s="413"/>
      <c r="C108" s="248"/>
      <c r="D108" s="304"/>
      <c r="E108" s="314"/>
      <c r="F108" s="314"/>
      <c r="G108" s="315"/>
      <c r="H108" s="308"/>
      <c r="I108" s="308"/>
      <c r="J108" s="4"/>
      <c r="K108" s="4"/>
      <c r="L108" s="4"/>
    </row>
    <row r="109" spans="2:14" s="1" customFormat="1" ht="15" customHeight="1" x14ac:dyDescent="0.2">
      <c r="B109" s="413">
        <v>17</v>
      </c>
      <c r="C109" s="248" t="s">
        <v>20</v>
      </c>
      <c r="D109" s="304"/>
      <c r="E109" s="316" t="s">
        <v>173</v>
      </c>
      <c r="F109" s="317"/>
      <c r="G109" s="318"/>
      <c r="H109" s="319"/>
      <c r="I109" s="315"/>
      <c r="J109" s="4"/>
      <c r="K109" s="4"/>
      <c r="L109" s="4"/>
    </row>
    <row r="110" spans="2:14" s="1" customFormat="1" ht="15" customHeight="1" x14ac:dyDescent="0.2">
      <c r="B110" s="413"/>
      <c r="C110" s="248"/>
      <c r="D110" s="304"/>
      <c r="E110" s="259" t="s">
        <v>174</v>
      </c>
      <c r="F110" s="312"/>
      <c r="G110" s="307"/>
      <c r="H110" s="253">
        <v>0.06</v>
      </c>
      <c r="I110" s="315"/>
      <c r="J110" s="4"/>
      <c r="K110" s="4"/>
      <c r="L110" s="4"/>
    </row>
    <row r="111" spans="2:14" s="1" customFormat="1" ht="15" customHeight="1" x14ac:dyDescent="0.2">
      <c r="B111" s="413"/>
      <c r="C111" s="248"/>
      <c r="D111" s="304"/>
      <c r="E111" s="259" t="s">
        <v>146</v>
      </c>
      <c r="F111" s="312"/>
      <c r="G111" s="307"/>
      <c r="H111" s="320">
        <v>0.35</v>
      </c>
      <c r="I111" s="315"/>
      <c r="J111" s="4"/>
      <c r="K111" s="4"/>
      <c r="L111" s="4"/>
    </row>
    <row r="112" spans="2:14" s="1" customFormat="1" ht="15" customHeight="1" x14ac:dyDescent="0.2">
      <c r="B112" s="413"/>
      <c r="C112" s="248"/>
      <c r="D112" s="304"/>
      <c r="E112" s="259" t="s">
        <v>147</v>
      </c>
      <c r="F112" s="312"/>
      <c r="G112" s="307"/>
      <c r="H112" s="320">
        <f>1-H111</f>
        <v>0.65</v>
      </c>
      <c r="I112" s="315"/>
      <c r="J112" s="4"/>
      <c r="K112" s="4"/>
      <c r="L112" s="4"/>
    </row>
    <row r="113" spans="2:12" s="1" customFormat="1" ht="15" customHeight="1" x14ac:dyDescent="0.25">
      <c r="B113" s="413"/>
      <c r="C113" s="248"/>
      <c r="D113" s="304"/>
      <c r="E113" s="321" t="s">
        <v>175</v>
      </c>
      <c r="F113" s="322"/>
      <c r="G113" s="323"/>
      <c r="H113" s="324">
        <f>+H110/H112</f>
        <v>9.2307692307692299E-2</v>
      </c>
      <c r="I113" s="308"/>
      <c r="J113" s="4"/>
      <c r="K113" s="4"/>
      <c r="L113" s="4"/>
    </row>
    <row r="114" spans="2:12" s="1" customFormat="1" ht="9" customHeight="1" x14ac:dyDescent="0.2">
      <c r="B114" s="413"/>
      <c r="C114" s="248"/>
      <c r="D114" s="155"/>
      <c r="E114" s="3"/>
      <c r="F114" s="3"/>
      <c r="G114" s="3"/>
      <c r="H114" s="3"/>
      <c r="I114" s="3"/>
      <c r="J114" s="4"/>
      <c r="K114" s="4"/>
      <c r="L114" s="4"/>
    </row>
    <row r="115" spans="2:12" s="1" customFormat="1" ht="15" customHeight="1" x14ac:dyDescent="0.2">
      <c r="B115" s="413">
        <v>18</v>
      </c>
      <c r="C115" s="248" t="s">
        <v>14</v>
      </c>
      <c r="D115" s="155"/>
      <c r="E115" s="3" t="s">
        <v>88</v>
      </c>
      <c r="F115" s="3"/>
      <c r="G115" s="3"/>
      <c r="H115" s="3"/>
      <c r="I115" s="3"/>
      <c r="J115" s="4"/>
      <c r="K115" s="4"/>
      <c r="L115" s="4"/>
    </row>
    <row r="116" spans="2:12" s="1" customFormat="1" ht="15" customHeight="1" x14ac:dyDescent="0.2">
      <c r="B116" s="413">
        <v>19</v>
      </c>
      <c r="C116" s="248" t="s">
        <v>24</v>
      </c>
      <c r="D116" s="155"/>
      <c r="E116" s="3" t="s">
        <v>48</v>
      </c>
      <c r="F116" s="3"/>
      <c r="G116" s="3"/>
      <c r="H116" s="3"/>
      <c r="I116" s="3"/>
      <c r="J116" s="4"/>
      <c r="K116" s="4"/>
      <c r="L116" s="4"/>
    </row>
    <row r="117" spans="2:12" s="1" customFormat="1" ht="15" customHeight="1" x14ac:dyDescent="0.2">
      <c r="B117" s="413"/>
      <c r="C117" s="248"/>
      <c r="D117" s="155"/>
      <c r="E117" s="3" t="s">
        <v>47</v>
      </c>
      <c r="F117" s="3"/>
      <c r="G117" s="3"/>
      <c r="H117" s="3"/>
      <c r="I117" s="3"/>
      <c r="J117" s="4"/>
      <c r="K117" s="4"/>
      <c r="L117" s="4"/>
    </row>
    <row r="118" spans="2:12" s="1" customFormat="1" ht="15" customHeight="1" x14ac:dyDescent="0.2">
      <c r="B118" s="413">
        <v>20</v>
      </c>
      <c r="C118" s="248" t="s">
        <v>15</v>
      </c>
      <c r="D118" s="155"/>
      <c r="E118" s="3" t="s">
        <v>39</v>
      </c>
      <c r="F118" s="3"/>
      <c r="G118" s="3"/>
      <c r="H118" s="3"/>
      <c r="I118" s="3"/>
      <c r="J118" s="4"/>
      <c r="K118" s="4"/>
      <c r="L118" s="4"/>
    </row>
    <row r="119" spans="2:12" s="1" customFormat="1" ht="15" customHeight="1" x14ac:dyDescent="0.2">
      <c r="B119" s="413">
        <v>21</v>
      </c>
      <c r="C119" s="248" t="s">
        <v>15</v>
      </c>
      <c r="D119" s="155"/>
      <c r="E119" s="299" t="s">
        <v>141</v>
      </c>
      <c r="F119" s="3"/>
      <c r="G119" s="3"/>
      <c r="H119" s="3"/>
      <c r="I119" s="3"/>
      <c r="J119" s="4"/>
      <c r="K119" s="4"/>
      <c r="L119" s="4"/>
    </row>
  </sheetData>
  <mergeCells count="4">
    <mergeCell ref="E37:G37"/>
    <mergeCell ref="E38:G38"/>
    <mergeCell ref="E39:G39"/>
    <mergeCell ref="E40:G40"/>
  </mergeCells>
  <phoneticPr fontId="5" type="noConversion"/>
  <pageMargins left="0.7" right="0.4" top="0.6" bottom="0.5" header="0.4" footer="0.3"/>
  <pageSetup scale="95" orientation="portrait" horizontalDpi="4294967293" verticalDpi="4294967293" r:id="rId1"/>
  <headerFooter alignWithMargins="0">
    <oddFooter>&amp;L&amp;"Calibri,Bold"&amp;9&amp;F, &amp;A, Page &amp;P</oddFooter>
  </headerFooter>
  <rowBreaks count="2" manualBreakCount="2">
    <brk id="54" max="16383" man="1"/>
    <brk id="10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32"/>
  <sheetViews>
    <sheetView showGridLines="0" tabSelected="1" topLeftCell="A109" zoomScale="170" zoomScaleNormal="170" workbookViewId="0">
      <selection activeCell="H62" sqref="H62"/>
    </sheetView>
  </sheetViews>
  <sheetFormatPr defaultColWidth="8.85546875" defaultRowHeight="12.75" x14ac:dyDescent="0.2"/>
  <cols>
    <col min="1" max="1" width="2" style="21" customWidth="1"/>
    <col min="2" max="2" width="4.7109375" style="548" customWidth="1"/>
    <col min="3" max="3" width="4.140625" style="24" customWidth="1"/>
    <col min="4" max="4" width="2.140625" style="24" customWidth="1"/>
    <col min="5" max="5" width="16.85546875" style="23" customWidth="1"/>
    <col min="6" max="6" width="12.85546875" style="23" customWidth="1"/>
    <col min="7" max="7" width="13.42578125" style="23" customWidth="1"/>
    <col min="8" max="8" width="12.140625" style="23" customWidth="1"/>
    <col min="9" max="9" width="11.28515625" style="22" customWidth="1"/>
    <col min="10" max="10" width="12.140625" style="22" customWidth="1"/>
    <col min="11" max="11" width="11.28515625" style="22" customWidth="1"/>
    <col min="12" max="12" width="1.42578125" style="22" customWidth="1"/>
    <col min="13" max="16384" width="8.85546875" style="21"/>
  </cols>
  <sheetData>
    <row r="1" spans="2:12" s="91" customFormat="1" ht="9.75" customHeight="1" thickBot="1" x14ac:dyDescent="0.25">
      <c r="B1" s="548"/>
      <c r="C1" s="252"/>
      <c r="D1" s="55"/>
      <c r="E1" s="41"/>
      <c r="F1" s="41"/>
      <c r="G1" s="41"/>
      <c r="H1" s="41"/>
      <c r="I1" s="40"/>
      <c r="J1" s="40"/>
      <c r="K1" s="40"/>
      <c r="L1" s="641"/>
    </row>
    <row r="2" spans="2:12" ht="18" customHeight="1" x14ac:dyDescent="0.2">
      <c r="C2" s="252"/>
      <c r="D2" s="55"/>
      <c r="E2" s="658" t="s">
        <v>97</v>
      </c>
      <c r="F2" s="659"/>
      <c r="G2" s="659"/>
      <c r="H2" s="660"/>
      <c r="I2" s="661">
        <v>20000</v>
      </c>
      <c r="J2" s="549"/>
      <c r="K2" s="40"/>
      <c r="L2" s="641"/>
    </row>
    <row r="3" spans="2:12" ht="18" customHeight="1" x14ac:dyDescent="0.2">
      <c r="C3" s="252"/>
      <c r="D3" s="55"/>
      <c r="E3" s="643" t="s">
        <v>234</v>
      </c>
      <c r="F3" s="644"/>
      <c r="G3" s="644"/>
      <c r="H3" s="645"/>
      <c r="I3" s="646">
        <v>70000</v>
      </c>
      <c r="J3" s="647"/>
      <c r="K3" s="40"/>
      <c r="L3" s="641"/>
    </row>
    <row r="4" spans="2:12" ht="18" customHeight="1" x14ac:dyDescent="0.2">
      <c r="C4" s="252"/>
      <c r="D4" s="55"/>
      <c r="E4" s="643" t="s">
        <v>235</v>
      </c>
      <c r="F4" s="644"/>
      <c r="G4" s="644"/>
      <c r="H4" s="645"/>
      <c r="I4" s="646">
        <v>50000</v>
      </c>
      <c r="J4" s="647"/>
      <c r="K4" s="40"/>
      <c r="L4" s="641"/>
    </row>
    <row r="5" spans="2:12" ht="18" customHeight="1" x14ac:dyDescent="0.2">
      <c r="C5" s="252"/>
      <c r="D5" s="55"/>
      <c r="E5" s="643" t="s">
        <v>236</v>
      </c>
      <c r="F5" s="644"/>
      <c r="G5" s="644"/>
      <c r="H5" s="645"/>
      <c r="I5" s="648"/>
      <c r="J5" s="649">
        <v>10000</v>
      </c>
      <c r="K5" s="40"/>
      <c r="L5" s="641"/>
    </row>
    <row r="6" spans="2:12" ht="18" customHeight="1" x14ac:dyDescent="0.2">
      <c r="C6" s="252"/>
      <c r="D6" s="55"/>
      <c r="E6" s="643" t="s">
        <v>237</v>
      </c>
      <c r="F6" s="644"/>
      <c r="G6" s="644"/>
      <c r="H6" s="645"/>
      <c r="I6" s="648"/>
      <c r="J6" s="649">
        <v>90000</v>
      </c>
      <c r="K6" s="40"/>
      <c r="L6" s="641"/>
    </row>
    <row r="7" spans="2:12" ht="18" customHeight="1" x14ac:dyDescent="0.2">
      <c r="C7" s="252"/>
      <c r="D7" s="55"/>
      <c r="E7" s="643" t="s">
        <v>79</v>
      </c>
      <c r="F7" s="644"/>
      <c r="G7" s="644"/>
      <c r="H7" s="645"/>
      <c r="I7" s="648"/>
      <c r="J7" s="649">
        <v>200000</v>
      </c>
      <c r="K7" s="40"/>
      <c r="L7" s="641"/>
    </row>
    <row r="8" spans="2:12" ht="18" customHeight="1" x14ac:dyDescent="0.2">
      <c r="C8" s="252"/>
      <c r="D8" s="55"/>
      <c r="E8" s="655" t="s">
        <v>80</v>
      </c>
      <c r="F8" s="644"/>
      <c r="G8" s="644"/>
      <c r="H8" s="645"/>
      <c r="I8" s="646">
        <v>20000</v>
      </c>
      <c r="J8" s="647"/>
      <c r="K8" s="40"/>
      <c r="L8" s="641"/>
    </row>
    <row r="9" spans="2:12" ht="18" customHeight="1" x14ac:dyDescent="0.2">
      <c r="C9" s="252"/>
      <c r="D9" s="55"/>
      <c r="E9" s="655" t="s">
        <v>81</v>
      </c>
      <c r="F9" s="644"/>
      <c r="G9" s="644"/>
      <c r="H9" s="645"/>
      <c r="I9" s="646">
        <v>7000</v>
      </c>
      <c r="J9" s="647"/>
      <c r="K9" s="40"/>
      <c r="L9" s="641"/>
    </row>
    <row r="10" spans="2:12" ht="18" customHeight="1" x14ac:dyDescent="0.2">
      <c r="C10" s="252"/>
      <c r="D10" s="55"/>
      <c r="E10" s="655" t="s">
        <v>82</v>
      </c>
      <c r="F10" s="644"/>
      <c r="G10" s="644"/>
      <c r="H10" s="645"/>
      <c r="I10" s="646">
        <v>10000</v>
      </c>
      <c r="J10" s="647"/>
      <c r="K10" s="40"/>
      <c r="L10" s="641"/>
    </row>
    <row r="11" spans="2:12" ht="18" customHeight="1" x14ac:dyDescent="0.2">
      <c r="C11" s="252"/>
      <c r="D11" s="55"/>
      <c r="E11" s="655" t="s">
        <v>246</v>
      </c>
      <c r="F11" s="644"/>
      <c r="G11" s="644"/>
      <c r="H11" s="645"/>
      <c r="I11" s="646">
        <v>123000</v>
      </c>
      <c r="J11" s="647"/>
      <c r="K11" s="40"/>
      <c r="L11" s="641"/>
    </row>
    <row r="12" spans="2:12" ht="18" customHeight="1" thickBot="1" x14ac:dyDescent="0.25">
      <c r="C12" s="252"/>
      <c r="D12" s="55"/>
      <c r="E12" s="650" t="s">
        <v>89</v>
      </c>
      <c r="F12" s="651"/>
      <c r="G12" s="651"/>
      <c r="H12" s="652"/>
      <c r="I12" s="653">
        <v>300000</v>
      </c>
      <c r="J12" s="654">
        <v>300000</v>
      </c>
      <c r="K12" s="550">
        <f>SUM(I8:I11)</f>
        <v>160000</v>
      </c>
      <c r="L12" s="641"/>
    </row>
    <row r="13" spans="2:12" ht="21.75" customHeight="1" x14ac:dyDescent="0.2">
      <c r="C13" s="252"/>
      <c r="D13" s="55"/>
      <c r="E13" s="41"/>
      <c r="F13" s="41"/>
      <c r="G13" s="41"/>
      <c r="H13" s="41"/>
      <c r="I13" s="40"/>
      <c r="J13" s="40"/>
      <c r="K13" s="40"/>
      <c r="L13" s="641"/>
    </row>
    <row r="14" spans="2:12" s="26" customFormat="1" ht="18" customHeight="1" x14ac:dyDescent="0.2">
      <c r="B14" s="547">
        <v>22</v>
      </c>
      <c r="C14" s="251" t="s">
        <v>15</v>
      </c>
      <c r="D14" s="93"/>
      <c r="E14" s="28" t="s">
        <v>116</v>
      </c>
      <c r="F14" s="36">
        <v>200000</v>
      </c>
      <c r="G14" s="27"/>
      <c r="H14" s="35"/>
      <c r="I14" s="27"/>
      <c r="J14" s="27"/>
      <c r="K14" s="37"/>
      <c r="L14" s="642"/>
    </row>
    <row r="15" spans="2:12" s="26" customFormat="1" ht="12.75" customHeight="1" x14ac:dyDescent="0.2">
      <c r="B15" s="547"/>
      <c r="C15" s="251"/>
      <c r="D15" s="93"/>
      <c r="E15" s="28" t="s">
        <v>117</v>
      </c>
      <c r="F15" s="36">
        <v>160000</v>
      </c>
      <c r="G15" s="27"/>
      <c r="H15" s="35"/>
      <c r="I15" s="27"/>
      <c r="J15" s="27"/>
      <c r="K15" s="37"/>
      <c r="L15" s="642"/>
    </row>
    <row r="16" spans="2:12" s="26" customFormat="1" ht="12.75" customHeight="1" x14ac:dyDescent="0.2">
      <c r="B16" s="547"/>
      <c r="C16" s="251"/>
      <c r="D16" s="93"/>
      <c r="E16" s="28" t="s">
        <v>83</v>
      </c>
      <c r="F16" s="275">
        <f>+F14-F15</f>
        <v>40000</v>
      </c>
      <c r="G16" s="35" t="s">
        <v>118</v>
      </c>
      <c r="H16" s="35"/>
      <c r="I16" s="27"/>
      <c r="J16" s="27"/>
      <c r="K16" s="37"/>
      <c r="L16" s="642"/>
    </row>
    <row r="17" spans="2:12" s="26" customFormat="1" ht="12.75" customHeight="1" x14ac:dyDescent="0.2">
      <c r="B17" s="547"/>
      <c r="C17" s="251"/>
      <c r="D17" s="93"/>
      <c r="E17" s="28"/>
      <c r="F17" s="36"/>
      <c r="G17" s="35"/>
      <c r="H17" s="35"/>
      <c r="I17" s="27"/>
      <c r="J17" s="27"/>
      <c r="K17" s="37"/>
      <c r="L17" s="642"/>
    </row>
    <row r="18" spans="2:12" s="26" customFormat="1" ht="12.75" customHeight="1" x14ac:dyDescent="0.2">
      <c r="B18" s="547">
        <v>23</v>
      </c>
      <c r="C18" s="251" t="s">
        <v>14</v>
      </c>
      <c r="D18" s="93"/>
      <c r="E18" s="28" t="s">
        <v>83</v>
      </c>
      <c r="F18" s="87">
        <v>40000</v>
      </c>
      <c r="G18" s="35" t="s">
        <v>118</v>
      </c>
      <c r="H18" s="35"/>
      <c r="I18" s="27"/>
      <c r="J18" s="27"/>
      <c r="K18" s="37"/>
      <c r="L18" s="642"/>
    </row>
    <row r="19" spans="2:12" s="26" customFormat="1" ht="12.75" customHeight="1" x14ac:dyDescent="0.2">
      <c r="B19" s="547"/>
      <c r="C19" s="251"/>
      <c r="D19" s="93"/>
      <c r="E19" s="28" t="s">
        <v>71</v>
      </c>
      <c r="F19" s="36">
        <v>12000</v>
      </c>
      <c r="G19" s="28"/>
      <c r="H19" s="35"/>
      <c r="I19" s="27"/>
      <c r="J19" s="27"/>
      <c r="K19" s="37"/>
      <c r="L19" s="642"/>
    </row>
    <row r="20" spans="2:12" s="26" customFormat="1" ht="12.75" customHeight="1" x14ac:dyDescent="0.2">
      <c r="B20" s="547"/>
      <c r="C20" s="251"/>
      <c r="D20" s="93"/>
      <c r="E20" s="28" t="s">
        <v>43</v>
      </c>
      <c r="F20" s="275">
        <f>+F19+F18</f>
        <v>52000</v>
      </c>
      <c r="G20" s="28"/>
      <c r="H20" s="35"/>
      <c r="I20" s="27"/>
      <c r="J20" s="27"/>
      <c r="K20" s="37"/>
      <c r="L20" s="642"/>
    </row>
    <row r="21" spans="2:12" s="26" customFormat="1" ht="12.75" customHeight="1" x14ac:dyDescent="0.2">
      <c r="B21" s="547"/>
      <c r="C21" s="251"/>
      <c r="D21" s="93"/>
      <c r="E21" s="28"/>
      <c r="F21" s="28"/>
      <c r="G21" s="28"/>
      <c r="H21" s="35"/>
      <c r="I21" s="27"/>
      <c r="J21" s="27"/>
      <c r="K21" s="37"/>
      <c r="L21" s="642"/>
    </row>
    <row r="22" spans="2:12" s="26" customFormat="1" ht="12.75" customHeight="1" x14ac:dyDescent="0.2">
      <c r="B22" s="547">
        <v>24</v>
      </c>
      <c r="C22" s="251" t="s">
        <v>13</v>
      </c>
      <c r="D22" s="93"/>
      <c r="E22" s="28" t="s">
        <v>119</v>
      </c>
      <c r="F22" s="28"/>
      <c r="G22" s="275">
        <v>6300</v>
      </c>
      <c r="H22" s="35"/>
      <c r="I22" s="27"/>
      <c r="J22" s="27"/>
      <c r="K22" s="37"/>
      <c r="L22" s="642"/>
    </row>
    <row r="23" spans="2:12" s="26" customFormat="1" ht="8.25" customHeight="1" thickBot="1" x14ac:dyDescent="0.25">
      <c r="B23" s="547"/>
      <c r="C23" s="251"/>
      <c r="D23" s="93"/>
      <c r="E23" s="28"/>
      <c r="F23" s="28"/>
      <c r="G23" s="28"/>
      <c r="H23" s="35"/>
      <c r="I23" s="27"/>
      <c r="J23" s="27"/>
      <c r="K23" s="37"/>
      <c r="L23" s="642"/>
    </row>
    <row r="24" spans="2:12" s="26" customFormat="1" ht="16.5" customHeight="1" x14ac:dyDescent="0.25">
      <c r="B24" s="547">
        <v>25</v>
      </c>
      <c r="C24" s="251" t="s">
        <v>14</v>
      </c>
      <c r="D24" s="93"/>
      <c r="E24" s="551" t="s">
        <v>149</v>
      </c>
      <c r="F24" s="567"/>
      <c r="G24" s="568">
        <v>2016</v>
      </c>
      <c r="H24" s="569"/>
      <c r="I24" s="570" t="s">
        <v>19</v>
      </c>
      <c r="J24" s="90"/>
      <c r="K24" s="90"/>
      <c r="L24" s="642"/>
    </row>
    <row r="25" spans="2:12" s="26" customFormat="1" ht="16.5" customHeight="1" x14ac:dyDescent="0.2">
      <c r="B25" s="547"/>
      <c r="C25" s="251"/>
      <c r="D25" s="93"/>
      <c r="E25" s="571" t="s">
        <v>72</v>
      </c>
      <c r="F25" s="98"/>
      <c r="G25" s="96"/>
      <c r="H25" s="94"/>
      <c r="I25" s="572">
        <v>40000</v>
      </c>
      <c r="J25" s="90"/>
      <c r="K25" s="90"/>
      <c r="L25" s="642"/>
    </row>
    <row r="26" spans="2:12" s="26" customFormat="1" ht="16.5" customHeight="1" x14ac:dyDescent="0.2">
      <c r="B26" s="547"/>
      <c r="C26" s="251"/>
      <c r="D26" s="93"/>
      <c r="E26" s="571" t="s">
        <v>71</v>
      </c>
      <c r="F26" s="98"/>
      <c r="G26" s="96"/>
      <c r="H26" s="94"/>
      <c r="I26" s="573">
        <v>12000</v>
      </c>
      <c r="J26" s="90"/>
      <c r="K26" s="90"/>
      <c r="L26" s="642"/>
    </row>
    <row r="27" spans="2:12" s="26" customFormat="1" ht="16.5" customHeight="1" x14ac:dyDescent="0.2">
      <c r="B27" s="547"/>
      <c r="C27" s="251"/>
      <c r="D27" s="93"/>
      <c r="E27" s="574" t="s">
        <v>43</v>
      </c>
      <c r="F27" s="99"/>
      <c r="G27" s="97"/>
      <c r="H27" s="94"/>
      <c r="I27" s="575">
        <f>SUM(I25:I26)</f>
        <v>52000</v>
      </c>
      <c r="J27" s="90"/>
      <c r="K27" s="90"/>
      <c r="L27" s="642"/>
    </row>
    <row r="28" spans="2:12" s="26" customFormat="1" ht="16.5" customHeight="1" x14ac:dyDescent="0.2">
      <c r="B28" s="547"/>
      <c r="C28" s="251"/>
      <c r="D28" s="93"/>
      <c r="E28" s="571" t="s">
        <v>10</v>
      </c>
      <c r="F28" s="98"/>
      <c r="G28" s="96"/>
      <c r="H28" s="94"/>
      <c r="I28" s="576">
        <v>0</v>
      </c>
      <c r="J28" s="90"/>
      <c r="K28" s="90"/>
      <c r="L28" s="642"/>
    </row>
    <row r="29" spans="2:12" s="26" customFormat="1" ht="16.5" customHeight="1" x14ac:dyDescent="0.2">
      <c r="B29" s="547"/>
      <c r="C29" s="251"/>
      <c r="D29" s="93"/>
      <c r="E29" s="571" t="s">
        <v>11</v>
      </c>
      <c r="F29" s="98"/>
      <c r="G29" s="96"/>
      <c r="H29" s="94"/>
      <c r="I29" s="577">
        <f>SUM(I27:I28)</f>
        <v>52000</v>
      </c>
      <c r="J29" s="90"/>
      <c r="K29" s="90"/>
      <c r="L29" s="642"/>
    </row>
    <row r="30" spans="2:12" s="26" customFormat="1" ht="16.5" customHeight="1" x14ac:dyDescent="0.2">
      <c r="B30" s="547"/>
      <c r="C30" s="251"/>
      <c r="D30" s="93"/>
      <c r="E30" s="571" t="s">
        <v>1</v>
      </c>
      <c r="F30" s="98"/>
      <c r="G30" s="96"/>
      <c r="H30" s="95">
        <v>4050</v>
      </c>
      <c r="I30" s="578"/>
      <c r="J30" s="90"/>
      <c r="K30" s="90"/>
      <c r="L30" s="642"/>
    </row>
    <row r="31" spans="2:12" s="26" customFormat="1" ht="16.5" customHeight="1" x14ac:dyDescent="0.2">
      <c r="B31" s="547"/>
      <c r="C31" s="251"/>
      <c r="D31" s="93"/>
      <c r="E31" s="571" t="s">
        <v>119</v>
      </c>
      <c r="F31" s="98"/>
      <c r="G31" s="96"/>
      <c r="H31" s="95">
        <v>6300</v>
      </c>
      <c r="I31" s="578"/>
      <c r="J31" s="90"/>
      <c r="K31" s="90"/>
      <c r="L31" s="642"/>
    </row>
    <row r="32" spans="2:12" s="26" customFormat="1" ht="16.5" customHeight="1" x14ac:dyDescent="0.2">
      <c r="B32" s="547"/>
      <c r="C32" s="251"/>
      <c r="D32" s="93"/>
      <c r="E32" s="571" t="s">
        <v>46</v>
      </c>
      <c r="F32" s="98"/>
      <c r="G32" s="96"/>
      <c r="H32" s="100">
        <v>0</v>
      </c>
      <c r="I32" s="579"/>
      <c r="J32" s="90"/>
      <c r="K32" s="90"/>
      <c r="L32" s="642"/>
    </row>
    <row r="33" spans="2:12" s="26" customFormat="1" ht="16.5" customHeight="1" x14ac:dyDescent="0.2">
      <c r="B33" s="547"/>
      <c r="C33" s="251"/>
      <c r="D33" s="93"/>
      <c r="E33" s="571" t="s">
        <v>7</v>
      </c>
      <c r="F33" s="98"/>
      <c r="G33" s="96"/>
      <c r="H33" s="101">
        <f>SUM(H30:H31)</f>
        <v>10350</v>
      </c>
      <c r="I33" s="580">
        <f>-SUM(H30:H31)</f>
        <v>-10350</v>
      </c>
      <c r="J33" s="90"/>
      <c r="K33" s="90"/>
      <c r="L33" s="642"/>
    </row>
    <row r="34" spans="2:12" s="26" customFormat="1" ht="16.5" customHeight="1" thickBot="1" x14ac:dyDescent="0.25">
      <c r="B34" s="547"/>
      <c r="C34" s="251"/>
      <c r="D34" s="93"/>
      <c r="E34" s="562" t="s">
        <v>2</v>
      </c>
      <c r="F34" s="581"/>
      <c r="G34" s="582"/>
      <c r="H34" s="583"/>
      <c r="I34" s="584">
        <f>SUM(I29:I33)</f>
        <v>41650</v>
      </c>
      <c r="J34" s="90"/>
      <c r="K34" s="90"/>
      <c r="L34" s="642"/>
    </row>
    <row r="35" spans="2:12" s="26" customFormat="1" ht="14.25" customHeight="1" thickBot="1" x14ac:dyDescent="0.25">
      <c r="B35" s="547"/>
      <c r="C35" s="251"/>
      <c r="D35" s="93"/>
      <c r="E35" s="28" t="s">
        <v>6</v>
      </c>
      <c r="F35" s="28"/>
      <c r="G35" s="28"/>
      <c r="H35" s="27"/>
      <c r="I35" s="27"/>
      <c r="J35" s="27"/>
      <c r="K35" s="34"/>
      <c r="L35" s="642"/>
    </row>
    <row r="36" spans="2:12" s="26" customFormat="1" ht="15" customHeight="1" x14ac:dyDescent="0.2">
      <c r="B36" s="547"/>
      <c r="C36" s="251"/>
      <c r="D36" s="93"/>
      <c r="E36" s="551" t="s">
        <v>19</v>
      </c>
      <c r="F36" s="552">
        <v>2016</v>
      </c>
      <c r="G36" s="553" t="s">
        <v>9</v>
      </c>
      <c r="H36" s="553" t="s">
        <v>4</v>
      </c>
      <c r="I36" s="553" t="s">
        <v>3</v>
      </c>
      <c r="J36" s="554"/>
      <c r="K36" s="90"/>
      <c r="L36" s="642"/>
    </row>
    <row r="37" spans="2:12" s="26" customFormat="1" ht="15" customHeight="1" x14ac:dyDescent="0.2">
      <c r="B37" s="547"/>
      <c r="C37" s="251"/>
      <c r="D37" s="93"/>
      <c r="E37" s="555" t="s">
        <v>12</v>
      </c>
      <c r="F37" s="107"/>
      <c r="G37" s="108">
        <v>37650</v>
      </c>
      <c r="H37" s="108"/>
      <c r="I37" s="109">
        <v>5183.75</v>
      </c>
      <c r="J37" s="556"/>
      <c r="K37" s="90"/>
      <c r="L37" s="642"/>
    </row>
    <row r="38" spans="2:12" s="26" customFormat="1" ht="15" customHeight="1" x14ac:dyDescent="0.2">
      <c r="B38" s="547"/>
      <c r="C38" s="251"/>
      <c r="D38" s="93"/>
      <c r="E38" s="557" t="s">
        <v>70</v>
      </c>
      <c r="F38" s="106"/>
      <c r="G38" s="104">
        <f>+G39-G37</f>
        <v>4000</v>
      </c>
      <c r="H38" s="276">
        <v>0.25</v>
      </c>
      <c r="I38" s="105">
        <f>+H38*G38</f>
        <v>1000</v>
      </c>
      <c r="J38" s="558"/>
      <c r="K38" s="90"/>
      <c r="L38" s="642"/>
    </row>
    <row r="39" spans="2:12" s="26" customFormat="1" ht="15" customHeight="1" x14ac:dyDescent="0.2">
      <c r="B39" s="547"/>
      <c r="C39" s="251"/>
      <c r="D39" s="93"/>
      <c r="E39" s="557" t="s">
        <v>69</v>
      </c>
      <c r="F39" s="106"/>
      <c r="G39" s="110">
        <f>+I34</f>
        <v>41650</v>
      </c>
      <c r="H39" s="108"/>
      <c r="I39" s="111"/>
      <c r="J39" s="559"/>
      <c r="K39" s="90"/>
      <c r="L39" s="642"/>
    </row>
    <row r="40" spans="2:12" s="26" customFormat="1" ht="15" customHeight="1" x14ac:dyDescent="0.2">
      <c r="B40" s="547"/>
      <c r="C40" s="251"/>
      <c r="D40" s="93"/>
      <c r="E40" s="557" t="s">
        <v>68</v>
      </c>
      <c r="F40" s="106"/>
      <c r="G40" s="102"/>
      <c r="H40" s="102"/>
      <c r="I40" s="103">
        <f>SUM(I37:I38)</f>
        <v>6183.75</v>
      </c>
      <c r="J40" s="560">
        <f>+I40</f>
        <v>6183.75</v>
      </c>
      <c r="K40" s="90"/>
      <c r="L40" s="642"/>
    </row>
    <row r="41" spans="2:12" s="26" customFormat="1" ht="15" customHeight="1" x14ac:dyDescent="0.2">
      <c r="B41" s="547"/>
      <c r="C41" s="251"/>
      <c r="D41" s="93"/>
      <c r="E41" s="557" t="s">
        <v>67</v>
      </c>
      <c r="F41" s="112"/>
      <c r="G41" s="114"/>
      <c r="H41" s="114"/>
      <c r="I41" s="113"/>
      <c r="J41" s="561">
        <v>7000</v>
      </c>
      <c r="K41" s="90"/>
      <c r="L41" s="642"/>
    </row>
    <row r="42" spans="2:12" s="26" customFormat="1" ht="15" customHeight="1" thickBot="1" x14ac:dyDescent="0.25">
      <c r="B42" s="547"/>
      <c r="C42" s="251"/>
      <c r="D42" s="93"/>
      <c r="E42" s="562" t="s">
        <v>66</v>
      </c>
      <c r="F42" s="563"/>
      <c r="G42" s="564"/>
      <c r="H42" s="564"/>
      <c r="I42" s="565"/>
      <c r="J42" s="566">
        <f>+J40-J41</f>
        <v>-816.25</v>
      </c>
      <c r="K42" s="90"/>
      <c r="L42" s="642"/>
    </row>
    <row r="43" spans="2:12" s="26" customFormat="1" ht="2.25" customHeight="1" x14ac:dyDescent="0.2">
      <c r="B43" s="547"/>
      <c r="C43" s="251"/>
      <c r="D43" s="93"/>
      <c r="E43" s="33"/>
      <c r="F43" s="33"/>
      <c r="G43" s="33"/>
      <c r="H43" s="32"/>
      <c r="I43" s="32"/>
      <c r="J43" s="31"/>
      <c r="K43" s="31"/>
      <c r="L43" s="642"/>
    </row>
    <row r="44" spans="2:12" s="26" customFormat="1" ht="14.45" customHeight="1" x14ac:dyDescent="0.2">
      <c r="B44" s="547">
        <v>26</v>
      </c>
      <c r="C44" s="251" t="s">
        <v>14</v>
      </c>
      <c r="D44" s="93"/>
      <c r="E44" s="28" t="s">
        <v>74</v>
      </c>
      <c r="F44" s="28"/>
      <c r="G44" s="28"/>
      <c r="H44" s="27"/>
      <c r="I44" s="30"/>
      <c r="J44" s="30"/>
      <c r="K44" s="30"/>
      <c r="L44" s="642"/>
    </row>
    <row r="45" spans="2:12" s="26" customFormat="1" ht="4.9000000000000004" customHeight="1" x14ac:dyDescent="0.2">
      <c r="B45" s="547"/>
      <c r="C45" s="251"/>
      <c r="D45" s="93"/>
      <c r="E45" s="28"/>
      <c r="F45" s="28"/>
      <c r="G45" s="28"/>
      <c r="H45" s="27"/>
      <c r="I45" s="30"/>
      <c r="J45" s="30"/>
      <c r="K45" s="30"/>
      <c r="L45" s="642"/>
    </row>
    <row r="46" spans="2:12" s="26" customFormat="1" ht="14.45" customHeight="1" x14ac:dyDescent="0.2">
      <c r="B46" s="547"/>
      <c r="C46" s="251"/>
      <c r="D46" s="93"/>
      <c r="E46" s="28" t="s">
        <v>25</v>
      </c>
      <c r="F46" s="28"/>
      <c r="G46" s="28"/>
      <c r="H46" s="27"/>
      <c r="I46" s="30"/>
      <c r="J46" s="82">
        <f>+J40/I34</f>
        <v>0.14846938775510204</v>
      </c>
      <c r="L46" s="642"/>
    </row>
    <row r="47" spans="2:12" s="26" customFormat="1" ht="9" customHeight="1" x14ac:dyDescent="0.2">
      <c r="B47" s="547"/>
      <c r="C47" s="251"/>
      <c r="D47" s="93"/>
      <c r="E47" s="29"/>
      <c r="F47" s="29"/>
      <c r="G47" s="29"/>
      <c r="H47" s="28"/>
      <c r="I47" s="27"/>
      <c r="J47" s="27"/>
      <c r="K47" s="27"/>
      <c r="L47" s="642"/>
    </row>
    <row r="48" spans="2:12" ht="12" customHeight="1" x14ac:dyDescent="0.2">
      <c r="B48" s="548">
        <v>27</v>
      </c>
      <c r="C48" s="252" t="s">
        <v>13</v>
      </c>
      <c r="D48" s="55"/>
      <c r="E48" s="39" t="s">
        <v>65</v>
      </c>
      <c r="F48" s="39"/>
      <c r="G48" s="39"/>
      <c r="H48" s="83">
        <v>60000</v>
      </c>
      <c r="I48" s="21"/>
      <c r="J48" s="91"/>
      <c r="K48" s="40"/>
      <c r="L48" s="641"/>
    </row>
    <row r="49" spans="2:12" ht="12" customHeight="1" x14ac:dyDescent="0.2">
      <c r="C49" s="252"/>
      <c r="D49" s="55"/>
      <c r="E49" s="39" t="s">
        <v>64</v>
      </c>
      <c r="F49" s="39"/>
      <c r="G49" s="39"/>
      <c r="H49" s="40"/>
      <c r="I49" s="21"/>
      <c r="J49" s="91"/>
      <c r="K49" s="40"/>
      <c r="L49" s="641"/>
    </row>
    <row r="50" spans="2:12" ht="12" customHeight="1" x14ac:dyDescent="0.2">
      <c r="C50" s="252"/>
      <c r="D50" s="55"/>
      <c r="E50" s="39" t="s">
        <v>63</v>
      </c>
      <c r="F50" s="39"/>
      <c r="G50" s="64">
        <v>6.2E-2</v>
      </c>
      <c r="H50" s="40"/>
      <c r="I50" s="21"/>
      <c r="J50" s="91"/>
      <c r="K50" s="40"/>
      <c r="L50" s="641"/>
    </row>
    <row r="51" spans="2:12" ht="12" customHeight="1" x14ac:dyDescent="0.2">
      <c r="C51" s="252"/>
      <c r="D51" s="55"/>
      <c r="E51" s="39"/>
      <c r="F51" s="39"/>
      <c r="G51" s="64">
        <v>1.4500000000000001E-2</v>
      </c>
      <c r="H51" s="40"/>
      <c r="I51" s="21"/>
      <c r="J51" s="91"/>
      <c r="K51" s="40"/>
      <c r="L51" s="641"/>
    </row>
    <row r="52" spans="2:12" ht="12" customHeight="1" x14ac:dyDescent="0.2">
      <c r="C52" s="252"/>
      <c r="D52" s="55"/>
      <c r="E52" s="39" t="s">
        <v>62</v>
      </c>
      <c r="F52" s="39"/>
      <c r="G52" s="64">
        <v>6.2E-2</v>
      </c>
      <c r="H52" s="40"/>
      <c r="I52" s="21"/>
      <c r="J52" s="91"/>
      <c r="K52" s="40"/>
      <c r="L52" s="641"/>
    </row>
    <row r="53" spans="2:12" ht="12" customHeight="1" x14ac:dyDescent="0.2">
      <c r="C53" s="252"/>
      <c r="D53" s="55"/>
      <c r="E53" s="39"/>
      <c r="F53" s="39"/>
      <c r="G53" s="84">
        <v>1.4500000000000001E-2</v>
      </c>
      <c r="H53" s="40"/>
      <c r="I53" s="21"/>
      <c r="J53" s="91"/>
      <c r="K53" s="40"/>
      <c r="L53" s="641"/>
    </row>
    <row r="54" spans="2:12" ht="12" customHeight="1" x14ac:dyDescent="0.2">
      <c r="C54" s="252"/>
      <c r="D54" s="55"/>
      <c r="E54" s="42" t="s">
        <v>61</v>
      </c>
      <c r="F54" s="42"/>
      <c r="G54" s="39"/>
      <c r="H54" s="85">
        <f>SUM(G50:G53)</f>
        <v>0.15300000000000002</v>
      </c>
      <c r="I54" s="21"/>
      <c r="J54" s="91"/>
      <c r="K54" s="40"/>
      <c r="L54" s="641"/>
    </row>
    <row r="55" spans="2:12" ht="12" customHeight="1" x14ac:dyDescent="0.2">
      <c r="C55" s="252"/>
      <c r="D55" s="55"/>
      <c r="E55" s="39" t="s">
        <v>60</v>
      </c>
      <c r="F55" s="39"/>
      <c r="G55" s="39"/>
      <c r="H55" s="277">
        <f>+H54*H48</f>
        <v>9180.0000000000018</v>
      </c>
      <c r="I55" s="21"/>
      <c r="J55" s="91"/>
      <c r="K55" s="40"/>
      <c r="L55" s="641"/>
    </row>
    <row r="56" spans="2:12" ht="9.75" customHeight="1" x14ac:dyDescent="0.2">
      <c r="C56" s="252"/>
      <c r="D56" s="55"/>
      <c r="E56" s="41"/>
      <c r="F56" s="41"/>
      <c r="G56" s="41"/>
      <c r="H56" s="41"/>
      <c r="I56" s="40"/>
      <c r="J56" s="40"/>
      <c r="K56" s="40"/>
      <c r="L56" s="641"/>
    </row>
    <row r="57" spans="2:12" ht="14.45" customHeight="1" x14ac:dyDescent="0.2">
      <c r="B57" s="548">
        <v>28</v>
      </c>
      <c r="C57" s="252" t="s">
        <v>15</v>
      </c>
      <c r="D57" s="55"/>
      <c r="E57" s="39" t="s">
        <v>238</v>
      </c>
      <c r="F57" s="39"/>
      <c r="G57" s="39"/>
      <c r="H57" s="41"/>
      <c r="I57" s="40"/>
      <c r="J57" s="40"/>
      <c r="K57" s="40"/>
      <c r="L57" s="641"/>
    </row>
    <row r="58" spans="2:12" ht="14.45" customHeight="1" x14ac:dyDescent="0.2">
      <c r="C58" s="252"/>
      <c r="D58" s="55"/>
      <c r="E58" s="46" t="s">
        <v>59</v>
      </c>
      <c r="F58" s="46"/>
      <c r="G58" s="46"/>
      <c r="H58" s="43">
        <v>7000</v>
      </c>
      <c r="I58" s="40"/>
      <c r="J58" s="21"/>
      <c r="K58" s="40"/>
      <c r="L58" s="641"/>
    </row>
    <row r="59" spans="2:12" ht="14.45" customHeight="1" x14ac:dyDescent="0.2">
      <c r="C59" s="252"/>
      <c r="D59" s="55"/>
      <c r="E59" s="46" t="s">
        <v>59</v>
      </c>
      <c r="F59" s="46"/>
      <c r="G59" s="46"/>
      <c r="H59" s="43">
        <v>7000</v>
      </c>
      <c r="I59" s="40"/>
      <c r="J59" s="21"/>
      <c r="K59" s="40"/>
      <c r="L59" s="641"/>
    </row>
    <row r="60" spans="2:12" ht="14.45" customHeight="1" x14ac:dyDescent="0.2">
      <c r="C60" s="252"/>
      <c r="D60" s="55"/>
      <c r="E60" s="46" t="s">
        <v>73</v>
      </c>
      <c r="F60" s="46"/>
      <c r="G60" s="46"/>
      <c r="H60" s="277">
        <f>+H59+H58</f>
        <v>14000</v>
      </c>
      <c r="I60" s="40"/>
      <c r="J60" s="21"/>
      <c r="K60" s="40"/>
      <c r="L60" s="641"/>
    </row>
    <row r="61" spans="2:12" ht="14.45" customHeight="1" x14ac:dyDescent="0.2">
      <c r="C61" s="252"/>
      <c r="D61" s="55"/>
      <c r="E61" s="46" t="s">
        <v>58</v>
      </c>
      <c r="F61" s="46"/>
      <c r="G61" s="46"/>
      <c r="H61" s="65">
        <v>6.0000000000000001E-3</v>
      </c>
      <c r="I61" s="40"/>
      <c r="J61" s="21"/>
      <c r="K61" s="40"/>
      <c r="L61" s="641"/>
    </row>
    <row r="62" spans="2:12" ht="14.45" customHeight="1" x14ac:dyDescent="0.2">
      <c r="C62" s="252"/>
      <c r="D62" s="55"/>
      <c r="E62" s="46" t="s">
        <v>57</v>
      </c>
      <c r="F62" s="46"/>
      <c r="G62" s="46"/>
      <c r="H62" s="277">
        <f>+H61*H60</f>
        <v>84</v>
      </c>
      <c r="I62" s="40"/>
      <c r="J62" s="21"/>
      <c r="K62" s="40"/>
      <c r="L62" s="641"/>
    </row>
    <row r="63" spans="2:12" ht="5.25" customHeight="1" thickBot="1" x14ac:dyDescent="0.25">
      <c r="C63" s="252"/>
      <c r="D63" s="55"/>
      <c r="E63" s="42"/>
      <c r="F63" s="42"/>
      <c r="G63" s="42"/>
      <c r="H63" s="41"/>
      <c r="I63" s="41"/>
      <c r="J63" s="41"/>
      <c r="K63" s="40"/>
      <c r="L63" s="641"/>
    </row>
    <row r="64" spans="2:12" ht="15.75" customHeight="1" x14ac:dyDescent="0.2">
      <c r="B64" s="548">
        <v>29</v>
      </c>
      <c r="C64" s="252" t="s">
        <v>20</v>
      </c>
      <c r="D64" s="55"/>
      <c r="E64" s="586" t="s">
        <v>79</v>
      </c>
      <c r="F64" s="587"/>
      <c r="G64" s="588"/>
      <c r="H64" s="589"/>
      <c r="I64" s="590">
        <v>200000</v>
      </c>
      <c r="K64" s="40"/>
      <c r="L64" s="641"/>
    </row>
    <row r="65" spans="2:12" ht="15.75" customHeight="1" x14ac:dyDescent="0.2">
      <c r="C65" s="252"/>
      <c r="D65" s="55"/>
      <c r="E65" s="591" t="s">
        <v>80</v>
      </c>
      <c r="F65" s="205"/>
      <c r="G65" s="204"/>
      <c r="H65" s="202">
        <v>20000</v>
      </c>
      <c r="I65" s="592"/>
      <c r="K65" s="40"/>
      <c r="L65" s="641"/>
    </row>
    <row r="66" spans="2:12" ht="15.75" customHeight="1" x14ac:dyDescent="0.2">
      <c r="C66" s="252"/>
      <c r="D66" s="55"/>
      <c r="E66" s="591" t="s">
        <v>81</v>
      </c>
      <c r="F66" s="205"/>
      <c r="G66" s="204"/>
      <c r="H66" s="203">
        <v>7000</v>
      </c>
      <c r="I66" s="592"/>
      <c r="K66" s="40"/>
      <c r="L66" s="641"/>
    </row>
    <row r="67" spans="2:12" ht="15.75" customHeight="1" x14ac:dyDescent="0.2">
      <c r="C67" s="252"/>
      <c r="D67" s="55"/>
      <c r="E67" s="591" t="s">
        <v>82</v>
      </c>
      <c r="F67" s="205"/>
      <c r="G67" s="204"/>
      <c r="H67" s="203">
        <v>10000</v>
      </c>
      <c r="I67" s="592"/>
      <c r="K67" s="40"/>
      <c r="L67" s="641"/>
    </row>
    <row r="68" spans="2:12" ht="15.75" customHeight="1" thickBot="1" x14ac:dyDescent="0.25">
      <c r="C68" s="252"/>
      <c r="D68" s="55"/>
      <c r="E68" s="593" t="s">
        <v>133</v>
      </c>
      <c r="F68" s="594"/>
      <c r="G68" s="595"/>
      <c r="H68" s="596">
        <v>123000</v>
      </c>
      <c r="I68" s="597"/>
      <c r="K68" s="40"/>
      <c r="L68" s="641"/>
    </row>
    <row r="69" spans="2:12" ht="14.45" customHeight="1" x14ac:dyDescent="0.2">
      <c r="C69" s="252"/>
      <c r="D69" s="55"/>
      <c r="E69" s="154" t="s">
        <v>89</v>
      </c>
      <c r="F69" s="40"/>
      <c r="G69" s="152"/>
      <c r="H69" s="48">
        <f>SUM(H65:H68)</f>
        <v>160000</v>
      </c>
      <c r="I69" s="585">
        <f>+I64</f>
        <v>200000</v>
      </c>
      <c r="K69" s="40"/>
      <c r="L69" s="641"/>
    </row>
    <row r="70" spans="2:12" ht="14.45" customHeight="1" x14ac:dyDescent="0.2">
      <c r="C70" s="252"/>
      <c r="D70" s="55"/>
      <c r="E70" s="154" t="s">
        <v>83</v>
      </c>
      <c r="F70" s="40"/>
      <c r="H70" s="47">
        <f>+I69-H69</f>
        <v>40000</v>
      </c>
      <c r="I70" s="41"/>
      <c r="K70" s="40"/>
      <c r="L70" s="641"/>
    </row>
    <row r="71" spans="2:12" ht="14.45" customHeight="1" x14ac:dyDescent="0.2">
      <c r="C71" s="252"/>
      <c r="D71" s="55"/>
      <c r="E71" s="154" t="s">
        <v>84</v>
      </c>
      <c r="F71" s="40"/>
      <c r="H71" s="48">
        <v>90000</v>
      </c>
      <c r="I71" s="41"/>
      <c r="K71" s="40"/>
      <c r="L71" s="641"/>
    </row>
    <row r="72" spans="2:12" ht="14.45" customHeight="1" x14ac:dyDescent="0.2">
      <c r="C72" s="252"/>
      <c r="D72" s="55"/>
      <c r="E72" s="153" t="s">
        <v>85</v>
      </c>
      <c r="F72" s="40"/>
      <c r="H72" s="278">
        <f>SUM(H70:H71)</f>
        <v>130000</v>
      </c>
      <c r="I72" s="41"/>
      <c r="K72" s="40"/>
      <c r="L72" s="641"/>
    </row>
    <row r="73" spans="2:12" ht="6" customHeight="1" thickBot="1" x14ac:dyDescent="0.25">
      <c r="C73" s="252"/>
      <c r="D73" s="55"/>
      <c r="E73" s="42"/>
      <c r="F73" s="42"/>
      <c r="G73" s="42"/>
      <c r="H73" s="41"/>
      <c r="I73" s="41"/>
      <c r="J73" s="41"/>
      <c r="K73" s="40"/>
      <c r="L73" s="641"/>
    </row>
    <row r="74" spans="2:12" ht="14.25" customHeight="1" x14ac:dyDescent="0.2">
      <c r="B74" s="548">
        <v>30</v>
      </c>
      <c r="C74" s="252" t="s">
        <v>20</v>
      </c>
      <c r="D74" s="55"/>
      <c r="E74" s="598" t="s">
        <v>239</v>
      </c>
      <c r="F74" s="599"/>
      <c r="G74" s="600">
        <v>2016</v>
      </c>
      <c r="H74" s="601" t="s">
        <v>86</v>
      </c>
      <c r="I74" s="601" t="s">
        <v>4</v>
      </c>
      <c r="J74" s="602" t="s">
        <v>78</v>
      </c>
      <c r="K74" s="40"/>
      <c r="L74" s="641"/>
    </row>
    <row r="75" spans="2:12" ht="14.45" customHeight="1" x14ac:dyDescent="0.2">
      <c r="C75" s="252"/>
      <c r="D75" s="55"/>
      <c r="E75" s="603" t="s">
        <v>2</v>
      </c>
      <c r="F75" s="128"/>
      <c r="G75" s="129"/>
      <c r="H75" s="130">
        <v>40000</v>
      </c>
      <c r="I75" s="131">
        <v>0.15</v>
      </c>
      <c r="J75" s="604">
        <f>+I75*H75</f>
        <v>6000</v>
      </c>
      <c r="K75" s="40"/>
      <c r="L75" s="641"/>
    </row>
    <row r="76" spans="2:12" ht="14.45" customHeight="1" x14ac:dyDescent="0.2">
      <c r="C76" s="252"/>
      <c r="D76" s="55"/>
      <c r="E76" s="605"/>
      <c r="F76" s="124"/>
      <c r="G76" s="121"/>
      <c r="H76" s="116">
        <v>0</v>
      </c>
      <c r="I76" s="117">
        <v>0.25</v>
      </c>
      <c r="J76" s="606">
        <f>+I76*H76</f>
        <v>0</v>
      </c>
      <c r="K76" s="40"/>
      <c r="L76" s="641"/>
    </row>
    <row r="77" spans="2:12" ht="14.45" customHeight="1" x14ac:dyDescent="0.2">
      <c r="C77" s="252"/>
      <c r="D77" s="55"/>
      <c r="E77" s="605"/>
      <c r="F77" s="124"/>
      <c r="G77" s="121"/>
      <c r="H77" s="116">
        <v>0</v>
      </c>
      <c r="I77" s="117">
        <v>0.34</v>
      </c>
      <c r="J77" s="606">
        <f>+I77*H77</f>
        <v>0</v>
      </c>
      <c r="K77" s="40"/>
      <c r="L77" s="641"/>
    </row>
    <row r="78" spans="2:12" ht="14.45" customHeight="1" x14ac:dyDescent="0.2">
      <c r="C78" s="252"/>
      <c r="D78" s="55"/>
      <c r="E78" s="605"/>
      <c r="F78" s="124"/>
      <c r="G78" s="121"/>
      <c r="H78" s="133">
        <v>0</v>
      </c>
      <c r="I78" s="134">
        <v>0.39</v>
      </c>
      <c r="J78" s="607">
        <f>+I78*H78</f>
        <v>0</v>
      </c>
      <c r="K78" s="40"/>
      <c r="L78" s="641"/>
    </row>
    <row r="79" spans="2:12" ht="14.45" customHeight="1" x14ac:dyDescent="0.2">
      <c r="C79" s="252"/>
      <c r="D79" s="55"/>
      <c r="E79" s="608" t="s">
        <v>131</v>
      </c>
      <c r="F79" s="125"/>
      <c r="G79" s="122"/>
      <c r="H79" s="279">
        <f>SUM(H75:H78)</f>
        <v>40000</v>
      </c>
      <c r="I79" s="132"/>
      <c r="J79" s="609"/>
      <c r="K79" s="40"/>
      <c r="L79" s="641"/>
    </row>
    <row r="80" spans="2:12" ht="14.45" customHeight="1" thickBot="1" x14ac:dyDescent="0.25">
      <c r="C80" s="252"/>
      <c r="D80" s="55"/>
      <c r="E80" s="610" t="s">
        <v>78</v>
      </c>
      <c r="F80" s="611"/>
      <c r="G80" s="612"/>
      <c r="H80" s="613"/>
      <c r="I80" s="614"/>
      <c r="J80" s="615">
        <f>SUM(J75:J78)</f>
        <v>6000</v>
      </c>
      <c r="K80" s="40"/>
      <c r="L80" s="641"/>
    </row>
    <row r="81" spans="2:12" ht="4.5" customHeight="1" x14ac:dyDescent="0.2">
      <c r="C81" s="252"/>
      <c r="D81" s="55"/>
      <c r="E81" s="49"/>
      <c r="F81" s="49"/>
      <c r="G81" s="49"/>
      <c r="H81" s="41"/>
      <c r="I81" s="41"/>
      <c r="J81" s="41"/>
      <c r="K81" s="40"/>
      <c r="L81" s="641"/>
    </row>
    <row r="82" spans="2:12" ht="14.45" customHeight="1" x14ac:dyDescent="0.2">
      <c r="B82" s="548">
        <v>31</v>
      </c>
      <c r="C82" s="252" t="s">
        <v>15</v>
      </c>
      <c r="D82" s="55"/>
      <c r="E82" s="118" t="s">
        <v>132</v>
      </c>
      <c r="F82" s="138"/>
      <c r="G82" s="616"/>
      <c r="H82" s="198">
        <v>0.15</v>
      </c>
      <c r="I82" s="200"/>
      <c r="K82" s="41"/>
      <c r="L82" s="641"/>
    </row>
    <row r="83" spans="2:12" ht="14.45" customHeight="1" x14ac:dyDescent="0.2">
      <c r="C83" s="252"/>
      <c r="D83" s="55"/>
      <c r="E83" s="119" t="s">
        <v>120</v>
      </c>
      <c r="F83" s="125"/>
      <c r="G83" s="122"/>
      <c r="H83" s="280">
        <v>40000</v>
      </c>
      <c r="I83" s="200"/>
      <c r="K83" s="41"/>
      <c r="L83" s="641"/>
    </row>
    <row r="84" spans="2:12" ht="14.45" customHeight="1" x14ac:dyDescent="0.2">
      <c r="C84" s="252"/>
      <c r="D84" s="55"/>
      <c r="E84" s="120" t="s">
        <v>87</v>
      </c>
      <c r="F84" s="126"/>
      <c r="G84" s="123"/>
      <c r="H84" s="281">
        <f>+H83*H82</f>
        <v>6000</v>
      </c>
      <c r="I84" s="200"/>
      <c r="K84" s="41"/>
      <c r="L84" s="641"/>
    </row>
    <row r="85" spans="2:12" ht="9.75" customHeight="1" x14ac:dyDescent="0.2">
      <c r="C85" s="252"/>
      <c r="D85" s="55"/>
      <c r="E85" s="140"/>
      <c r="F85" s="140"/>
      <c r="G85" s="140"/>
      <c r="H85" s="199"/>
      <c r="J85" s="41"/>
      <c r="K85" s="40"/>
      <c r="L85" s="641"/>
    </row>
    <row r="86" spans="2:12" ht="14.45" customHeight="1" x14ac:dyDescent="0.2">
      <c r="C86" s="252"/>
      <c r="D86" s="55"/>
      <c r="E86" s="142"/>
      <c r="F86" s="140"/>
      <c r="G86" s="143" t="s">
        <v>90</v>
      </c>
      <c r="H86" s="282" t="s">
        <v>78</v>
      </c>
      <c r="J86" s="21"/>
      <c r="K86" s="40"/>
      <c r="L86" s="641"/>
    </row>
    <row r="87" spans="2:12" ht="14.45" customHeight="1" x14ac:dyDescent="0.2">
      <c r="B87" s="548">
        <v>32</v>
      </c>
      <c r="C87" s="252" t="s">
        <v>13</v>
      </c>
      <c r="D87" s="55"/>
      <c r="E87" s="127" t="s">
        <v>91</v>
      </c>
      <c r="F87" s="139"/>
      <c r="G87" s="141">
        <v>40000</v>
      </c>
      <c r="H87" s="283">
        <v>40000</v>
      </c>
      <c r="J87" s="21"/>
      <c r="K87" s="40"/>
      <c r="L87" s="641"/>
    </row>
    <row r="88" spans="2:12" ht="14.45" customHeight="1" x14ac:dyDescent="0.2">
      <c r="C88" s="252"/>
      <c r="D88" s="55"/>
      <c r="E88" s="119" t="s">
        <v>126</v>
      </c>
      <c r="F88" s="125"/>
      <c r="G88" s="136"/>
      <c r="H88" s="284">
        <v>-40000</v>
      </c>
      <c r="J88" s="21"/>
      <c r="K88" s="40"/>
      <c r="L88" s="641"/>
    </row>
    <row r="89" spans="2:12" ht="14.45" customHeight="1" x14ac:dyDescent="0.2">
      <c r="C89" s="252"/>
      <c r="D89" s="55"/>
      <c r="E89" s="120" t="s">
        <v>240</v>
      </c>
      <c r="F89" s="126"/>
      <c r="G89" s="137"/>
      <c r="H89" s="285">
        <f>+H88+H87</f>
        <v>0</v>
      </c>
      <c r="J89" s="21"/>
      <c r="K89" s="40"/>
      <c r="L89" s="641"/>
    </row>
    <row r="90" spans="2:12" ht="9.75" customHeight="1" x14ac:dyDescent="0.2">
      <c r="C90" s="252"/>
      <c r="D90" s="55"/>
      <c r="E90" s="49"/>
      <c r="F90" s="49"/>
      <c r="G90" s="49"/>
      <c r="H90" s="42"/>
      <c r="I90" s="42"/>
      <c r="J90" s="21"/>
      <c r="K90" s="40"/>
      <c r="L90" s="641"/>
    </row>
    <row r="91" spans="2:12" ht="14.45" customHeight="1" x14ac:dyDescent="0.2">
      <c r="C91" s="252"/>
      <c r="D91" s="55"/>
      <c r="E91" s="39" t="s">
        <v>241</v>
      </c>
      <c r="F91" s="49"/>
      <c r="G91" s="42"/>
      <c r="H91" s="41"/>
      <c r="I91" s="66"/>
      <c r="K91" s="40"/>
      <c r="L91" s="641"/>
    </row>
    <row r="92" spans="2:12" ht="14.45" customHeight="1" x14ac:dyDescent="0.2">
      <c r="C92" s="252"/>
      <c r="D92" s="55"/>
      <c r="E92" s="115" t="s">
        <v>92</v>
      </c>
      <c r="F92" s="144"/>
      <c r="G92" s="145">
        <f>+G87*0.15</f>
        <v>6000</v>
      </c>
      <c r="H92" s="135"/>
      <c r="K92" s="40"/>
      <c r="L92" s="641"/>
    </row>
    <row r="93" spans="2:12" ht="14.45" customHeight="1" x14ac:dyDescent="0.2">
      <c r="C93" s="252"/>
      <c r="D93" s="55"/>
      <c r="E93" s="286" t="s">
        <v>93</v>
      </c>
      <c r="F93" s="287"/>
      <c r="G93" s="288"/>
      <c r="H93" s="284">
        <v>0</v>
      </c>
      <c r="K93" s="40"/>
      <c r="L93" s="641"/>
    </row>
    <row r="94" spans="2:12" ht="14.45" customHeight="1" x14ac:dyDescent="0.2">
      <c r="C94" s="252"/>
      <c r="D94" s="55"/>
      <c r="E94" s="289" t="s">
        <v>94</v>
      </c>
      <c r="F94" s="290"/>
      <c r="G94" s="291"/>
      <c r="H94" s="285">
        <v>6000</v>
      </c>
      <c r="K94" s="40"/>
      <c r="L94" s="641"/>
    </row>
    <row r="95" spans="2:12" ht="14.45" customHeight="1" x14ac:dyDescent="0.2">
      <c r="C95" s="252"/>
      <c r="D95" s="55"/>
      <c r="E95" s="67" t="s">
        <v>127</v>
      </c>
      <c r="G95" s="42"/>
      <c r="H95" s="42"/>
      <c r="I95" s="41"/>
      <c r="J95" s="41"/>
      <c r="K95" s="40"/>
      <c r="L95" s="641"/>
    </row>
    <row r="96" spans="2:12" ht="8.25" customHeight="1" x14ac:dyDescent="0.2">
      <c r="C96" s="252"/>
      <c r="D96" s="55"/>
      <c r="E96" s="42"/>
      <c r="F96" s="67"/>
      <c r="G96" s="42"/>
      <c r="H96" s="42"/>
      <c r="I96" s="41"/>
      <c r="J96" s="41"/>
      <c r="K96" s="40"/>
      <c r="L96" s="641"/>
    </row>
    <row r="97" spans="2:12" ht="14.45" customHeight="1" x14ac:dyDescent="0.2">
      <c r="B97" s="548">
        <v>33</v>
      </c>
      <c r="C97" s="252" t="s">
        <v>15</v>
      </c>
      <c r="D97" s="55"/>
      <c r="E97" s="49" t="s">
        <v>95</v>
      </c>
      <c r="F97" s="67" t="s">
        <v>94</v>
      </c>
      <c r="G97" s="42"/>
      <c r="H97" s="42" t="s">
        <v>121</v>
      </c>
      <c r="I97" s="41"/>
      <c r="J97" s="41"/>
      <c r="K97" s="40"/>
      <c r="L97" s="641"/>
    </row>
    <row r="98" spans="2:12" ht="6" customHeight="1" x14ac:dyDescent="0.2">
      <c r="C98" s="252"/>
      <c r="D98" s="55"/>
      <c r="E98" s="42"/>
      <c r="F98" s="42"/>
      <c r="G98" s="42"/>
      <c r="H98" s="42"/>
      <c r="I98" s="41"/>
      <c r="J98" s="41"/>
      <c r="K98" s="40"/>
      <c r="L98" s="641"/>
    </row>
    <row r="99" spans="2:12" ht="14.45" customHeight="1" x14ac:dyDescent="0.2">
      <c r="B99" s="548">
        <v>34</v>
      </c>
      <c r="C99" s="252" t="s">
        <v>15</v>
      </c>
      <c r="D99" s="55"/>
      <c r="E99" s="42"/>
      <c r="F99" s="42"/>
      <c r="G99" s="42"/>
      <c r="H99" s="42"/>
      <c r="I99" s="41"/>
      <c r="J99" s="41"/>
      <c r="K99" s="40"/>
      <c r="L99" s="641"/>
    </row>
    <row r="100" spans="2:12" ht="14.45" customHeight="1" thickBot="1" x14ac:dyDescent="0.3">
      <c r="B100" s="548">
        <v>35</v>
      </c>
      <c r="C100" s="252" t="s">
        <v>20</v>
      </c>
      <c r="D100" s="55"/>
      <c r="E100" s="42"/>
      <c r="F100" s="42"/>
      <c r="G100" s="678" t="s">
        <v>97</v>
      </c>
      <c r="H100" s="679"/>
      <c r="I100" s="41"/>
      <c r="J100" s="678" t="s">
        <v>96</v>
      </c>
      <c r="K100" s="679"/>
      <c r="L100" s="641"/>
    </row>
    <row r="101" spans="2:12" ht="14.45" customHeight="1" thickTop="1" x14ac:dyDescent="0.2">
      <c r="C101" s="252"/>
      <c r="D101" s="55"/>
      <c r="E101" s="42"/>
      <c r="F101" s="52"/>
      <c r="G101" s="42"/>
      <c r="H101" s="50"/>
      <c r="I101" s="52"/>
      <c r="J101" s="42"/>
      <c r="K101" s="50"/>
      <c r="L101" s="641"/>
    </row>
    <row r="102" spans="2:12" ht="18.75" customHeight="1" x14ac:dyDescent="0.2">
      <c r="C102" s="252"/>
      <c r="D102" s="55"/>
      <c r="E102" s="656" t="s">
        <v>107</v>
      </c>
      <c r="F102" s="79">
        <v>2016</v>
      </c>
      <c r="G102" s="63"/>
      <c r="H102" s="293">
        <v>0</v>
      </c>
      <c r="I102" s="146">
        <v>2016</v>
      </c>
      <c r="J102" s="295">
        <v>0</v>
      </c>
      <c r="K102" s="68">
        <v>0</v>
      </c>
      <c r="L102" s="641"/>
    </row>
    <row r="103" spans="2:12" ht="14.45" customHeight="1" x14ac:dyDescent="0.2">
      <c r="C103" s="252"/>
      <c r="D103" s="55"/>
      <c r="E103" s="292" t="s">
        <v>108</v>
      </c>
      <c r="F103" s="80">
        <f>+F102+1</f>
        <v>2017</v>
      </c>
      <c r="G103" s="63"/>
      <c r="H103" s="294">
        <v>7500</v>
      </c>
      <c r="I103" s="147">
        <f>+I102+1</f>
        <v>2017</v>
      </c>
      <c r="J103" s="296">
        <v>7500</v>
      </c>
      <c r="K103" s="70">
        <v>7500</v>
      </c>
      <c r="L103" s="641"/>
    </row>
    <row r="104" spans="2:12" ht="14.45" customHeight="1" x14ac:dyDescent="0.2">
      <c r="C104" s="252"/>
      <c r="D104" s="55"/>
      <c r="E104" s="292" t="s">
        <v>109</v>
      </c>
      <c r="F104" s="80">
        <f t="shared" ref="F104:F106" si="0">+F103+1</f>
        <v>2018</v>
      </c>
      <c r="G104" s="63"/>
      <c r="H104" s="71"/>
      <c r="I104" s="147">
        <f t="shared" ref="I104:I106" si="1">+I103+1</f>
        <v>2018</v>
      </c>
      <c r="J104" s="63"/>
      <c r="K104" s="72">
        <v>7500</v>
      </c>
      <c r="L104" s="641"/>
    </row>
    <row r="105" spans="2:12" ht="14.45" customHeight="1" x14ac:dyDescent="0.2">
      <c r="C105" s="252"/>
      <c r="D105" s="55"/>
      <c r="E105" s="292" t="s">
        <v>110</v>
      </c>
      <c r="F105" s="80">
        <f t="shared" si="0"/>
        <v>2019</v>
      </c>
      <c r="G105" s="63"/>
      <c r="H105" s="71"/>
      <c r="I105" s="147">
        <f t="shared" si="1"/>
        <v>2019</v>
      </c>
      <c r="J105" s="63"/>
      <c r="K105" s="72">
        <v>7500</v>
      </c>
      <c r="L105" s="641"/>
    </row>
    <row r="106" spans="2:12" ht="14.45" customHeight="1" x14ac:dyDescent="0.2">
      <c r="C106" s="252"/>
      <c r="D106" s="55"/>
      <c r="E106" s="63"/>
      <c r="F106" s="80">
        <f t="shared" si="0"/>
        <v>2020</v>
      </c>
      <c r="G106" s="63"/>
      <c r="H106" s="71"/>
      <c r="I106" s="147">
        <f t="shared" si="1"/>
        <v>2020</v>
      </c>
      <c r="J106" s="63"/>
      <c r="K106" s="72">
        <v>7500</v>
      </c>
      <c r="L106" s="641"/>
    </row>
    <row r="107" spans="2:12" ht="14.45" customHeight="1" x14ac:dyDescent="0.2">
      <c r="C107" s="252"/>
      <c r="D107" s="55"/>
      <c r="E107" s="63"/>
      <c r="F107" s="63"/>
      <c r="G107" s="63"/>
      <c r="H107" s="63"/>
      <c r="I107" s="73"/>
      <c r="J107" s="63"/>
      <c r="K107" s="63"/>
      <c r="L107" s="641"/>
    </row>
    <row r="108" spans="2:12" ht="14.45" customHeight="1" thickBot="1" x14ac:dyDescent="0.25">
      <c r="C108" s="252"/>
      <c r="D108" s="55"/>
      <c r="E108" s="63"/>
      <c r="F108" s="63"/>
      <c r="G108" s="680" t="s">
        <v>92</v>
      </c>
      <c r="H108" s="681"/>
      <c r="I108" s="73"/>
      <c r="J108" s="682" t="s">
        <v>94</v>
      </c>
      <c r="K108" s="683"/>
      <c r="L108" s="641"/>
    </row>
    <row r="109" spans="2:12" ht="14.45" customHeight="1" thickTop="1" x14ac:dyDescent="0.2">
      <c r="C109" s="252"/>
      <c r="D109" s="55"/>
      <c r="E109" s="63"/>
      <c r="F109" s="69"/>
      <c r="G109" s="63"/>
      <c r="H109" s="74"/>
      <c r="I109" s="69"/>
      <c r="J109" s="63"/>
      <c r="K109" s="74"/>
      <c r="L109" s="641"/>
    </row>
    <row r="110" spans="2:12" ht="18" customHeight="1" x14ac:dyDescent="0.2">
      <c r="C110" s="252"/>
      <c r="D110" s="55"/>
      <c r="E110" s="657" t="s">
        <v>111</v>
      </c>
      <c r="F110" s="79">
        <v>2016</v>
      </c>
      <c r="G110" s="75">
        <v>6000</v>
      </c>
      <c r="H110" s="71"/>
      <c r="I110" s="146">
        <v>2016</v>
      </c>
      <c r="J110" s="76"/>
      <c r="K110" s="77">
        <v>6000</v>
      </c>
      <c r="L110" s="641"/>
    </row>
    <row r="111" spans="2:12" ht="14.45" customHeight="1" x14ac:dyDescent="0.2">
      <c r="C111" s="252"/>
      <c r="D111" s="55"/>
      <c r="E111" s="81" t="s">
        <v>108</v>
      </c>
      <c r="F111" s="80">
        <f>+F110+1</f>
        <v>2017</v>
      </c>
      <c r="G111" s="78">
        <v>6000</v>
      </c>
      <c r="H111" s="71"/>
      <c r="I111" s="147">
        <f>+I110+1</f>
        <v>2017</v>
      </c>
      <c r="J111" s="149">
        <v>1500</v>
      </c>
      <c r="K111" s="72"/>
      <c r="L111" s="641"/>
    </row>
    <row r="112" spans="2:12" ht="14.45" customHeight="1" x14ac:dyDescent="0.2">
      <c r="C112" s="252"/>
      <c r="D112" s="55"/>
      <c r="E112" s="81" t="s">
        <v>109</v>
      </c>
      <c r="F112" s="80">
        <f t="shared" ref="F112:F114" si="2">+F111+1</f>
        <v>2018</v>
      </c>
      <c r="G112" s="76"/>
      <c r="H112" s="71"/>
      <c r="I112" s="148">
        <f>+I111+1</f>
        <v>2018</v>
      </c>
      <c r="J112" s="150">
        <v>1500</v>
      </c>
      <c r="K112" s="88"/>
      <c r="L112" s="641"/>
    </row>
    <row r="113" spans="2:12" ht="14.45" customHeight="1" x14ac:dyDescent="0.2">
      <c r="C113" s="252"/>
      <c r="D113" s="55"/>
      <c r="E113" s="81" t="s">
        <v>112</v>
      </c>
      <c r="F113" s="80">
        <f t="shared" si="2"/>
        <v>2019</v>
      </c>
      <c r="G113" s="76"/>
      <c r="H113" s="71"/>
      <c r="I113" s="147">
        <f>+I112+1</f>
        <v>2019</v>
      </c>
      <c r="J113" s="151">
        <v>1500</v>
      </c>
      <c r="K113" s="72"/>
      <c r="L113" s="641"/>
    </row>
    <row r="114" spans="2:12" ht="14.45" customHeight="1" x14ac:dyDescent="0.2">
      <c r="C114" s="252"/>
      <c r="D114" s="55"/>
      <c r="E114" s="63"/>
      <c r="F114" s="80">
        <f t="shared" si="2"/>
        <v>2020</v>
      </c>
      <c r="G114" s="76"/>
      <c r="H114" s="71"/>
      <c r="I114" s="147">
        <f>+I113+1</f>
        <v>2020</v>
      </c>
      <c r="J114" s="151">
        <v>1500</v>
      </c>
      <c r="K114" s="72"/>
      <c r="L114" s="641"/>
    </row>
    <row r="115" spans="2:12" ht="6.75" customHeight="1" x14ac:dyDescent="0.2">
      <c r="C115" s="252"/>
      <c r="D115" s="55"/>
      <c r="E115" s="42"/>
      <c r="F115" s="52"/>
      <c r="G115" s="53"/>
      <c r="H115" s="51"/>
      <c r="I115" s="41"/>
      <c r="J115" s="53"/>
      <c r="K115" s="54"/>
      <c r="L115" s="641"/>
    </row>
    <row r="116" spans="2:12" ht="5.25" customHeight="1" x14ac:dyDescent="0.2">
      <c r="C116" s="252"/>
      <c r="D116" s="55"/>
      <c r="E116" s="42"/>
      <c r="F116" s="42"/>
      <c r="G116" s="42"/>
      <c r="H116" s="42"/>
      <c r="I116" s="41"/>
      <c r="J116" s="42"/>
      <c r="K116" s="42"/>
      <c r="L116" s="641"/>
    </row>
    <row r="117" spans="2:12" ht="14.45" customHeight="1" x14ac:dyDescent="0.2">
      <c r="C117" s="252"/>
      <c r="D117" s="55"/>
      <c r="E117" s="42" t="s">
        <v>242</v>
      </c>
      <c r="F117" s="42"/>
      <c r="G117" s="42"/>
      <c r="H117" s="42"/>
      <c r="I117" s="41"/>
      <c r="J117" s="42"/>
      <c r="K117" s="42"/>
      <c r="L117" s="641"/>
    </row>
    <row r="118" spans="2:12" ht="14.45" customHeight="1" x14ac:dyDescent="0.2">
      <c r="C118" s="252"/>
      <c r="D118" s="55"/>
      <c r="E118" s="42" t="s">
        <v>106</v>
      </c>
      <c r="F118" s="42"/>
      <c r="G118" s="42"/>
      <c r="H118" s="42"/>
      <c r="I118" s="41"/>
      <c r="J118" s="42"/>
      <c r="K118" s="42"/>
      <c r="L118" s="641"/>
    </row>
    <row r="119" spans="2:12" ht="14.45" customHeight="1" x14ac:dyDescent="0.2">
      <c r="C119" s="252"/>
      <c r="D119" s="55"/>
      <c r="E119" s="42" t="s">
        <v>122</v>
      </c>
      <c r="F119" s="42"/>
      <c r="G119" s="42"/>
      <c r="H119" s="42"/>
      <c r="I119" s="41"/>
      <c r="J119" s="42"/>
      <c r="K119" s="42"/>
      <c r="L119" s="641"/>
    </row>
    <row r="120" spans="2:12" ht="14.45" customHeight="1" x14ac:dyDescent="0.2">
      <c r="C120" s="252"/>
      <c r="D120" s="55"/>
      <c r="E120" s="42" t="s">
        <v>243</v>
      </c>
      <c r="F120" s="42"/>
      <c r="G120" s="42"/>
      <c r="H120" s="42"/>
      <c r="I120" s="41"/>
      <c r="J120" s="42"/>
      <c r="K120" s="42"/>
      <c r="L120" s="641"/>
    </row>
    <row r="121" spans="2:12" ht="14.45" customHeight="1" x14ac:dyDescent="0.2">
      <c r="C121" s="252"/>
      <c r="D121" s="55"/>
      <c r="E121" s="42" t="s">
        <v>142</v>
      </c>
      <c r="F121" s="42"/>
      <c r="G121" s="42"/>
      <c r="H121" s="42"/>
      <c r="I121" s="41"/>
      <c r="J121" s="42"/>
      <c r="K121" s="42"/>
      <c r="L121" s="641"/>
    </row>
    <row r="122" spans="2:12" ht="14.45" customHeight="1" thickBot="1" x14ac:dyDescent="0.25">
      <c r="C122" s="252"/>
      <c r="D122" s="55"/>
      <c r="E122" s="42" t="s">
        <v>130</v>
      </c>
      <c r="F122" s="42"/>
      <c r="G122" s="42"/>
      <c r="H122" s="42"/>
      <c r="I122" s="41"/>
      <c r="J122" s="42"/>
      <c r="K122" s="42"/>
      <c r="L122" s="641"/>
    </row>
    <row r="123" spans="2:12" ht="14.45" customHeight="1" thickBot="1" x14ac:dyDescent="0.25">
      <c r="C123" s="252"/>
      <c r="D123" s="55"/>
      <c r="E123" s="42"/>
      <c r="F123" s="675" t="s">
        <v>244</v>
      </c>
      <c r="G123" s="676"/>
      <c r="H123" s="677"/>
      <c r="I123" s="672" t="s">
        <v>128</v>
      </c>
      <c r="J123" s="673"/>
      <c r="K123" s="674"/>
      <c r="L123" s="641"/>
    </row>
    <row r="124" spans="2:12" ht="14.45" customHeight="1" x14ac:dyDescent="0.2">
      <c r="B124" s="548">
        <v>36</v>
      </c>
      <c r="C124" s="252" t="s">
        <v>13</v>
      </c>
      <c r="D124" s="55"/>
      <c r="E124" s="617"/>
      <c r="F124" s="618" t="s">
        <v>98</v>
      </c>
      <c r="G124" s="618" t="s">
        <v>99</v>
      </c>
      <c r="H124" s="618" t="s">
        <v>104</v>
      </c>
      <c r="I124" s="619"/>
      <c r="J124" s="620" t="s">
        <v>99</v>
      </c>
      <c r="K124" s="621" t="s">
        <v>104</v>
      </c>
      <c r="L124" s="641"/>
    </row>
    <row r="125" spans="2:12" ht="14.45" customHeight="1" x14ac:dyDescent="0.2">
      <c r="C125" s="252"/>
      <c r="D125" s="55"/>
      <c r="E125" s="622"/>
      <c r="F125" s="55" t="s">
        <v>102</v>
      </c>
      <c r="G125" s="55" t="s">
        <v>100</v>
      </c>
      <c r="H125" s="55" t="s">
        <v>105</v>
      </c>
      <c r="I125" s="25"/>
      <c r="J125" s="38" t="s">
        <v>100</v>
      </c>
      <c r="K125" s="623" t="s">
        <v>105</v>
      </c>
      <c r="L125" s="641"/>
    </row>
    <row r="126" spans="2:12" ht="14.45" customHeight="1" x14ac:dyDescent="0.2">
      <c r="C126" s="252"/>
      <c r="D126" s="55"/>
      <c r="E126" s="624" t="s">
        <v>129</v>
      </c>
      <c r="F126" s="86" t="s">
        <v>103</v>
      </c>
      <c r="G126" s="86" t="s">
        <v>101</v>
      </c>
      <c r="H126" s="86" t="s">
        <v>136</v>
      </c>
      <c r="I126" s="45" t="s">
        <v>129</v>
      </c>
      <c r="J126" s="44" t="s">
        <v>101</v>
      </c>
      <c r="K126" s="625" t="s">
        <v>136</v>
      </c>
      <c r="L126" s="641"/>
    </row>
    <row r="127" spans="2:12" ht="14.45" customHeight="1" x14ac:dyDescent="0.2">
      <c r="C127" s="252"/>
      <c r="D127" s="55"/>
      <c r="E127" s="626">
        <v>2016</v>
      </c>
      <c r="F127" s="53">
        <v>40000</v>
      </c>
      <c r="G127" s="92">
        <v>0.15</v>
      </c>
      <c r="H127" s="53">
        <f>+G127*F127</f>
        <v>6000</v>
      </c>
      <c r="I127" s="89">
        <v>2016</v>
      </c>
      <c r="J127" s="56">
        <v>0.15</v>
      </c>
      <c r="K127" s="627">
        <f>+J127*F127</f>
        <v>6000</v>
      </c>
      <c r="L127" s="641"/>
    </row>
    <row r="128" spans="2:12" ht="14.45" customHeight="1" x14ac:dyDescent="0.2">
      <c r="C128" s="252"/>
      <c r="D128" s="55"/>
      <c r="E128" s="626">
        <f>+E127+1</f>
        <v>2017</v>
      </c>
      <c r="F128" s="53">
        <v>30000</v>
      </c>
      <c r="G128" s="92">
        <v>0.15</v>
      </c>
      <c r="H128" s="53">
        <f>+G128*F128</f>
        <v>4500</v>
      </c>
      <c r="I128" s="89">
        <f>+I127+1</f>
        <v>2017</v>
      </c>
      <c r="J128" s="56">
        <v>0.15</v>
      </c>
      <c r="K128" s="627">
        <v>7500</v>
      </c>
      <c r="L128" s="641"/>
    </row>
    <row r="129" spans="2:12" ht="14.45" customHeight="1" thickBot="1" x14ac:dyDescent="0.25">
      <c r="C129" s="252"/>
      <c r="D129" s="55"/>
      <c r="E129" s="626">
        <f t="shared" ref="E129:E130" si="3">+E128+1</f>
        <v>2018</v>
      </c>
      <c r="F129" s="53">
        <v>20000</v>
      </c>
      <c r="G129" s="92">
        <v>0.15</v>
      </c>
      <c r="H129" s="297">
        <f>+G129*F129</f>
        <v>3000</v>
      </c>
      <c r="I129" s="89">
        <f t="shared" ref="I129:I130" si="4">+I128+1</f>
        <v>2018</v>
      </c>
      <c r="J129" s="56">
        <v>0.25</v>
      </c>
      <c r="K129" s="628">
        <f>+J129*F129</f>
        <v>5000</v>
      </c>
      <c r="L129" s="641"/>
    </row>
    <row r="130" spans="2:12" ht="14.45" customHeight="1" x14ac:dyDescent="0.2">
      <c r="C130" s="252"/>
      <c r="D130" s="55"/>
      <c r="E130" s="626">
        <f t="shared" si="3"/>
        <v>2019</v>
      </c>
      <c r="F130" s="53">
        <v>10000</v>
      </c>
      <c r="G130" s="92">
        <v>0.15</v>
      </c>
      <c r="H130" s="53">
        <f>+G130*F130</f>
        <v>1500</v>
      </c>
      <c r="I130" s="89">
        <f t="shared" si="4"/>
        <v>2019</v>
      </c>
      <c r="J130" s="56">
        <v>0.25</v>
      </c>
      <c r="K130" s="627">
        <f>+J130*F130</f>
        <v>2500</v>
      </c>
      <c r="L130" s="641"/>
    </row>
    <row r="131" spans="2:12" ht="14.45" customHeight="1" thickBot="1" x14ac:dyDescent="0.25">
      <c r="C131" s="252"/>
      <c r="D131" s="55"/>
      <c r="E131" s="629">
        <f>+E130+1</f>
        <v>2020</v>
      </c>
      <c r="F131" s="630">
        <v>0</v>
      </c>
      <c r="G131" s="631">
        <v>0.15</v>
      </c>
      <c r="H131" s="632">
        <f>+G131*F131</f>
        <v>0</v>
      </c>
      <c r="I131" s="633">
        <f>+I130+1</f>
        <v>2020</v>
      </c>
      <c r="J131" s="634">
        <v>0.25</v>
      </c>
      <c r="K131" s="635">
        <f>+J131*F131</f>
        <v>0</v>
      </c>
      <c r="L131" s="641"/>
    </row>
    <row r="132" spans="2:12" x14ac:dyDescent="0.2">
      <c r="B132" s="636"/>
      <c r="C132" s="637"/>
      <c r="D132" s="638"/>
      <c r="E132" s="639"/>
      <c r="F132" s="639"/>
      <c r="G132" s="640" t="s">
        <v>245</v>
      </c>
      <c r="H132" s="639"/>
      <c r="I132" s="128"/>
      <c r="J132" s="128"/>
      <c r="K132" s="128"/>
      <c r="L132" s="129"/>
    </row>
  </sheetData>
  <mergeCells count="6">
    <mergeCell ref="I123:K123"/>
    <mergeCell ref="F123:H123"/>
    <mergeCell ref="G100:H100"/>
    <mergeCell ref="J100:K100"/>
    <mergeCell ref="G108:H108"/>
    <mergeCell ref="J108:K108"/>
  </mergeCells>
  <pageMargins left="0.75" right="0.5" top="0.6" bottom="0.5" header="0.4" footer="0.3"/>
  <pageSetup scale="90" orientation="portrait" horizontalDpi="4294967293" verticalDpi="4294967293" r:id="rId1"/>
  <headerFooter alignWithMargins="0">
    <oddFooter>&amp;L&amp;"Calibri,Bold"&amp;9&amp;F, &amp;A, Page &amp;P</oddFooter>
  </headerFooter>
  <rowBreaks count="2" manualBreakCount="2">
    <brk id="56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9"/>
  <sheetViews>
    <sheetView showGridLines="0" topLeftCell="A4" zoomScale="150" zoomScaleNormal="150" workbookViewId="0">
      <selection activeCell="Q33" sqref="Q33"/>
    </sheetView>
  </sheetViews>
  <sheetFormatPr defaultColWidth="8.85546875" defaultRowHeight="15" x14ac:dyDescent="0.25"/>
  <cols>
    <col min="1" max="1" width="2.5703125" style="417" customWidth="1"/>
    <col min="2" max="2" width="2.42578125" style="421" customWidth="1"/>
    <col min="3" max="3" width="9.28515625" style="421" customWidth="1"/>
    <col min="4" max="4" width="8.5703125" style="421" customWidth="1"/>
    <col min="5" max="5" width="11.140625" style="421" customWidth="1"/>
    <col min="6" max="6" width="3.28515625" style="417" customWidth="1"/>
    <col min="7" max="7" width="6.28515625" style="417" customWidth="1"/>
    <col min="8" max="8" width="12" style="417" customWidth="1"/>
    <col min="9" max="9" width="3.7109375" style="417" customWidth="1"/>
    <col min="10" max="10" width="12.85546875" style="421" customWidth="1"/>
    <col min="11" max="11" width="11.42578125" style="421" customWidth="1"/>
    <col min="12" max="12" width="11.28515625" style="421" customWidth="1"/>
    <col min="13" max="13" width="5" style="417" customWidth="1"/>
    <col min="14" max="14" width="7.140625" style="417" customWidth="1"/>
    <col min="15" max="15" width="12.42578125" style="417" customWidth="1"/>
    <col min="16" max="16" width="2" style="420" customWidth="1"/>
    <col min="17" max="17" width="23.7109375" style="420" customWidth="1"/>
    <col min="18" max="16384" width="8.85546875" style="420"/>
  </cols>
  <sheetData>
    <row r="1" spans="2:17" s="417" customFormat="1" ht="6" customHeight="1" x14ac:dyDescent="0.25">
      <c r="C1" s="418"/>
      <c r="D1" s="418"/>
      <c r="E1" s="303"/>
      <c r="F1" s="303"/>
      <c r="G1" s="303"/>
      <c r="H1" s="419"/>
      <c r="J1" s="418"/>
      <c r="K1" s="418"/>
      <c r="L1" s="303"/>
      <c r="M1" s="303"/>
      <c r="N1" s="303"/>
      <c r="O1" s="419"/>
      <c r="P1" s="420"/>
      <c r="Q1" s="420"/>
    </row>
    <row r="2" spans="2:17" s="417" customFormat="1" ht="27" customHeight="1" x14ac:dyDescent="0.25">
      <c r="B2" s="421"/>
      <c r="C2" s="422" t="s">
        <v>185</v>
      </c>
      <c r="J2" s="422" t="s">
        <v>186</v>
      </c>
      <c r="P2" s="420"/>
      <c r="Q2" s="420"/>
    </row>
    <row r="3" spans="2:17" s="417" customFormat="1" ht="21" customHeight="1" x14ac:dyDescent="0.25">
      <c r="B3" s="421"/>
      <c r="C3" s="716" t="s">
        <v>187</v>
      </c>
      <c r="D3" s="742"/>
      <c r="E3" s="718" t="s">
        <v>188</v>
      </c>
      <c r="F3" s="719"/>
      <c r="G3" s="719"/>
      <c r="H3" s="720"/>
      <c r="J3" s="716" t="s">
        <v>189</v>
      </c>
      <c r="K3" s="742"/>
      <c r="L3" s="718" t="s">
        <v>188</v>
      </c>
      <c r="M3" s="719"/>
      <c r="N3" s="719"/>
      <c r="O3" s="720"/>
      <c r="P3" s="420"/>
      <c r="Q3" s="420"/>
    </row>
    <row r="4" spans="2:17" s="417" customFormat="1" x14ac:dyDescent="0.25">
      <c r="B4" s="421"/>
      <c r="C4" s="696" t="s">
        <v>157</v>
      </c>
      <c r="D4" s="423" t="s">
        <v>190</v>
      </c>
      <c r="E4" s="743" t="s">
        <v>159</v>
      </c>
      <c r="F4" s="744"/>
      <c r="G4" s="424"/>
      <c r="H4" s="425" t="s">
        <v>160</v>
      </c>
      <c r="J4" s="696" t="s">
        <v>157</v>
      </c>
      <c r="K4" s="746" t="s">
        <v>158</v>
      </c>
      <c r="L4" s="748" t="s">
        <v>159</v>
      </c>
      <c r="M4" s="749"/>
      <c r="N4" s="424"/>
      <c r="O4" s="425" t="s">
        <v>160</v>
      </c>
      <c r="P4" s="420"/>
      <c r="Q4" s="420"/>
    </row>
    <row r="5" spans="2:17" s="417" customFormat="1" x14ac:dyDescent="0.25">
      <c r="B5" s="421"/>
      <c r="C5" s="697"/>
      <c r="D5" s="426" t="s">
        <v>191</v>
      </c>
      <c r="E5" s="727" t="s">
        <v>161</v>
      </c>
      <c r="F5" s="728"/>
      <c r="G5" s="427" t="s">
        <v>162</v>
      </c>
      <c r="H5" s="428" t="s">
        <v>163</v>
      </c>
      <c r="J5" s="745"/>
      <c r="K5" s="747"/>
      <c r="L5" s="750" t="s">
        <v>161</v>
      </c>
      <c r="M5" s="751"/>
      <c r="N5" s="427" t="s">
        <v>162</v>
      </c>
      <c r="O5" s="429" t="s">
        <v>163</v>
      </c>
      <c r="P5" s="420"/>
      <c r="Q5" s="420"/>
    </row>
    <row r="6" spans="2:17" s="417" customFormat="1" ht="20.45" customHeight="1" x14ac:dyDescent="0.25">
      <c r="B6" s="421"/>
      <c r="C6" s="430">
        <v>0</v>
      </c>
      <c r="D6" s="431">
        <v>9275</v>
      </c>
      <c r="E6" s="432">
        <v>0</v>
      </c>
      <c r="F6" s="433" t="s">
        <v>156</v>
      </c>
      <c r="G6" s="434">
        <v>0.1</v>
      </c>
      <c r="H6" s="435">
        <v>0</v>
      </c>
      <c r="J6" s="430">
        <v>0</v>
      </c>
      <c r="K6" s="431">
        <v>13250</v>
      </c>
      <c r="L6" s="432">
        <v>0</v>
      </c>
      <c r="M6" s="433" t="s">
        <v>156</v>
      </c>
      <c r="N6" s="434">
        <v>0.1</v>
      </c>
      <c r="O6" s="435">
        <v>0</v>
      </c>
      <c r="P6" s="420"/>
      <c r="Q6" s="420"/>
    </row>
    <row r="7" spans="2:17" s="417" customFormat="1" ht="20.45" customHeight="1" x14ac:dyDescent="0.25">
      <c r="B7" s="421"/>
      <c r="C7" s="436">
        <f t="shared" ref="C7:C12" si="0">+D6</f>
        <v>9275</v>
      </c>
      <c r="D7" s="437">
        <v>37650</v>
      </c>
      <c r="E7" s="438">
        <f>+G6*D6</f>
        <v>927.5</v>
      </c>
      <c r="F7" s="439" t="s">
        <v>156</v>
      </c>
      <c r="G7" s="440">
        <v>0.15</v>
      </c>
      <c r="H7" s="441">
        <f t="shared" ref="H7:H12" si="1">+C7</f>
        <v>9275</v>
      </c>
      <c r="J7" s="436">
        <f t="shared" ref="J7:J12" si="2">+K6</f>
        <v>13250</v>
      </c>
      <c r="K7" s="437">
        <v>50400</v>
      </c>
      <c r="L7" s="438">
        <f>+N6*K6</f>
        <v>1325</v>
      </c>
      <c r="M7" s="439" t="s">
        <v>156</v>
      </c>
      <c r="N7" s="440">
        <v>0.15</v>
      </c>
      <c r="O7" s="441">
        <f t="shared" ref="O7:O12" si="3">+J7</f>
        <v>13250</v>
      </c>
      <c r="P7" s="420"/>
      <c r="Q7" s="420"/>
    </row>
    <row r="8" spans="2:17" s="417" customFormat="1" ht="20.45" customHeight="1" x14ac:dyDescent="0.25">
      <c r="B8" s="421"/>
      <c r="C8" s="436">
        <f t="shared" si="0"/>
        <v>37650</v>
      </c>
      <c r="D8" s="442">
        <v>91150</v>
      </c>
      <c r="E8" s="438">
        <f>+E7+(G7*(D7-H7))</f>
        <v>5183.75</v>
      </c>
      <c r="F8" s="439" t="s">
        <v>156</v>
      </c>
      <c r="G8" s="440">
        <v>0.25</v>
      </c>
      <c r="H8" s="441">
        <f t="shared" si="1"/>
        <v>37650</v>
      </c>
      <c r="J8" s="436">
        <f t="shared" si="2"/>
        <v>50400</v>
      </c>
      <c r="K8" s="442">
        <v>130150</v>
      </c>
      <c r="L8" s="438">
        <f>+L7+(N7*(K7-O7))</f>
        <v>6897.5</v>
      </c>
      <c r="M8" s="439" t="s">
        <v>156</v>
      </c>
      <c r="N8" s="440">
        <v>0.25</v>
      </c>
      <c r="O8" s="441">
        <f t="shared" si="3"/>
        <v>50400</v>
      </c>
      <c r="P8" s="420"/>
      <c r="Q8" s="420"/>
    </row>
    <row r="9" spans="2:17" s="417" customFormat="1" ht="20.45" customHeight="1" x14ac:dyDescent="0.25">
      <c r="B9" s="421"/>
      <c r="C9" s="436">
        <f t="shared" si="0"/>
        <v>91150</v>
      </c>
      <c r="D9" s="442">
        <v>190150</v>
      </c>
      <c r="E9" s="438">
        <f>+E8+(G8*(D8-H8))</f>
        <v>18558.75</v>
      </c>
      <c r="F9" s="439" t="s">
        <v>156</v>
      </c>
      <c r="G9" s="440">
        <v>0.28000000000000003</v>
      </c>
      <c r="H9" s="441">
        <f t="shared" si="1"/>
        <v>91150</v>
      </c>
      <c r="J9" s="436">
        <f t="shared" si="2"/>
        <v>130150</v>
      </c>
      <c r="K9" s="442">
        <v>210800</v>
      </c>
      <c r="L9" s="438">
        <f>+L8+(N8*(K8-O8))</f>
        <v>26835</v>
      </c>
      <c r="M9" s="439" t="s">
        <v>156</v>
      </c>
      <c r="N9" s="440">
        <v>0.28000000000000003</v>
      </c>
      <c r="O9" s="441">
        <f t="shared" si="3"/>
        <v>130150</v>
      </c>
      <c r="P9" s="420"/>
      <c r="Q9" s="420"/>
    </row>
    <row r="10" spans="2:17" s="417" customFormat="1" ht="20.45" customHeight="1" x14ac:dyDescent="0.25">
      <c r="B10" s="421"/>
      <c r="C10" s="436">
        <f t="shared" si="0"/>
        <v>190150</v>
      </c>
      <c r="D10" s="442">
        <v>413350</v>
      </c>
      <c r="E10" s="438">
        <f>+E9+(G9*(D9-H9))</f>
        <v>46278.75</v>
      </c>
      <c r="F10" s="439" t="s">
        <v>156</v>
      </c>
      <c r="G10" s="440">
        <v>0.33</v>
      </c>
      <c r="H10" s="441">
        <f t="shared" si="1"/>
        <v>190150</v>
      </c>
      <c r="J10" s="436">
        <f t="shared" si="2"/>
        <v>210800</v>
      </c>
      <c r="K10" s="442">
        <v>413350</v>
      </c>
      <c r="L10" s="438">
        <f>+L9+(N9*(K9-O9))</f>
        <v>49417</v>
      </c>
      <c r="M10" s="439" t="s">
        <v>156</v>
      </c>
      <c r="N10" s="440">
        <v>0.33</v>
      </c>
      <c r="O10" s="441">
        <f t="shared" si="3"/>
        <v>210800</v>
      </c>
      <c r="P10" s="420"/>
      <c r="Q10" s="420"/>
    </row>
    <row r="11" spans="2:17" s="417" customFormat="1" ht="20.45" customHeight="1" x14ac:dyDescent="0.25">
      <c r="B11" s="421"/>
      <c r="C11" s="436">
        <f t="shared" si="0"/>
        <v>413350</v>
      </c>
      <c r="D11" s="442">
        <v>415050</v>
      </c>
      <c r="E11" s="438">
        <f>+E10+(G10*(D10-H10))</f>
        <v>119934.75</v>
      </c>
      <c r="F11" s="439" t="s">
        <v>156</v>
      </c>
      <c r="G11" s="443">
        <v>0.35</v>
      </c>
      <c r="H11" s="441">
        <f t="shared" si="1"/>
        <v>413350</v>
      </c>
      <c r="J11" s="436">
        <f t="shared" si="2"/>
        <v>413350</v>
      </c>
      <c r="K11" s="442">
        <v>441000</v>
      </c>
      <c r="L11" s="438">
        <f>+L10+(N10*(K10-O10))</f>
        <v>116258.5</v>
      </c>
      <c r="M11" s="439" t="s">
        <v>156</v>
      </c>
      <c r="N11" s="443">
        <v>0.35</v>
      </c>
      <c r="O11" s="441">
        <f t="shared" si="3"/>
        <v>413350</v>
      </c>
      <c r="P11" s="420"/>
      <c r="Q11" s="420"/>
    </row>
    <row r="12" spans="2:17" s="417" customFormat="1" ht="20.45" customHeight="1" x14ac:dyDescent="0.25">
      <c r="B12" s="421"/>
      <c r="C12" s="444">
        <f t="shared" si="0"/>
        <v>415050</v>
      </c>
      <c r="D12" s="445"/>
      <c r="E12" s="446">
        <f>+E11+(G11*(D11-H11))</f>
        <v>120529.75</v>
      </c>
      <c r="F12" s="427" t="s">
        <v>156</v>
      </c>
      <c r="G12" s="447">
        <v>0.39600000000000002</v>
      </c>
      <c r="H12" s="448">
        <f t="shared" si="1"/>
        <v>415050</v>
      </c>
      <c r="J12" s="444">
        <f t="shared" si="2"/>
        <v>441000</v>
      </c>
      <c r="K12" s="445"/>
      <c r="L12" s="446">
        <f>+L11+(N11*(K11-O11))</f>
        <v>125936</v>
      </c>
      <c r="M12" s="427" t="s">
        <v>156</v>
      </c>
      <c r="N12" s="447">
        <v>0.39600000000000002</v>
      </c>
      <c r="O12" s="448">
        <f t="shared" si="3"/>
        <v>441000</v>
      </c>
      <c r="P12" s="420"/>
      <c r="Q12" s="420"/>
    </row>
    <row r="13" spans="2:17" s="417" customFormat="1" ht="16.899999999999999" customHeight="1" x14ac:dyDescent="0.25">
      <c r="B13" s="421"/>
      <c r="C13" s="449" t="s">
        <v>192</v>
      </c>
      <c r="D13" s="421"/>
      <c r="E13" s="421"/>
      <c r="P13" s="420"/>
      <c r="Q13" s="420"/>
    </row>
    <row r="14" spans="2:17" s="417" customFormat="1" ht="15" customHeight="1" x14ac:dyDescent="0.25">
      <c r="B14" s="421"/>
      <c r="C14" s="449" t="s">
        <v>193</v>
      </c>
      <c r="D14" s="421"/>
      <c r="E14" s="421"/>
      <c r="J14" s="734" t="s">
        <v>194</v>
      </c>
      <c r="K14" s="735"/>
      <c r="L14" s="735"/>
      <c r="M14" s="738" t="s">
        <v>164</v>
      </c>
      <c r="N14" s="739"/>
      <c r="O14" s="450" t="s">
        <v>195</v>
      </c>
      <c r="P14" s="420"/>
      <c r="Q14" s="420"/>
    </row>
    <row r="15" spans="2:17" s="417" customFormat="1" ht="15.6" customHeight="1" x14ac:dyDescent="0.25">
      <c r="B15" s="421"/>
      <c r="C15" s="449"/>
      <c r="D15" s="421"/>
      <c r="E15" s="421"/>
      <c r="J15" s="736"/>
      <c r="K15" s="737"/>
      <c r="L15" s="737"/>
      <c r="M15" s="740"/>
      <c r="N15" s="741"/>
      <c r="O15" s="451" t="s">
        <v>196</v>
      </c>
      <c r="P15" s="420"/>
      <c r="Q15" s="420"/>
    </row>
    <row r="16" spans="2:17" s="417" customFormat="1" ht="17.45" customHeight="1" x14ac:dyDescent="0.25">
      <c r="B16" s="421"/>
      <c r="C16" s="422" t="s">
        <v>197</v>
      </c>
      <c r="J16" s="452" t="s">
        <v>19</v>
      </c>
      <c r="K16" s="453"/>
      <c r="L16" s="454"/>
      <c r="M16" s="726">
        <v>6300</v>
      </c>
      <c r="N16" s="726"/>
      <c r="O16" s="455">
        <v>1550</v>
      </c>
      <c r="P16" s="420"/>
      <c r="Q16" s="420"/>
    </row>
    <row r="17" spans="2:17" s="417" customFormat="1" ht="21" customHeight="1" x14ac:dyDescent="0.25">
      <c r="B17" s="421"/>
      <c r="C17" s="716" t="s">
        <v>187</v>
      </c>
      <c r="D17" s="717"/>
      <c r="E17" s="718" t="s">
        <v>188</v>
      </c>
      <c r="F17" s="719"/>
      <c r="G17" s="719"/>
      <c r="H17" s="720"/>
      <c r="J17" s="452" t="s">
        <v>165</v>
      </c>
      <c r="K17" s="456"/>
      <c r="L17" s="454"/>
      <c r="M17" s="726">
        <v>12600</v>
      </c>
      <c r="N17" s="726"/>
      <c r="O17" s="455">
        <v>1250</v>
      </c>
      <c r="P17" s="420"/>
      <c r="Q17" s="420"/>
    </row>
    <row r="18" spans="2:17" s="417" customFormat="1" ht="24" customHeight="1" x14ac:dyDescent="0.25">
      <c r="B18" s="421"/>
      <c r="C18" s="457" t="s">
        <v>157</v>
      </c>
      <c r="D18" s="423" t="s">
        <v>190</v>
      </c>
      <c r="E18" s="458" t="s">
        <v>159</v>
      </c>
      <c r="F18" s="459"/>
      <c r="G18" s="424"/>
      <c r="H18" s="425" t="s">
        <v>160</v>
      </c>
      <c r="J18" s="452" t="s">
        <v>166</v>
      </c>
      <c r="K18" s="460"/>
      <c r="L18" s="454"/>
      <c r="M18" s="726">
        <v>6300</v>
      </c>
      <c r="N18" s="726"/>
      <c r="O18" s="455">
        <v>1250</v>
      </c>
      <c r="P18" s="420"/>
      <c r="Q18" s="420"/>
    </row>
    <row r="19" spans="2:17" s="417" customFormat="1" ht="19.149999999999999" customHeight="1" x14ac:dyDescent="0.25">
      <c r="B19" s="421"/>
      <c r="C19" s="461"/>
      <c r="D19" s="426" t="s">
        <v>191</v>
      </c>
      <c r="E19" s="727" t="s">
        <v>161</v>
      </c>
      <c r="F19" s="728"/>
      <c r="G19" s="427" t="s">
        <v>162</v>
      </c>
      <c r="H19" s="429" t="s">
        <v>163</v>
      </c>
      <c r="J19" s="462" t="s">
        <v>167</v>
      </c>
      <c r="K19" s="463"/>
      <c r="L19" s="464"/>
      <c r="M19" s="729">
        <v>9300</v>
      </c>
      <c r="N19" s="729"/>
      <c r="O19" s="465">
        <v>1550</v>
      </c>
      <c r="P19" s="420"/>
      <c r="Q19" s="420"/>
    </row>
    <row r="20" spans="2:17" s="417" customFormat="1" ht="19.149999999999999" customHeight="1" x14ac:dyDescent="0.25">
      <c r="B20" s="421"/>
      <c r="C20" s="430">
        <v>0</v>
      </c>
      <c r="D20" s="431">
        <v>18550</v>
      </c>
      <c r="E20" s="432">
        <v>0</v>
      </c>
      <c r="F20" s="433" t="s">
        <v>156</v>
      </c>
      <c r="G20" s="434">
        <v>0.1</v>
      </c>
      <c r="H20" s="435">
        <v>0</v>
      </c>
      <c r="J20" s="466" t="s">
        <v>198</v>
      </c>
      <c r="K20" s="467"/>
      <c r="L20" s="468"/>
      <c r="M20" s="469"/>
      <c r="N20" s="470"/>
      <c r="O20" s="471"/>
      <c r="P20" s="420"/>
      <c r="Q20" s="420"/>
    </row>
    <row r="21" spans="2:17" s="417" customFormat="1" ht="15.6" customHeight="1" x14ac:dyDescent="0.25">
      <c r="B21" s="421"/>
      <c r="C21" s="436">
        <f t="shared" ref="C21:C26" si="4">+D20</f>
        <v>18550</v>
      </c>
      <c r="D21" s="437">
        <v>75300</v>
      </c>
      <c r="E21" s="472">
        <f>+G20*D20</f>
        <v>1855</v>
      </c>
      <c r="F21" s="439" t="s">
        <v>156</v>
      </c>
      <c r="G21" s="440">
        <v>0.15</v>
      </c>
      <c r="H21" s="441">
        <f t="shared" ref="H21:H26" si="5">+C21</f>
        <v>18550</v>
      </c>
      <c r="J21" s="452" t="s">
        <v>199</v>
      </c>
      <c r="K21" s="453"/>
      <c r="L21" s="454"/>
      <c r="M21" s="730">
        <v>1050</v>
      </c>
      <c r="N21" s="730"/>
      <c r="O21" s="455"/>
      <c r="P21" s="420"/>
      <c r="Q21" s="420"/>
    </row>
    <row r="22" spans="2:17" s="417" customFormat="1" ht="19.149999999999999" customHeight="1" x14ac:dyDescent="0.25">
      <c r="B22" s="421"/>
      <c r="C22" s="436">
        <f t="shared" si="4"/>
        <v>75300</v>
      </c>
      <c r="D22" s="442">
        <v>151900</v>
      </c>
      <c r="E22" s="473">
        <f>+E21+(G21*(D21-H21))</f>
        <v>10367.5</v>
      </c>
      <c r="F22" s="439" t="s">
        <v>156</v>
      </c>
      <c r="G22" s="440">
        <v>0.25</v>
      </c>
      <c r="H22" s="441">
        <f t="shared" si="5"/>
        <v>75300</v>
      </c>
      <c r="J22" s="452" t="s">
        <v>200</v>
      </c>
      <c r="L22" s="474" t="s">
        <v>201</v>
      </c>
      <c r="M22" s="731">
        <v>350</v>
      </c>
      <c r="N22" s="731"/>
      <c r="O22" s="455"/>
      <c r="P22" s="420"/>
      <c r="Q22" s="420"/>
    </row>
    <row r="23" spans="2:17" s="417" customFormat="1" ht="19.149999999999999" customHeight="1" x14ac:dyDescent="0.25">
      <c r="B23" s="421"/>
      <c r="C23" s="436">
        <f t="shared" si="4"/>
        <v>151900</v>
      </c>
      <c r="D23" s="442">
        <v>231450</v>
      </c>
      <c r="E23" s="473">
        <f>+E22+(G22*(D22-H22))</f>
        <v>29517.5</v>
      </c>
      <c r="F23" s="439" t="s">
        <v>156</v>
      </c>
      <c r="G23" s="440">
        <v>0.28000000000000003</v>
      </c>
      <c r="H23" s="441">
        <f t="shared" si="5"/>
        <v>151900</v>
      </c>
      <c r="J23" s="475" t="s">
        <v>202</v>
      </c>
      <c r="K23" s="476"/>
      <c r="L23" s="477"/>
      <c r="M23" s="732">
        <v>4050</v>
      </c>
      <c r="N23" s="733"/>
      <c r="O23" s="478"/>
      <c r="P23" s="420"/>
      <c r="Q23" s="420"/>
    </row>
    <row r="24" spans="2:17" s="417" customFormat="1" ht="19.149999999999999" customHeight="1" x14ac:dyDescent="0.25">
      <c r="B24" s="421"/>
      <c r="C24" s="436">
        <f t="shared" si="4"/>
        <v>231450</v>
      </c>
      <c r="D24" s="442">
        <v>413350</v>
      </c>
      <c r="E24" s="473">
        <f>+E23+(G23*(D23-H23))</f>
        <v>51791.5</v>
      </c>
      <c r="F24" s="439" t="s">
        <v>156</v>
      </c>
      <c r="G24" s="440">
        <v>0.33</v>
      </c>
      <c r="H24" s="441">
        <f t="shared" si="5"/>
        <v>231450</v>
      </c>
      <c r="P24" s="420"/>
      <c r="Q24" s="420"/>
    </row>
    <row r="25" spans="2:17" s="417" customFormat="1" ht="19.149999999999999" customHeight="1" x14ac:dyDescent="0.25">
      <c r="B25" s="421"/>
      <c r="C25" s="436">
        <f t="shared" si="4"/>
        <v>413350</v>
      </c>
      <c r="D25" s="442">
        <v>466950</v>
      </c>
      <c r="E25" s="473">
        <f>+E24+(G24*(D24-H24))</f>
        <v>111818.5</v>
      </c>
      <c r="F25" s="439" t="s">
        <v>156</v>
      </c>
      <c r="G25" s="443">
        <v>0.35</v>
      </c>
      <c r="H25" s="441">
        <f t="shared" si="5"/>
        <v>413350</v>
      </c>
      <c r="J25" s="479" t="s">
        <v>203</v>
      </c>
      <c r="K25" s="480"/>
      <c r="L25" s="481" t="s">
        <v>204</v>
      </c>
      <c r="M25" s="708" t="s">
        <v>205</v>
      </c>
      <c r="N25" s="708"/>
      <c r="O25" s="709" t="s">
        <v>206</v>
      </c>
      <c r="P25" s="420"/>
      <c r="Q25" s="420"/>
    </row>
    <row r="26" spans="2:17" s="417" customFormat="1" ht="19.149999999999999" customHeight="1" x14ac:dyDescent="0.25">
      <c r="B26" s="421"/>
      <c r="C26" s="444">
        <f t="shared" si="4"/>
        <v>466950</v>
      </c>
      <c r="D26" s="445"/>
      <c r="E26" s="446">
        <f>+E25+(G25*(D25-H25))</f>
        <v>130578.5</v>
      </c>
      <c r="F26" s="427" t="s">
        <v>156</v>
      </c>
      <c r="G26" s="447">
        <v>0.39600000000000002</v>
      </c>
      <c r="H26" s="448">
        <f t="shared" si="5"/>
        <v>466950</v>
      </c>
      <c r="J26" s="482" t="s">
        <v>207</v>
      </c>
      <c r="K26" s="483"/>
      <c r="L26" s="484">
        <v>83800</v>
      </c>
      <c r="M26" s="710">
        <v>159700</v>
      </c>
      <c r="N26" s="711"/>
      <c r="O26" s="455">
        <v>494900</v>
      </c>
      <c r="P26" s="420"/>
      <c r="Q26" s="420"/>
    </row>
    <row r="27" spans="2:17" s="417" customFormat="1" ht="19.149999999999999" customHeight="1" x14ac:dyDescent="0.25">
      <c r="B27" s="421"/>
      <c r="C27" s="485"/>
      <c r="D27" s="486"/>
      <c r="E27" s="487"/>
      <c r="F27" s="488"/>
      <c r="G27" s="489"/>
      <c r="H27" s="490"/>
      <c r="J27" s="482" t="s">
        <v>208</v>
      </c>
      <c r="K27" s="491"/>
      <c r="L27" s="484">
        <v>41900</v>
      </c>
      <c r="M27" s="712">
        <v>79850</v>
      </c>
      <c r="N27" s="713"/>
      <c r="O27" s="455">
        <v>247450</v>
      </c>
      <c r="P27" s="492"/>
      <c r="Q27" s="420"/>
    </row>
    <row r="28" spans="2:17" s="417" customFormat="1" ht="16.899999999999999" customHeight="1" x14ac:dyDescent="0.25">
      <c r="B28" s="421"/>
      <c r="C28" s="422" t="s">
        <v>209</v>
      </c>
      <c r="J28" s="493" t="s">
        <v>210</v>
      </c>
      <c r="K28" s="464"/>
      <c r="L28" s="494">
        <v>53900</v>
      </c>
      <c r="M28" s="714">
        <v>119700</v>
      </c>
      <c r="N28" s="715"/>
      <c r="O28" s="465">
        <v>335300</v>
      </c>
      <c r="P28" s="420"/>
      <c r="Q28" s="420"/>
    </row>
    <row r="29" spans="2:17" s="417" customFormat="1" ht="18" customHeight="1" x14ac:dyDescent="0.25">
      <c r="B29" s="421"/>
      <c r="C29" s="716" t="s">
        <v>187</v>
      </c>
      <c r="D29" s="717"/>
      <c r="E29" s="718" t="s">
        <v>188</v>
      </c>
      <c r="F29" s="719"/>
      <c r="G29" s="719"/>
      <c r="H29" s="720"/>
      <c r="J29" s="721" t="s">
        <v>211</v>
      </c>
      <c r="K29" s="722"/>
      <c r="L29" s="723"/>
      <c r="M29" s="724" t="s">
        <v>204</v>
      </c>
      <c r="N29" s="725"/>
      <c r="O29" s="495" t="s">
        <v>4</v>
      </c>
      <c r="P29" s="420"/>
      <c r="Q29" s="420"/>
    </row>
    <row r="30" spans="2:17" s="417" customFormat="1" ht="22.9" customHeight="1" x14ac:dyDescent="0.25">
      <c r="B30" s="421"/>
      <c r="C30" s="696" t="s">
        <v>157</v>
      </c>
      <c r="D30" s="423" t="s">
        <v>190</v>
      </c>
      <c r="E30" s="496" t="s">
        <v>159</v>
      </c>
      <c r="F30" s="497"/>
      <c r="G30" s="424"/>
      <c r="H30" s="425" t="s">
        <v>160</v>
      </c>
      <c r="J30" s="698" t="s">
        <v>212</v>
      </c>
      <c r="K30" s="699"/>
      <c r="L30" s="699"/>
      <c r="M30" s="700">
        <v>186300</v>
      </c>
      <c r="N30" s="700"/>
      <c r="O30" s="498">
        <v>0.26</v>
      </c>
      <c r="P30" s="420"/>
      <c r="Q30" s="420"/>
    </row>
    <row r="31" spans="2:17" s="417" customFormat="1" ht="15" customHeight="1" x14ac:dyDescent="0.25">
      <c r="B31" s="421"/>
      <c r="C31" s="697"/>
      <c r="D31" s="426" t="s">
        <v>191</v>
      </c>
      <c r="E31" s="499" t="s">
        <v>161</v>
      </c>
      <c r="F31" s="500"/>
      <c r="G31" s="427" t="s">
        <v>162</v>
      </c>
      <c r="H31" s="428" t="s">
        <v>163</v>
      </c>
      <c r="J31" s="701" t="s">
        <v>213</v>
      </c>
      <c r="K31" s="702"/>
      <c r="L31" s="702"/>
      <c r="M31" s="703">
        <v>186300</v>
      </c>
      <c r="N31" s="703"/>
      <c r="O31" s="501">
        <v>0.28000000000000003</v>
      </c>
      <c r="P31" s="420"/>
      <c r="Q31" s="420"/>
    </row>
    <row r="32" spans="2:17" s="417" customFormat="1" ht="15" customHeight="1" x14ac:dyDescent="0.25">
      <c r="B32" s="421"/>
      <c r="C32" s="430">
        <v>0</v>
      </c>
      <c r="D32" s="431">
        <v>9275</v>
      </c>
      <c r="E32" s="432">
        <v>0</v>
      </c>
      <c r="F32" s="433" t="s">
        <v>156</v>
      </c>
      <c r="G32" s="434">
        <v>0.1</v>
      </c>
      <c r="H32" s="435">
        <v>0</v>
      </c>
      <c r="P32" s="420"/>
      <c r="Q32" s="420"/>
    </row>
    <row r="33" spans="2:17" s="417" customFormat="1" ht="22.9" customHeight="1" x14ac:dyDescent="0.25">
      <c r="B33" s="421"/>
      <c r="C33" s="436">
        <f t="shared" ref="C33:C38" si="6">+D32</f>
        <v>9275</v>
      </c>
      <c r="D33" s="437">
        <v>37650</v>
      </c>
      <c r="E33" s="438">
        <f>+G32*D32</f>
        <v>927.5</v>
      </c>
      <c r="F33" s="439" t="s">
        <v>156</v>
      </c>
      <c r="G33" s="440">
        <v>0.15</v>
      </c>
      <c r="H33" s="435">
        <f t="shared" ref="H33:H38" si="7">+C33</f>
        <v>9275</v>
      </c>
      <c r="J33" s="704" t="s">
        <v>214</v>
      </c>
      <c r="K33" s="705"/>
      <c r="L33" s="705"/>
      <c r="M33" s="706">
        <v>118500</v>
      </c>
      <c r="N33" s="707"/>
      <c r="O33" s="502">
        <v>7.6499999999999999E-2</v>
      </c>
      <c r="P33" s="420"/>
      <c r="Q33" s="420"/>
    </row>
    <row r="34" spans="2:17" s="417" customFormat="1" ht="27.6" customHeight="1" x14ac:dyDescent="0.25">
      <c r="B34" s="421"/>
      <c r="C34" s="436">
        <f t="shared" si="6"/>
        <v>37650</v>
      </c>
      <c r="D34" s="442">
        <v>75950</v>
      </c>
      <c r="E34" s="438">
        <f>+E33+(G33*(D33-H33))</f>
        <v>5183.75</v>
      </c>
      <c r="F34" s="439" t="s">
        <v>156</v>
      </c>
      <c r="G34" s="440">
        <v>0.25</v>
      </c>
      <c r="H34" s="435">
        <f t="shared" si="7"/>
        <v>37650</v>
      </c>
      <c r="J34" s="503" t="s">
        <v>215</v>
      </c>
      <c r="K34" s="504"/>
      <c r="L34" s="464"/>
      <c r="M34" s="687" t="s">
        <v>168</v>
      </c>
      <c r="N34" s="688"/>
      <c r="O34" s="505">
        <v>1.4500000000000001E-2</v>
      </c>
      <c r="P34" s="420"/>
      <c r="Q34" s="420"/>
    </row>
    <row r="35" spans="2:17" s="417" customFormat="1" ht="22.15" customHeight="1" x14ac:dyDescent="0.25">
      <c r="B35" s="421"/>
      <c r="C35" s="436">
        <f t="shared" si="6"/>
        <v>75950</v>
      </c>
      <c r="D35" s="442">
        <v>115725</v>
      </c>
      <c r="E35" s="438">
        <f>+E34+(G34*(D34-H34))</f>
        <v>14758.75</v>
      </c>
      <c r="F35" s="439" t="s">
        <v>156</v>
      </c>
      <c r="G35" s="440">
        <v>0.28000000000000003</v>
      </c>
      <c r="H35" s="435">
        <f t="shared" si="7"/>
        <v>75950</v>
      </c>
      <c r="J35" s="506" t="s">
        <v>216</v>
      </c>
      <c r="K35" s="507"/>
      <c r="L35" s="454"/>
      <c r="M35" s="508"/>
      <c r="N35" s="508"/>
      <c r="O35" s="455">
        <v>200000</v>
      </c>
      <c r="P35" s="420"/>
      <c r="Q35" s="420"/>
    </row>
    <row r="36" spans="2:17" s="417" customFormat="1" ht="22.15" customHeight="1" x14ac:dyDescent="0.25">
      <c r="B36" s="421"/>
      <c r="C36" s="436">
        <f t="shared" si="6"/>
        <v>115725</v>
      </c>
      <c r="D36" s="442">
        <v>206675</v>
      </c>
      <c r="E36" s="438">
        <f>+E35+(G35*(D35-H35))</f>
        <v>25895.75</v>
      </c>
      <c r="F36" s="439" t="s">
        <v>156</v>
      </c>
      <c r="G36" s="440">
        <v>0.33</v>
      </c>
      <c r="H36" s="435">
        <f t="shared" si="7"/>
        <v>115725</v>
      </c>
      <c r="J36" s="509" t="s">
        <v>217</v>
      </c>
      <c r="K36" s="504"/>
      <c r="L36" s="464"/>
      <c r="M36" s="510"/>
      <c r="N36" s="510"/>
      <c r="O36" s="465">
        <v>250000</v>
      </c>
      <c r="P36" s="420"/>
      <c r="Q36" s="420"/>
    </row>
    <row r="37" spans="2:17" s="417" customFormat="1" ht="19.149999999999999" customHeight="1" x14ac:dyDescent="0.25">
      <c r="B37" s="421"/>
      <c r="C37" s="436">
        <f t="shared" si="6"/>
        <v>206675</v>
      </c>
      <c r="D37" s="442">
        <v>233475</v>
      </c>
      <c r="E37" s="438">
        <f>+E36+(G36*(D36-H36))</f>
        <v>55909.25</v>
      </c>
      <c r="F37" s="439" t="s">
        <v>156</v>
      </c>
      <c r="G37" s="443">
        <v>0.35</v>
      </c>
      <c r="H37" s="435">
        <f t="shared" si="7"/>
        <v>206675</v>
      </c>
      <c r="J37" s="511" t="s">
        <v>218</v>
      </c>
      <c r="K37" s="507"/>
      <c r="L37" s="454"/>
      <c r="M37" s="512"/>
      <c r="N37" s="454"/>
      <c r="O37" s="455">
        <v>200000</v>
      </c>
      <c r="P37" s="420"/>
      <c r="Q37" s="420"/>
    </row>
    <row r="38" spans="2:17" s="417" customFormat="1" ht="19.149999999999999" customHeight="1" x14ac:dyDescent="0.25">
      <c r="B38" s="421"/>
      <c r="C38" s="444">
        <f t="shared" si="6"/>
        <v>233475</v>
      </c>
      <c r="D38" s="445"/>
      <c r="E38" s="446">
        <f>+E37+(G37*(D37-H37))</f>
        <v>65289.25</v>
      </c>
      <c r="F38" s="427" t="s">
        <v>156</v>
      </c>
      <c r="G38" s="447">
        <v>0.39600000000000002</v>
      </c>
      <c r="H38" s="513">
        <f t="shared" si="7"/>
        <v>233475</v>
      </c>
      <c r="J38" s="514" t="s">
        <v>219</v>
      </c>
      <c r="K38" s="504"/>
      <c r="L38" s="464"/>
      <c r="M38" s="515"/>
      <c r="N38" s="464"/>
      <c r="O38" s="465">
        <v>250000</v>
      </c>
      <c r="P38" s="420"/>
      <c r="Q38" s="420"/>
    </row>
    <row r="39" spans="2:17" s="417" customFormat="1" ht="22.5" customHeight="1" thickBot="1" x14ac:dyDescent="0.3">
      <c r="B39" s="421"/>
      <c r="C39" s="516"/>
      <c r="D39" s="517"/>
      <c r="E39" s="689" t="s">
        <v>220</v>
      </c>
      <c r="F39" s="689"/>
      <c r="G39" s="689"/>
      <c r="H39" s="689"/>
      <c r="J39" s="690" t="s">
        <v>221</v>
      </c>
      <c r="K39" s="690"/>
      <c r="L39" s="690"/>
      <c r="M39" s="690"/>
      <c r="N39" s="690"/>
      <c r="O39" s="690"/>
      <c r="P39" s="420"/>
      <c r="Q39" s="420"/>
    </row>
    <row r="40" spans="2:17" s="417" customFormat="1" ht="19.149999999999999" customHeight="1" x14ac:dyDescent="0.25">
      <c r="B40" s="421"/>
      <c r="C40" s="684" t="s">
        <v>222</v>
      </c>
      <c r="D40" s="684"/>
      <c r="E40" s="691" t="s">
        <v>223</v>
      </c>
      <c r="F40" s="691"/>
      <c r="G40" s="692" t="s">
        <v>224</v>
      </c>
      <c r="H40" s="692"/>
      <c r="J40" s="693" t="s">
        <v>150</v>
      </c>
      <c r="K40" s="694"/>
      <c r="L40" s="695"/>
      <c r="M40" s="695"/>
      <c r="N40" s="518"/>
      <c r="O40" s="519" t="s">
        <v>151</v>
      </c>
      <c r="P40" s="420"/>
      <c r="Q40" s="420"/>
    </row>
    <row r="41" spans="2:17" s="417" customFormat="1" ht="19.149999999999999" customHeight="1" x14ac:dyDescent="0.25">
      <c r="B41" s="421"/>
      <c r="C41" s="684" t="s">
        <v>225</v>
      </c>
      <c r="D41" s="684"/>
      <c r="E41" s="520">
        <v>311300</v>
      </c>
      <c r="F41" s="521"/>
      <c r="G41" s="520"/>
      <c r="H41" s="522">
        <v>311300</v>
      </c>
      <c r="J41" s="523" t="s">
        <v>152</v>
      </c>
      <c r="K41" s="524" t="s">
        <v>153</v>
      </c>
      <c r="L41" s="685" t="s">
        <v>154</v>
      </c>
      <c r="M41" s="685"/>
      <c r="N41" s="685"/>
      <c r="O41" s="525" t="s">
        <v>155</v>
      </c>
      <c r="P41" s="420"/>
      <c r="Q41" s="420"/>
    </row>
    <row r="42" spans="2:17" s="417" customFormat="1" ht="19.149999999999999" customHeight="1" x14ac:dyDescent="0.25">
      <c r="B42" s="421"/>
      <c r="C42" s="686" t="s">
        <v>226</v>
      </c>
      <c r="D42" s="686"/>
      <c r="E42" s="520">
        <v>285350</v>
      </c>
      <c r="F42" s="520"/>
      <c r="G42" s="520"/>
      <c r="H42" s="522">
        <v>285350</v>
      </c>
      <c r="J42" s="526">
        <v>0</v>
      </c>
      <c r="K42" s="527">
        <v>50000</v>
      </c>
      <c r="L42" s="528">
        <v>0</v>
      </c>
      <c r="M42" s="529" t="s">
        <v>156</v>
      </c>
      <c r="N42" s="530">
        <v>0.15</v>
      </c>
      <c r="O42" s="531">
        <f>+J42</f>
        <v>0</v>
      </c>
      <c r="P42" s="420"/>
      <c r="Q42" s="420"/>
    </row>
    <row r="43" spans="2:17" s="417" customFormat="1" ht="19.149999999999999" customHeight="1" x14ac:dyDescent="0.25">
      <c r="B43" s="421"/>
      <c r="C43" s="684" t="s">
        <v>19</v>
      </c>
      <c r="D43" s="684"/>
      <c r="E43" s="520">
        <v>259400</v>
      </c>
      <c r="F43" s="520"/>
      <c r="G43" s="520"/>
      <c r="H43" s="522">
        <v>259400</v>
      </c>
      <c r="J43" s="532">
        <f t="shared" ref="J43:J49" si="8">+K42</f>
        <v>50000</v>
      </c>
      <c r="K43" s="533">
        <v>75000</v>
      </c>
      <c r="L43" s="534">
        <v>7500</v>
      </c>
      <c r="M43" s="535" t="s">
        <v>156</v>
      </c>
      <c r="N43" s="536">
        <v>0.25</v>
      </c>
      <c r="O43" s="537">
        <f>+J43</f>
        <v>50000</v>
      </c>
      <c r="P43" s="420"/>
      <c r="Q43" s="420"/>
    </row>
    <row r="44" spans="2:17" ht="15.75" x14ac:dyDescent="0.25">
      <c r="C44" s="684" t="s">
        <v>227</v>
      </c>
      <c r="D44" s="684"/>
      <c r="E44" s="520">
        <v>155650</v>
      </c>
      <c r="F44" s="520"/>
      <c r="G44" s="520"/>
      <c r="H44" s="522">
        <v>155650</v>
      </c>
      <c r="J44" s="532">
        <f t="shared" si="8"/>
        <v>75000</v>
      </c>
      <c r="K44" s="533">
        <v>100000</v>
      </c>
      <c r="L44" s="534">
        <v>13750</v>
      </c>
      <c r="M44" s="535" t="s">
        <v>156</v>
      </c>
      <c r="N44" s="536">
        <v>0.34</v>
      </c>
      <c r="O44" s="537">
        <f t="shared" ref="O44:O47" si="9">+J44</f>
        <v>75000</v>
      </c>
    </row>
    <row r="45" spans="2:17" ht="12.75" customHeight="1" x14ac:dyDescent="0.25">
      <c r="C45" s="538" t="s">
        <v>228</v>
      </c>
      <c r="J45" s="532">
        <f t="shared" si="8"/>
        <v>100000</v>
      </c>
      <c r="K45" s="533">
        <v>335000</v>
      </c>
      <c r="L45" s="534">
        <v>22250</v>
      </c>
      <c r="M45" s="535" t="s">
        <v>156</v>
      </c>
      <c r="N45" s="536">
        <v>0.39</v>
      </c>
      <c r="O45" s="537">
        <f t="shared" si="9"/>
        <v>100000</v>
      </c>
    </row>
    <row r="46" spans="2:17" ht="12.75" customHeight="1" x14ac:dyDescent="0.25">
      <c r="C46" s="539" t="s">
        <v>229</v>
      </c>
      <c r="J46" s="532">
        <f t="shared" si="8"/>
        <v>335000</v>
      </c>
      <c r="K46" s="533">
        <v>10000000</v>
      </c>
      <c r="L46" s="534">
        <v>113900</v>
      </c>
      <c r="M46" s="535" t="s">
        <v>156</v>
      </c>
      <c r="N46" s="536">
        <v>0.34</v>
      </c>
      <c r="O46" s="537">
        <f t="shared" si="9"/>
        <v>335000</v>
      </c>
    </row>
    <row r="47" spans="2:17" ht="12.75" customHeight="1" x14ac:dyDescent="0.25">
      <c r="C47" s="539" t="s">
        <v>230</v>
      </c>
      <c r="J47" s="532">
        <f t="shared" si="8"/>
        <v>10000000</v>
      </c>
      <c r="K47" s="533">
        <v>15000000</v>
      </c>
      <c r="L47" s="534">
        <v>3400000</v>
      </c>
      <c r="M47" s="535" t="s">
        <v>156</v>
      </c>
      <c r="N47" s="536">
        <v>0.35</v>
      </c>
      <c r="O47" s="537">
        <f t="shared" si="9"/>
        <v>10000000</v>
      </c>
    </row>
    <row r="48" spans="2:17" ht="12.75" customHeight="1" x14ac:dyDescent="0.25">
      <c r="C48" s="538" t="s">
        <v>231</v>
      </c>
      <c r="J48" s="532">
        <f t="shared" si="8"/>
        <v>15000000</v>
      </c>
      <c r="K48" s="533">
        <v>18333333</v>
      </c>
      <c r="L48" s="534">
        <v>5150000</v>
      </c>
      <c r="M48" s="540" t="s">
        <v>156</v>
      </c>
      <c r="N48" s="536">
        <v>0.38</v>
      </c>
      <c r="O48" s="537">
        <f>+J48</f>
        <v>15000000</v>
      </c>
    </row>
    <row r="49" spans="3:15" ht="12.75" customHeight="1" x14ac:dyDescent="0.25">
      <c r="C49" s="539" t="s">
        <v>232</v>
      </c>
      <c r="J49" s="541">
        <f t="shared" si="8"/>
        <v>18333333</v>
      </c>
      <c r="K49" s="542"/>
      <c r="L49" s="543"/>
      <c r="M49" s="544"/>
      <c r="N49" s="545">
        <v>0.35</v>
      </c>
      <c r="O49" s="546"/>
    </row>
  </sheetData>
  <mergeCells count="51">
    <mergeCell ref="C3:D3"/>
    <mergeCell ref="E3:H3"/>
    <mergeCell ref="J3:K3"/>
    <mergeCell ref="L3:O3"/>
    <mergeCell ref="C4:C5"/>
    <mergeCell ref="E4:F4"/>
    <mergeCell ref="J4:J5"/>
    <mergeCell ref="K4:K5"/>
    <mergeCell ref="L4:M4"/>
    <mergeCell ref="E5:F5"/>
    <mergeCell ref="L5:M5"/>
    <mergeCell ref="J14:L15"/>
    <mergeCell ref="M14:N15"/>
    <mergeCell ref="M16:N16"/>
    <mergeCell ref="C17:D17"/>
    <mergeCell ref="E17:H17"/>
    <mergeCell ref="M17:N17"/>
    <mergeCell ref="C29:D29"/>
    <mergeCell ref="E29:H29"/>
    <mergeCell ref="J29:L29"/>
    <mergeCell ref="M29:N29"/>
    <mergeCell ref="M18:N18"/>
    <mergeCell ref="E19:F19"/>
    <mergeCell ref="M19:N19"/>
    <mergeCell ref="M21:N21"/>
    <mergeCell ref="M22:N22"/>
    <mergeCell ref="M23:N23"/>
    <mergeCell ref="J33:L33"/>
    <mergeCell ref="M33:N33"/>
    <mergeCell ref="M25:O25"/>
    <mergeCell ref="M26:N26"/>
    <mergeCell ref="M27:N27"/>
    <mergeCell ref="M28:N28"/>
    <mergeCell ref="C30:C31"/>
    <mergeCell ref="J30:L30"/>
    <mergeCell ref="M30:N30"/>
    <mergeCell ref="J31:L31"/>
    <mergeCell ref="M31:N31"/>
    <mergeCell ref="M34:N34"/>
    <mergeCell ref="E39:H39"/>
    <mergeCell ref="J39:O39"/>
    <mergeCell ref="C40:D40"/>
    <mergeCell ref="E40:F40"/>
    <mergeCell ref="G40:H40"/>
    <mergeCell ref="J40:K40"/>
    <mergeCell ref="L40:M40"/>
    <mergeCell ref="C41:D41"/>
    <mergeCell ref="L41:N41"/>
    <mergeCell ref="C42:D42"/>
    <mergeCell ref="C43:D43"/>
    <mergeCell ref="C44:D44"/>
  </mergeCells>
  <pageMargins left="0.5" right="0.5" top="0.5" bottom="0.5" header="0.3" footer="0.3"/>
  <pageSetup scale="82" orientation="portrait" r:id="rId1"/>
  <headerFooter>
    <oddFooter>&amp;L&amp;"Arial,Bold"&amp;8&amp;F, &amp;A.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Initial Problems</vt:lpstr>
      <vt:lpstr>Small-Prob</vt:lpstr>
      <vt:lpstr>Tax Rates for 2016</vt:lpstr>
      <vt:lpstr>'Initial Problems'!Print_Area</vt:lpstr>
      <vt:lpstr>'Small-Prob'!Print_Area</vt:lpstr>
      <vt:lpstr>'Tax Rates for 2016'!Print_Area</vt:lpstr>
    </vt:vector>
  </TitlesOfParts>
  <Company>UNC Charlotte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or Willa Godfrey</dc:creator>
  <cp:lastModifiedBy>hgodf</cp:lastModifiedBy>
  <cp:lastPrinted>2017-01-08T05:11:53Z</cp:lastPrinted>
  <dcterms:created xsi:type="dcterms:W3CDTF">2004-12-31T17:32:13Z</dcterms:created>
  <dcterms:modified xsi:type="dcterms:W3CDTF">2017-01-08T05:15:01Z</dcterms:modified>
</cp:coreProperties>
</file>