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-45" windowWidth="18870" windowHeight="12465" activeTab="3"/>
  </bookViews>
  <sheets>
    <sheet name="Questions" sheetId="2" r:id="rId1"/>
    <sheet name="Answer guide" sheetId="3" r:id="rId2"/>
    <sheet name="Answers" sheetId="1" r:id="rId3"/>
    <sheet name="T Accounts" sheetId="4" r:id="rId4"/>
    <sheet name="T Accounts (2)" sheetId="5" r:id="rId5"/>
  </sheets>
  <definedNames>
    <definedName name="_Hlk78205594" localSheetId="0">Questions!$C$85</definedName>
    <definedName name="_xlnm.Print_Area" localSheetId="1">'Answer guide'!$A$1:$G$106</definedName>
    <definedName name="_xlnm.Print_Area" localSheetId="2">Answers!$A$1:$G$106</definedName>
    <definedName name="_xlnm.Print_Area" localSheetId="0">Questions!$A$1:$L$90</definedName>
    <definedName name="_xlnm.Print_Area" localSheetId="3">'T Accounts'!$A$1:$R$52</definedName>
    <definedName name="_xlnm.Print_Area" localSheetId="4">'T Accounts (2)'!$A$1:$R$52</definedName>
  </definedNames>
  <calcPr calcId="145621"/>
</workbook>
</file>

<file path=xl/calcChain.xml><?xml version="1.0" encoding="utf-8"?>
<calcChain xmlns="http://schemas.openxmlformats.org/spreadsheetml/2006/main">
  <c r="P45" i="5" l="1"/>
  <c r="I45" i="5"/>
  <c r="D45" i="5"/>
  <c r="J27" i="5"/>
  <c r="D27" i="5"/>
  <c r="Q26" i="5"/>
  <c r="Q27" i="5" s="1"/>
  <c r="P26" i="5"/>
  <c r="E18" i="5"/>
  <c r="D18" i="5"/>
  <c r="D19" i="5" s="1"/>
  <c r="E16" i="5"/>
  <c r="P49" i="5" s="1"/>
  <c r="P51" i="5" s="1"/>
  <c r="Q9" i="5"/>
  <c r="Q10" i="5" s="1"/>
  <c r="P9" i="5"/>
  <c r="J9" i="5"/>
  <c r="I9" i="5"/>
  <c r="I10" i="5" s="1"/>
  <c r="E9" i="5"/>
  <c r="D10" i="5" s="1"/>
  <c r="D9" i="5"/>
  <c r="E40" i="3" l="1"/>
  <c r="E43" i="3"/>
  <c r="E46" i="3"/>
  <c r="F66" i="3"/>
  <c r="E102" i="3"/>
  <c r="E177" i="3"/>
  <c r="E178" i="3"/>
  <c r="E181" i="3" s="1"/>
  <c r="F188" i="3"/>
  <c r="F191" i="3" s="1"/>
  <c r="F189" i="3"/>
  <c r="F190" i="3"/>
  <c r="E200" i="3"/>
  <c r="E202" i="3"/>
  <c r="F208" i="3"/>
  <c r="F212" i="3" s="1"/>
  <c r="F209" i="3"/>
  <c r="F210" i="3"/>
  <c r="F211" i="3"/>
  <c r="D212" i="3"/>
  <c r="F227" i="3"/>
  <c r="F229" i="3"/>
  <c r="F232" i="3"/>
  <c r="F234" i="3" s="1"/>
  <c r="F236" i="3" s="1"/>
  <c r="D245" i="3"/>
  <c r="D246" i="3"/>
  <c r="E247" i="3"/>
  <c r="E248" i="3"/>
  <c r="E253" i="3" s="1"/>
  <c r="E249" i="3"/>
  <c r="D255" i="3"/>
  <c r="D256" i="3"/>
  <c r="E255" i="3"/>
  <c r="E256" i="3" s="1"/>
  <c r="E261" i="3" s="1"/>
  <c r="F255" i="3"/>
  <c r="F256" i="3" s="1"/>
  <c r="E257" i="3"/>
  <c r="F257" i="3"/>
  <c r="F271" i="3"/>
  <c r="F273" i="3"/>
  <c r="F279" i="3"/>
  <c r="F272" i="3"/>
  <c r="F278" i="3"/>
  <c r="F75" i="1"/>
  <c r="G79" i="1" s="1"/>
  <c r="F66" i="1"/>
  <c r="G68" i="1" s="1"/>
  <c r="G72" i="1" s="1"/>
  <c r="G80" i="1" s="1"/>
  <c r="G82" i="1" s="1"/>
  <c r="G71" i="1"/>
  <c r="E102" i="1"/>
  <c r="E104" i="1" s="1"/>
  <c r="E106" i="1" s="1"/>
  <c r="E103" i="1"/>
  <c r="D87" i="1"/>
  <c r="D86" i="1"/>
  <c r="E90" i="1" s="1"/>
  <c r="E91" i="1" s="1"/>
  <c r="E52" i="1"/>
  <c r="E53" i="1" s="1"/>
  <c r="E58" i="1" s="1"/>
  <c r="E95" i="1"/>
  <c r="E96" i="1" s="1"/>
  <c r="D56" i="1"/>
  <c r="E57" i="1"/>
  <c r="E40" i="1"/>
  <c r="F42" i="1"/>
  <c r="E43" i="1"/>
  <c r="F45" i="1"/>
  <c r="E46" i="1"/>
  <c r="F48" i="1"/>
  <c r="F49" i="1" s="1"/>
  <c r="D27" i="1"/>
  <c r="D30" i="1"/>
  <c r="D33" i="1"/>
  <c r="D28" i="1"/>
  <c r="F20" i="1"/>
  <c r="F23" i="1"/>
  <c r="F7" i="1"/>
  <c r="F9" i="1"/>
  <c r="F12" i="1" s="1"/>
  <c r="F14" i="1" s="1"/>
  <c r="F16" i="1" s="1"/>
  <c r="F271" i="1"/>
  <c r="F273" i="1" s="1"/>
  <c r="F279" i="1" s="1"/>
  <c r="F272" i="1"/>
  <c r="F278" i="1"/>
  <c r="F255" i="1"/>
  <c r="F256" i="1"/>
  <c r="F257" i="1"/>
  <c r="F261" i="1" s="1"/>
  <c r="E255" i="1"/>
  <c r="E256" i="1"/>
  <c r="E257" i="1"/>
  <c r="E261" i="1" s="1"/>
  <c r="D255" i="1"/>
  <c r="D256" i="1"/>
  <c r="E247" i="1"/>
  <c r="E248" i="1"/>
  <c r="E249" i="1" s="1"/>
  <c r="D245" i="1"/>
  <c r="D246" i="1"/>
  <c r="F227" i="1"/>
  <c r="F229" i="1"/>
  <c r="F232" i="1" s="1"/>
  <c r="F234" i="1" s="1"/>
  <c r="F236" i="1" s="1"/>
  <c r="F208" i="1"/>
  <c r="F212" i="1" s="1"/>
  <c r="F209" i="1"/>
  <c r="F210" i="1"/>
  <c r="F211" i="1"/>
  <c r="D212" i="1"/>
  <c r="F188" i="1"/>
  <c r="F191" i="1" s="1"/>
  <c r="F189" i="1"/>
  <c r="F190" i="1"/>
  <c r="E200" i="1"/>
  <c r="E202" i="1" s="1"/>
  <c r="E177" i="1"/>
  <c r="E178" i="1"/>
  <c r="E181" i="1"/>
  <c r="F214" i="3"/>
  <c r="F217" i="3" s="1"/>
  <c r="F219" i="3" s="1"/>
  <c r="F261" i="3" l="1"/>
  <c r="E253" i="1"/>
  <c r="F214" i="1"/>
  <c r="F217" i="1" s="1"/>
  <c r="F219" i="1" s="1"/>
</calcChain>
</file>

<file path=xl/sharedStrings.xml><?xml version="1.0" encoding="utf-8"?>
<sst xmlns="http://schemas.openxmlformats.org/spreadsheetml/2006/main" count="733" uniqueCount="279">
  <si>
    <t>C</t>
  </si>
  <si>
    <t>Extended Example</t>
  </si>
  <si>
    <t>Revenue</t>
  </si>
  <si>
    <t>Materials</t>
  </si>
  <si>
    <t>Labor</t>
  </si>
  <si>
    <t>Excess of Rev. over RM and DL</t>
  </si>
  <si>
    <t>Overhead - Variable</t>
  </si>
  <si>
    <t>Overhead - Fixed</t>
  </si>
  <si>
    <t>Profit (Loss)</t>
  </si>
  <si>
    <t>B</t>
  </si>
  <si>
    <t xml:space="preserve">  Direct materials</t>
  </si>
  <si>
    <t xml:space="preserve">  Direct Labor</t>
  </si>
  <si>
    <t xml:space="preserve">  Variable overhead</t>
  </si>
  <si>
    <t xml:space="preserve">  Fixed overhead applied</t>
  </si>
  <si>
    <t>Unit cost</t>
  </si>
  <si>
    <t>Units</t>
  </si>
  <si>
    <t>Relevant cost</t>
  </si>
  <si>
    <t>Relevant</t>
  </si>
  <si>
    <t>Direct  materials</t>
  </si>
  <si>
    <t>Direct labor</t>
  </si>
  <si>
    <t>Factory overhead</t>
  </si>
  <si>
    <t>Standard cost per unit</t>
  </si>
  <si>
    <t>D</t>
  </si>
  <si>
    <t>A</t>
  </si>
  <si>
    <t>Direct materials</t>
  </si>
  <si>
    <t>Variable overhead</t>
  </si>
  <si>
    <t>Fixed overhead</t>
  </si>
  <si>
    <t>Save variable costs above</t>
  </si>
  <si>
    <t>Save on manufacture of another product</t>
  </si>
  <si>
    <t>Eliminate fixed overhead</t>
  </si>
  <si>
    <t>Pay for purchase of part</t>
  </si>
  <si>
    <t>Reduction in profit</t>
  </si>
  <si>
    <t>GATA Company</t>
  </si>
  <si>
    <t>Cardinal Company</t>
  </si>
  <si>
    <t>Relay Company</t>
  </si>
  <si>
    <t>Ashby Company</t>
  </si>
  <si>
    <t>Gandy Company</t>
  </si>
  <si>
    <t>Lincoln Company</t>
  </si>
  <si>
    <t>Plainfield</t>
  </si>
  <si>
    <t>Mila Company</t>
  </si>
  <si>
    <t>Vreeland</t>
  </si>
  <si>
    <t>Joint Costs</t>
  </si>
  <si>
    <t>Yugo Manufacturing Company</t>
  </si>
  <si>
    <t>Sunk Cost for machine to be replaced</t>
  </si>
  <si>
    <t>Materials purchase budget</t>
  </si>
  <si>
    <t>Cash Budget</t>
  </si>
  <si>
    <t>Sales</t>
  </si>
  <si>
    <t xml:space="preserve">  Planned sales</t>
  </si>
  <si>
    <t xml:space="preserve">  Needs</t>
  </si>
  <si>
    <t xml:space="preserve">  Beginning Inventory of finished goods</t>
  </si>
  <si>
    <t xml:space="preserve">  Budgeted production ( in units)</t>
  </si>
  <si>
    <t xml:space="preserve">  Materials Needed ( 3 pounds per unit produced)</t>
  </si>
  <si>
    <t xml:space="preserve">  Planned ending inventory of finished goods</t>
  </si>
  <si>
    <t xml:space="preserve">  Beginning Inventory of raw materials</t>
  </si>
  <si>
    <t xml:space="preserve">  Budgeted puchases of raw materials ( in pounds)</t>
  </si>
  <si>
    <t>First Accumulate Basic Forecast</t>
  </si>
  <si>
    <t>March</t>
  </si>
  <si>
    <t>April</t>
  </si>
  <si>
    <t xml:space="preserve">Sales during this month at retail   </t>
  </si>
  <si>
    <t xml:space="preserve">Goods purchased during month at  </t>
  </si>
  <si>
    <t>Cash Collections This Month</t>
  </si>
  <si>
    <t xml:space="preserve">  Cash collection from April sales</t>
  </si>
  <si>
    <t>Total Cash Collected This Month</t>
  </si>
  <si>
    <t>Cash Payments Made This Month</t>
  </si>
  <si>
    <t xml:space="preserve">  Rent, utilities,  and other operating expenses </t>
  </si>
  <si>
    <t>Total Disbursements This Month</t>
  </si>
  <si>
    <t>Cash Summary</t>
  </si>
  <si>
    <t xml:space="preserve">  Beginning cash balance</t>
  </si>
  <si>
    <t xml:space="preserve">  Cash collections</t>
  </si>
  <si>
    <t xml:space="preserve">    Subtotal  </t>
  </si>
  <si>
    <t xml:space="preserve">  Cash Payments </t>
  </si>
  <si>
    <t>Ending Cash Balance</t>
  </si>
  <si>
    <t>May</t>
  </si>
  <si>
    <t xml:space="preserve">  Desired ending </t>
  </si>
  <si>
    <t xml:space="preserve">   wholesale cost </t>
  </si>
  <si>
    <t>Less 2% discount</t>
  </si>
  <si>
    <t xml:space="preserve">  Cash collection from February sales  </t>
  </si>
  <si>
    <t xml:space="preserve">  Cash collection from March sales  </t>
  </si>
  <si>
    <t xml:space="preserve">  Cash collection from March sales</t>
  </si>
  <si>
    <t xml:space="preserve">  Cash collection from April sales </t>
  </si>
  <si>
    <t xml:space="preserve">  Cash collection from May sales</t>
  </si>
  <si>
    <t xml:space="preserve">  Accounts Payable-Current purchases</t>
  </si>
  <si>
    <t xml:space="preserve">  Accounts Payable-Past purchases</t>
  </si>
  <si>
    <t>Less 3% discount</t>
  </si>
  <si>
    <t>Less Depreciation</t>
  </si>
  <si>
    <t>Less write-off of prepaid expenses</t>
  </si>
  <si>
    <t>Cost of sales (60%)</t>
  </si>
  <si>
    <t>Less: Sales Discounts</t>
  </si>
  <si>
    <t>Net Sales</t>
  </si>
  <si>
    <t>Gross Margin</t>
  </si>
  <si>
    <t>Expenses</t>
  </si>
  <si>
    <t>Cash expenses</t>
  </si>
  <si>
    <t>Write-off of prepaid</t>
  </si>
  <si>
    <t>Depreciation</t>
  </si>
  <si>
    <t>Production (units)</t>
  </si>
  <si>
    <t>Production Budget (Units)</t>
  </si>
  <si>
    <t>Concept question</t>
  </si>
  <si>
    <t>Concept questions on budgeting</t>
  </si>
  <si>
    <t>Budgeting Cash collections from sales (UNCC, ABC)</t>
  </si>
  <si>
    <t>Budgeting Cash payments for direct materials (Red)</t>
  </si>
  <si>
    <t>Budgeting amount of receivables and payables (UNCC)</t>
  </si>
  <si>
    <t>PRODUCTION (units)</t>
  </si>
  <si>
    <t>Anticipated disbursements</t>
  </si>
  <si>
    <t>Desired ending cash balance</t>
  </si>
  <si>
    <t>Total cash needed</t>
  </si>
  <si>
    <t>Less: Beginning Balance</t>
  </si>
  <si>
    <t>Less: Anticipated Collections</t>
  </si>
  <si>
    <t>Borrowing needed</t>
  </si>
  <si>
    <t>Budgeting cash balances and need for bank loan</t>
  </si>
  <si>
    <t>COGS</t>
  </si>
  <si>
    <t>Cost of sales</t>
  </si>
  <si>
    <t>Increase in A/P</t>
  </si>
  <si>
    <t>Cash disbursements</t>
  </si>
  <si>
    <t>May Sales</t>
  </si>
  <si>
    <t>June Sales</t>
  </si>
  <si>
    <t>July Sales</t>
  </si>
  <si>
    <t>Required: Collections in July</t>
  </si>
  <si>
    <t>Percentage Collected in July</t>
  </si>
  <si>
    <t>Gross July Sales collected in July</t>
  </si>
  <si>
    <t>June sales</t>
  </si>
  <si>
    <t>Percentage collected in July</t>
  </si>
  <si>
    <t>Gross June Sales collected in July</t>
  </si>
  <si>
    <t>May sales</t>
  </si>
  <si>
    <t>Total July Collections</t>
  </si>
  <si>
    <t xml:space="preserve">  Cost = X</t>
  </si>
  <si>
    <t>Cost of Sales</t>
  </si>
  <si>
    <t>Bad Debts Expense</t>
  </si>
  <si>
    <t>Depreciation Expense</t>
  </si>
  <si>
    <t>Other Expense</t>
  </si>
  <si>
    <t>Projected Cash Balance</t>
  </si>
  <si>
    <t>Total Expenses</t>
  </si>
  <si>
    <t>Net Income</t>
  </si>
  <si>
    <t>Projected sales for April at Retail</t>
  </si>
  <si>
    <t>Projected sales for April at wholesale</t>
  </si>
  <si>
    <t>Purchases in March for April sales</t>
  </si>
  <si>
    <t>Accounts receivable on January 1</t>
  </si>
  <si>
    <t>Accounts receivable on December 31</t>
  </si>
  <si>
    <t>Net sales in year (all on credit)</t>
  </si>
  <si>
    <t>No.</t>
  </si>
  <si>
    <t>Budgeting number of units to produce</t>
  </si>
  <si>
    <t>150% of cost</t>
  </si>
  <si>
    <t>SP / 1.5</t>
  </si>
  <si>
    <t>50% of cost</t>
  </si>
  <si>
    <t>Net operating income</t>
  </si>
  <si>
    <t>a. $810,000    b. $1,010,000    c. $1,055,000    d. $1,175,000   e. none of these</t>
  </si>
  <si>
    <t>Increase in Inventory</t>
  </si>
  <si>
    <t xml:space="preserve">  S.P. = x + .2 X</t>
  </si>
  <si>
    <t xml:space="preserve">  S.P. = 1.2 X</t>
  </si>
  <si>
    <t xml:space="preserve">  $300,000 = 1.2 X</t>
  </si>
  <si>
    <t xml:space="preserve">  $250,000 = X</t>
  </si>
  <si>
    <t>Beginning Accts Receivable</t>
  </si>
  <si>
    <t>Sales on credit</t>
  </si>
  <si>
    <t>Total available to be collected</t>
  </si>
  <si>
    <t>Total not collected</t>
  </si>
  <si>
    <t>Total collected</t>
  </si>
  <si>
    <t>Budgeted net income</t>
  </si>
  <si>
    <t>January Sales</t>
  </si>
  <si>
    <t>February Sales</t>
  </si>
  <si>
    <t>Collections in February</t>
  </si>
  <si>
    <t>Total February Sales</t>
  </si>
  <si>
    <t>Percentage of February Sales Collected in February</t>
  </si>
  <si>
    <t>Gross February Sales collected in February</t>
  </si>
  <si>
    <t>Total January Sales</t>
  </si>
  <si>
    <t>Percentage Collected in February</t>
  </si>
  <si>
    <t>Gross January Sales collected in February</t>
  </si>
  <si>
    <t>Expenditures</t>
  </si>
  <si>
    <t>Payment of accounts payable:</t>
  </si>
  <si>
    <t>Purchases in January to be paid in February</t>
  </si>
  <si>
    <t>Operating Expenses</t>
  </si>
  <si>
    <t>Depreciation (non-cash)</t>
  </si>
  <si>
    <t>Bad debts expense (non-cash)</t>
  </si>
  <si>
    <t>Increase in cash</t>
  </si>
  <si>
    <t>Beginning cash-February 1</t>
  </si>
  <si>
    <t>Ending Cash-February 28</t>
  </si>
  <si>
    <t>March Sales</t>
  </si>
  <si>
    <t>April Sales</t>
  </si>
  <si>
    <t>Gross May Sales collected in July</t>
  </si>
  <si>
    <t>Sell &amp; Administrative Expense</t>
  </si>
  <si>
    <t xml:space="preserve"> A company had the following: (in $thousands)</t>
  </si>
  <si>
    <t>Budgeting Questions</t>
  </si>
  <si>
    <t>a</t>
  </si>
  <si>
    <t>Prepare a cash budget.</t>
  </si>
  <si>
    <t>c</t>
  </si>
  <si>
    <t>Prepare a production schedule.</t>
  </si>
  <si>
    <t>b</t>
  </si>
  <si>
    <t>Prepare a sales forecast.</t>
  </si>
  <si>
    <t>d</t>
  </si>
  <si>
    <t>Prepare a budget of manufacturing costs.</t>
  </si>
  <si>
    <t xml:space="preserve"> Production of one unit of R requires two pounds of material A and three pounds of material B.  </t>
  </si>
  <si>
    <t>Actual inventory units at Sept. 1 and desired units at Sept. 30 are:</t>
  </si>
  <si>
    <t>Product R</t>
  </si>
  <si>
    <t>Material A</t>
  </si>
  <si>
    <t>Pounds</t>
  </si>
  <si>
    <t>Material B</t>
  </si>
  <si>
    <t>How many units of R should be produced during September?</t>
  </si>
  <si>
    <t>a.</t>
  </si>
  <si>
    <t>b.</t>
  </si>
  <si>
    <t>c.</t>
  </si>
  <si>
    <t>d.</t>
  </si>
  <si>
    <t xml:space="preserve">  Sales</t>
  </si>
  <si>
    <t xml:space="preserve">  Markup based on cost</t>
  </si>
  <si>
    <t xml:space="preserve">  Increase in inventories</t>
  </si>
  <si>
    <t xml:space="preserve">  Increase in accounts payable for inventories</t>
  </si>
  <si>
    <t>For July, what were the estimated cash disbursements for inventories?</t>
  </si>
  <si>
    <t>Budgeted operating income for October in the amount of</t>
  </si>
  <si>
    <t>Use the following information for the next 4 questions.</t>
  </si>
  <si>
    <t>The January 31, balance sheet of UNCC Corporation follows: (Not a Manufacturing Company)</t>
  </si>
  <si>
    <t xml:space="preserve">Cash </t>
  </si>
  <si>
    <t>Accounts receivable (net of allowance for uncollectible accounts of $2,000)</t>
  </si>
  <si>
    <t>Inventory</t>
  </si>
  <si>
    <t>Property and equipment (net of allowance for accum. Deprec. of $60,000)</t>
  </si>
  <si>
    <t>Total</t>
  </si>
  <si>
    <t>Accounts payable</t>
  </si>
  <si>
    <t>Common stock</t>
  </si>
  <si>
    <t>Retained earnings</t>
  </si>
  <si>
    <t>Additional information:</t>
  </si>
  <si>
    <t>----------------------</t>
  </si>
  <si>
    <t>On April 1 the company has a cash balance of $12,000 and must have a minimum cash</t>
  </si>
  <si>
    <t>balance of $10,000 on the first of every month for operating funds.</t>
  </si>
  <si>
    <t>Anticipated cash disbursements during April will be $51,000.</t>
  </si>
  <si>
    <t>During April the company will need to borrow:</t>
  </si>
  <si>
    <t xml:space="preserve">d. </t>
  </si>
  <si>
    <t xml:space="preserve">e. </t>
  </si>
  <si>
    <t>Other</t>
  </si>
  <si>
    <t xml:space="preserve">Seventy percent of sales are collected in the month of the sale, 20% in month following the sale, </t>
  </si>
  <si>
    <t xml:space="preserve">and 8% in second month following the sale, (2% are uncollectible).  </t>
  </si>
  <si>
    <t>What are budgeted cash receipts for July?</t>
  </si>
  <si>
    <t>Actual Inventory -September 1</t>
  </si>
  <si>
    <t xml:space="preserve">·   Sales are budgeted at $300,000.  </t>
  </si>
  <si>
    <t>·   All sales are credit sales and a provision for bad debts is made monthly at the rate of 2% of sales.</t>
  </si>
  <si>
    <t xml:space="preserve">·   Merchandise inventory was $70,000 at September 30. </t>
  </si>
  <si>
    <t>·   Cash disbursements for selling and administrative expenses in the month are $33,000.</t>
  </si>
  <si>
    <t>·   Depreciation for the month is projected at 5,000.</t>
  </si>
  <si>
    <r>
      <t>·   All merchandise is marked up to sell at invoice cost plus</t>
    </r>
    <r>
      <rPr>
        <b/>
        <u/>
        <sz val="12"/>
        <rFont val="Arial"/>
        <family val="2"/>
      </rPr>
      <t xml:space="preserve"> 20%</t>
    </r>
    <r>
      <rPr>
        <sz val="12"/>
        <rFont val="Arial"/>
        <family val="2"/>
      </rPr>
      <t>.</t>
    </r>
  </si>
  <si>
    <t>·   An increase of $10,000 is planned for the month.</t>
  </si>
  <si>
    <t>Collections are usually 60% in the month of sale, 38% the next month, and 2% uncollectible.</t>
  </si>
  <si>
    <t>Accounts payable for purchases are paid in full the following month.</t>
  </si>
  <si>
    <t>Sales are budgeted as follows:  February - $110,000   March - $120,000   April - $140,000</t>
  </si>
  <si>
    <t xml:space="preserve">Gross margin is 25% of sales.  </t>
  </si>
  <si>
    <t xml:space="preserve">Purchases each month are sufficient to cover the next month's projected sales.  </t>
  </si>
  <si>
    <t>Depreciation each month is $5,000.</t>
  </si>
  <si>
    <t>Budgeted Inventory September 30</t>
  </si>
  <si>
    <t>Which of these steps in the preparation of a master budget would logically be performed first?</t>
  </si>
  <si>
    <t>UNCC budgeted sales of 100,000 units of product R for September.</t>
  </si>
  <si>
    <t>Repeat preceding question. How many pounds of Material B should be purchased in September?</t>
  </si>
  <si>
    <r>
      <rPr>
        <sz val="12"/>
        <rFont val="Arial"/>
        <family val="2"/>
      </rPr>
      <t xml:space="preserve"> Assume expected cash receipts for </t>
    </r>
    <r>
      <rPr>
        <u/>
        <sz val="12"/>
        <rFont val="Arial"/>
        <family val="2"/>
      </rPr>
      <t xml:space="preserve">Atlanta </t>
    </r>
    <r>
      <rPr>
        <sz val="12"/>
        <rFont val="Arial"/>
        <family val="2"/>
      </rPr>
      <t>Company in April amount to $45,000.</t>
    </r>
  </si>
  <si>
    <t>Red Company prepared its cash budget for July based on the following projections:</t>
  </si>
  <si>
    <t>ABC Co. forecasts sales (all on credit) of $40,000, $50,000, and $60,000 for May, June, and July.</t>
  </si>
  <si>
    <t>A company has budgeted its activity for October based on the following information:</t>
  </si>
  <si>
    <t>What is the projected balance cash at the end of February?</t>
  </si>
  <si>
    <r>
      <rPr>
        <sz val="12"/>
        <rFont val="Arial"/>
        <family val="2"/>
      </rPr>
      <t xml:space="preserve">What is the pro forma income (loss) before income taxes for </t>
    </r>
    <r>
      <rPr>
        <b/>
        <u/>
        <sz val="12"/>
        <rFont val="Arial"/>
        <family val="2"/>
      </rPr>
      <t>April</t>
    </r>
    <r>
      <rPr>
        <sz val="12"/>
        <rFont val="Arial"/>
        <family val="2"/>
      </rPr>
      <t>?</t>
    </r>
  </si>
  <si>
    <t>What is the projected accounts payable balance on March 31?</t>
  </si>
  <si>
    <t>The cash disbursements in April for purchases are expected to be:</t>
  </si>
  <si>
    <t>A company had the following: (in $thousands)</t>
  </si>
  <si>
    <t>Cash received from customers during the year was:</t>
  </si>
  <si>
    <t>Accounts written off as uncollectible</t>
  </si>
  <si>
    <t>An</t>
  </si>
  <si>
    <t>Number of units of raw material to purchase (UNCC Production Budget)</t>
  </si>
  <si>
    <t>Beginning Accounts Receivable</t>
  </si>
  <si>
    <t xml:space="preserve">  Total Needs</t>
  </si>
  <si>
    <t xml:space="preserve">  Desired ending inventory </t>
  </si>
  <si>
    <t>Budgeting: units of raw material to purchase (UNCC Production Budget)</t>
  </si>
  <si>
    <t>Ans</t>
  </si>
  <si>
    <t>Total cash collections</t>
  </si>
  <si>
    <t xml:space="preserve">Other expenses each month, paid in cash, are expected to be $16,500.  </t>
  </si>
  <si>
    <t>No</t>
  </si>
  <si>
    <t>Cash</t>
  </si>
  <si>
    <t>Accounts Rec.</t>
  </si>
  <si>
    <t>Bal</t>
  </si>
  <si>
    <t>Totals</t>
  </si>
  <si>
    <t>Fixed Assets</t>
  </si>
  <si>
    <t>Accum. Deprec.</t>
  </si>
  <si>
    <t>Common Stock</t>
  </si>
  <si>
    <t>Retained Earn.</t>
  </si>
  <si>
    <t>Bad Debt Exp</t>
  </si>
  <si>
    <t>Depreciation Exp.</t>
  </si>
  <si>
    <t>Other Expenses</t>
  </si>
  <si>
    <t>Allow. - Bad Debts</t>
  </si>
  <si>
    <t>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</si>
</sst>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40" x14ac:knownFonts="1">
    <font>
      <sz val="12"/>
      <name val="Century Schoolbook"/>
    </font>
    <font>
      <sz val="12"/>
      <name val="Century Schoolbook"/>
      <family val="1"/>
    </font>
    <font>
      <sz val="8"/>
      <name val="Century Schoolbook"/>
      <family val="1"/>
    </font>
    <font>
      <sz val="12"/>
      <name val="Helv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2"/>
      <name val="Times New Roman"/>
      <family val="1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 style="thick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/>
    <xf numFmtId="164" fontId="5" fillId="0" borderId="0" xfId="1" applyNumberFormat="1" applyFont="1"/>
    <xf numFmtId="164" fontId="5" fillId="0" borderId="1" xfId="1" applyNumberFormat="1" applyFont="1" applyBorder="1"/>
    <xf numFmtId="0" fontId="4" fillId="0" borderId="0" xfId="0" applyFont="1" applyAlignment="1">
      <alignment horizontal="left" indent="1"/>
    </xf>
    <xf numFmtId="0" fontId="4" fillId="0" borderId="0" xfId="0" applyFont="1"/>
    <xf numFmtId="164" fontId="4" fillId="0" borderId="2" xfId="1" applyNumberFormat="1" applyFont="1" applyBorder="1"/>
    <xf numFmtId="165" fontId="5" fillId="0" borderId="0" xfId="2" applyNumberFormat="1" applyFont="1"/>
    <xf numFmtId="165" fontId="5" fillId="0" borderId="2" xfId="2" applyNumberFormat="1" applyFont="1" applyBorder="1"/>
    <xf numFmtId="0" fontId="5" fillId="0" borderId="0" xfId="0" applyNumberFormat="1" applyFont="1" applyAlignment="1">
      <alignment horizontal="left" indent="1"/>
    </xf>
    <xf numFmtId="3" fontId="5" fillId="0" borderId="0" xfId="0" applyNumberFormat="1" applyFont="1"/>
    <xf numFmtId="10" fontId="5" fillId="0" borderId="0" xfId="0" applyNumberFormat="1" applyFont="1"/>
    <xf numFmtId="165" fontId="5" fillId="0" borderId="1" xfId="2" applyNumberFormat="1" applyFont="1" applyBorder="1"/>
    <xf numFmtId="0" fontId="7" fillId="0" borderId="0" xfId="0" applyFont="1"/>
    <xf numFmtId="44" fontId="5" fillId="0" borderId="0" xfId="2" applyFont="1"/>
    <xf numFmtId="0" fontId="5" fillId="0" borderId="0" xfId="0" applyFont="1" applyAlignment="1">
      <alignment horizontal="left" indent="2"/>
    </xf>
    <xf numFmtId="9" fontId="5" fillId="0" borderId="1" xfId="4" applyFont="1" applyBorder="1"/>
    <xf numFmtId="165" fontId="5" fillId="0" borderId="1" xfId="0" applyNumberFormat="1" applyFont="1" applyBorder="1"/>
    <xf numFmtId="165" fontId="4" fillId="0" borderId="2" xfId="0" applyNumberFormat="1" applyFont="1" applyBorder="1"/>
    <xf numFmtId="165" fontId="4" fillId="0" borderId="2" xfId="2" applyNumberFormat="1" applyFont="1" applyBorder="1"/>
    <xf numFmtId="42" fontId="5" fillId="0" borderId="0" xfId="2" applyNumberFormat="1" applyFont="1"/>
    <xf numFmtId="41" fontId="5" fillId="0" borderId="0" xfId="2" applyNumberFormat="1" applyFont="1"/>
    <xf numFmtId="41" fontId="5" fillId="0" borderId="0" xfId="0" applyNumberFormat="1" applyFont="1"/>
    <xf numFmtId="41" fontId="5" fillId="0" borderId="1" xfId="2" applyNumberFormat="1" applyFont="1" applyBorder="1"/>
    <xf numFmtId="0" fontId="5" fillId="0" borderId="0" xfId="0" applyFont="1" applyAlignment="1">
      <alignment horizontal="left" indent="3"/>
    </xf>
    <xf numFmtId="164" fontId="7" fillId="0" borderId="0" xfId="1" applyNumberFormat="1" applyFont="1"/>
    <xf numFmtId="165" fontId="7" fillId="0" borderId="0" xfId="2" applyNumberFormat="1" applyFont="1"/>
    <xf numFmtId="164" fontId="7" fillId="0" borderId="1" xfId="1" applyNumberFormat="1" applyFont="1" applyBorder="1"/>
    <xf numFmtId="165" fontId="7" fillId="0" borderId="2" xfId="2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2" applyNumberFormat="1" applyFont="1" applyBorder="1" applyAlignment="1"/>
    <xf numFmtId="6" fontId="5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6" fontId="5" fillId="0" borderId="0" xfId="0" applyNumberFormat="1" applyFont="1"/>
    <xf numFmtId="6" fontId="5" fillId="0" borderId="1" xfId="0" applyNumberFormat="1" applyFont="1" applyBorder="1"/>
    <xf numFmtId="6" fontId="5" fillId="0" borderId="2" xfId="0" applyNumberFormat="1" applyFont="1" applyBorder="1"/>
    <xf numFmtId="164" fontId="5" fillId="0" borderId="4" xfId="1" applyNumberFormat="1" applyFont="1" applyBorder="1"/>
    <xf numFmtId="164" fontId="5" fillId="0" borderId="0" xfId="1" applyNumberFormat="1" applyFont="1" applyBorder="1"/>
    <xf numFmtId="165" fontId="5" fillId="0" borderId="5" xfId="2" applyNumberFormat="1" applyFont="1" applyBorder="1"/>
    <xf numFmtId="43" fontId="5" fillId="0" borderId="0" xfId="1" applyNumberFormat="1" applyFont="1"/>
    <xf numFmtId="43" fontId="5" fillId="0" borderId="0" xfId="1" applyFont="1"/>
    <xf numFmtId="43" fontId="5" fillId="0" borderId="1" xfId="1" applyNumberFormat="1" applyFont="1" applyBorder="1"/>
    <xf numFmtId="166" fontId="5" fillId="0" borderId="0" xfId="4" applyNumberFormat="1" applyFont="1"/>
    <xf numFmtId="43" fontId="5" fillId="0" borderId="1" xfId="1" applyFont="1" applyBorder="1"/>
    <xf numFmtId="44" fontId="5" fillId="0" borderId="2" xfId="2" applyFont="1" applyBorder="1"/>
    <xf numFmtId="44" fontId="5" fillId="0" borderId="0" xfId="2" applyFont="1" applyBorder="1"/>
    <xf numFmtId="43" fontId="5" fillId="0" borderId="4" xfId="1" applyFont="1" applyBorder="1"/>
    <xf numFmtId="43" fontId="5" fillId="0" borderId="5" xfId="1" applyFont="1" applyBorder="1"/>
    <xf numFmtId="164" fontId="5" fillId="0" borderId="2" xfId="1" applyNumberFormat="1" applyFont="1" applyBorder="1"/>
    <xf numFmtId="0" fontId="8" fillId="0" borderId="6" xfId="3" applyNumberFormat="1" applyFont="1" applyBorder="1" applyAlignment="1">
      <alignment horizontal="left" indent="1"/>
    </xf>
    <xf numFmtId="0" fontId="8" fillId="0" borderId="7" xfId="3" applyNumberFormat="1" applyFont="1" applyBorder="1" applyAlignment="1">
      <alignment horizontal="center"/>
    </xf>
    <xf numFmtId="0" fontId="8" fillId="0" borderId="8" xfId="3" applyNumberFormat="1" applyFont="1" applyBorder="1" applyAlignment="1">
      <alignment horizontal="center"/>
    </xf>
    <xf numFmtId="0" fontId="9" fillId="0" borderId="9" xfId="3" applyNumberFormat="1" applyFont="1" applyBorder="1" applyAlignment="1">
      <alignment horizontal="left" indent="1"/>
    </xf>
    <xf numFmtId="41" fontId="9" fillId="0" borderId="10" xfId="3" applyNumberFormat="1" applyFont="1" applyBorder="1"/>
    <xf numFmtId="41" fontId="9" fillId="0" borderId="11" xfId="3" applyNumberFormat="1" applyFont="1" applyBorder="1"/>
    <xf numFmtId="0" fontId="9" fillId="0" borderId="12" xfId="3" applyNumberFormat="1" applyFont="1" applyBorder="1" applyAlignment="1">
      <alignment horizontal="left" indent="1"/>
    </xf>
    <xf numFmtId="41" fontId="9" fillId="0" borderId="13" xfId="3" applyNumberFormat="1" applyFont="1" applyBorder="1"/>
    <xf numFmtId="41" fontId="9" fillId="0" borderId="14" xfId="3" applyNumberFormat="1" applyFont="1" applyBorder="1"/>
    <xf numFmtId="0" fontId="9" fillId="0" borderId="15" xfId="3" applyNumberFormat="1" applyFont="1" applyBorder="1" applyAlignment="1">
      <alignment horizontal="left" indent="1"/>
    </xf>
    <xf numFmtId="41" fontId="9" fillId="0" borderId="16" xfId="3" applyNumberFormat="1" applyFont="1" applyBorder="1"/>
    <xf numFmtId="41" fontId="9" fillId="0" borderId="17" xfId="3" applyNumberFormat="1" applyFont="1" applyBorder="1"/>
    <xf numFmtId="41" fontId="8" fillId="2" borderId="7" xfId="3" applyNumberFormat="1" applyFont="1" applyFill="1" applyBorder="1"/>
    <xf numFmtId="41" fontId="8" fillId="2" borderId="8" xfId="3" applyNumberFormat="1" applyFont="1" applyFill="1" applyBorder="1"/>
    <xf numFmtId="41" fontId="9" fillId="2" borderId="10" xfId="3" applyNumberFormat="1" applyFont="1" applyFill="1" applyBorder="1"/>
    <xf numFmtId="41" fontId="9" fillId="2" borderId="11" xfId="3" applyNumberFormat="1" applyFont="1" applyFill="1" applyBorder="1"/>
    <xf numFmtId="0" fontId="9" fillId="0" borderId="9" xfId="3" applyNumberFormat="1" applyFont="1" applyBorder="1" applyAlignment="1">
      <alignment horizontal="left" indent="2"/>
    </xf>
    <xf numFmtId="0" fontId="8" fillId="0" borderId="9" xfId="3" applyNumberFormat="1" applyFont="1" applyBorder="1" applyAlignment="1">
      <alignment horizontal="left" indent="1"/>
    </xf>
    <xf numFmtId="0" fontId="9" fillId="0" borderId="15" xfId="3" applyNumberFormat="1" applyFont="1" applyBorder="1" applyAlignment="1">
      <alignment horizontal="left" indent="2"/>
    </xf>
    <xf numFmtId="41" fontId="9" fillId="0" borderId="18" xfId="3" applyNumberFormat="1" applyFont="1" applyBorder="1"/>
    <xf numFmtId="41" fontId="9" fillId="0" borderId="19" xfId="3" applyNumberFormat="1" applyFont="1" applyBorder="1"/>
    <xf numFmtId="0" fontId="8" fillId="0" borderId="20" xfId="3" applyNumberFormat="1" applyFont="1" applyBorder="1" applyAlignment="1">
      <alignment horizontal="left" indent="1"/>
    </xf>
    <xf numFmtId="165" fontId="8" fillId="0" borderId="21" xfId="2" applyNumberFormat="1" applyFont="1" applyBorder="1"/>
    <xf numFmtId="165" fontId="8" fillId="0" borderId="22" xfId="2" applyNumberFormat="1" applyFont="1" applyBorder="1"/>
    <xf numFmtId="164" fontId="5" fillId="0" borderId="0" xfId="0" applyNumberFormat="1" applyFont="1"/>
    <xf numFmtId="0" fontId="10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Alignment="1"/>
    <xf numFmtId="0" fontId="9" fillId="0" borderId="0" xfId="0" applyFont="1" applyAlignment="1">
      <alignment wrapText="1"/>
    </xf>
    <xf numFmtId="0" fontId="4" fillId="0" borderId="0" xfId="0" applyFont="1" applyAlignment="1">
      <alignment horizontal="right"/>
    </xf>
    <xf numFmtId="6" fontId="5" fillId="0" borderId="0" xfId="0" applyNumberFormat="1" applyFont="1" applyAlignment="1">
      <alignment horizontal="center"/>
    </xf>
    <xf numFmtId="6" fontId="5" fillId="0" borderId="0" xfId="0" applyNumberFormat="1" applyFont="1" applyAlignment="1">
      <alignment horizontal="left"/>
    </xf>
    <xf numFmtId="0" fontId="0" fillId="0" borderId="23" xfId="0" applyBorder="1" applyAlignment="1"/>
    <xf numFmtId="0" fontId="0" fillId="0" borderId="24" xfId="0" applyBorder="1" applyAlignment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right" vertical="top" wrapText="1"/>
    </xf>
    <xf numFmtId="0" fontId="5" fillId="0" borderId="0" xfId="0" applyFont="1" applyBorder="1" applyAlignment="1"/>
    <xf numFmtId="3" fontId="5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6" fontId="5" fillId="0" borderId="25" xfId="0" applyNumberFormat="1" applyFont="1" applyBorder="1" applyAlignment="1">
      <alignment horizontal="right" vertical="top" wrapText="1"/>
    </xf>
    <xf numFmtId="3" fontId="5" fillId="0" borderId="26" xfId="0" applyNumberFormat="1" applyFont="1" applyBorder="1" applyAlignment="1">
      <alignment horizontal="right" vertical="top" wrapText="1"/>
    </xf>
    <xf numFmtId="6" fontId="5" fillId="0" borderId="27" xfId="0" applyNumberFormat="1" applyFont="1" applyBorder="1" applyAlignment="1">
      <alignment horizontal="right" vertical="top" wrapText="1"/>
    </xf>
    <xf numFmtId="0" fontId="17" fillId="0" borderId="0" xfId="0" applyFont="1"/>
    <xf numFmtId="6" fontId="5" fillId="0" borderId="10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 vertical="top" indent="1"/>
    </xf>
    <xf numFmtId="0" fontId="5" fillId="0" borderId="30" xfId="0" applyFont="1" applyBorder="1" applyAlignment="1">
      <alignment horizontal="left" vertical="top" indent="1"/>
    </xf>
    <xf numFmtId="0" fontId="5" fillId="0" borderId="31" xfId="0" applyFont="1" applyBorder="1" applyAlignment="1">
      <alignment horizontal="left" vertical="top" indent="2"/>
    </xf>
    <xf numFmtId="0" fontId="5" fillId="0" borderId="32" xfId="0" applyFont="1" applyBorder="1" applyAlignment="1">
      <alignment horizontal="left" vertical="top" indent="1"/>
    </xf>
    <xf numFmtId="0" fontId="5" fillId="0" borderId="3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34" xfId="0" applyFont="1" applyBorder="1"/>
    <xf numFmtId="0" fontId="5" fillId="0" borderId="35" xfId="0" applyFont="1" applyBorder="1" applyAlignment="1">
      <alignment horizontal="left" indent="1"/>
    </xf>
    <xf numFmtId="0" fontId="5" fillId="0" borderId="28" xfId="0" applyFont="1" applyBorder="1" applyAlignment="1">
      <alignment horizontal="left" indent="1"/>
    </xf>
    <xf numFmtId="0" fontId="5" fillId="0" borderId="5" xfId="0" applyFont="1" applyBorder="1" applyAlignment="1">
      <alignment horizontal="left" indent="2"/>
    </xf>
    <xf numFmtId="0" fontId="5" fillId="0" borderId="4" xfId="0" applyFont="1" applyBorder="1" applyAlignment="1">
      <alignment horizontal="left" indent="1"/>
    </xf>
    <xf numFmtId="6" fontId="4" fillId="0" borderId="36" xfId="0" applyNumberFormat="1" applyFont="1" applyBorder="1" applyAlignment="1">
      <alignment horizontal="right" vertical="top" wrapText="1"/>
    </xf>
    <xf numFmtId="3" fontId="5" fillId="0" borderId="37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38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28" xfId="0" applyFont="1" applyBorder="1"/>
    <xf numFmtId="0" fontId="5" fillId="0" borderId="29" xfId="0" applyFont="1" applyBorder="1" applyAlignment="1">
      <alignment vertical="top"/>
    </xf>
    <xf numFmtId="0" fontId="0" fillId="0" borderId="33" xfId="0" applyBorder="1" applyAlignment="1"/>
    <xf numFmtId="0" fontId="5" fillId="0" borderId="30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4" fillId="0" borderId="0" xfId="0" applyFont="1" applyAlignment="1">
      <alignment horizontal="right" vertical="top" wrapText="1"/>
    </xf>
    <xf numFmtId="0" fontId="4" fillId="0" borderId="0" xfId="0" applyFont="1" applyBorder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28" xfId="0" applyFont="1" applyBorder="1" applyAlignment="1">
      <alignment horizontal="left"/>
    </xf>
    <xf numFmtId="0" fontId="4" fillId="0" borderId="35" xfId="0" applyFont="1" applyBorder="1" applyAlignment="1">
      <alignment horizontal="left" indent="1"/>
    </xf>
    <xf numFmtId="0" fontId="4" fillId="0" borderId="28" xfId="0" applyFont="1" applyBorder="1" applyAlignment="1">
      <alignment horizontal="left" indent="1"/>
    </xf>
    <xf numFmtId="0" fontId="4" fillId="0" borderId="5" xfId="0" applyFont="1" applyBorder="1" applyAlignment="1">
      <alignment horizontal="left" indent="2"/>
    </xf>
    <xf numFmtId="0" fontId="4" fillId="0" borderId="4" xfId="0" applyFont="1" applyBorder="1" applyAlignment="1">
      <alignment horizontal="left" indent="1"/>
    </xf>
    <xf numFmtId="0" fontId="4" fillId="0" borderId="0" xfId="0" applyFont="1" applyAlignment="1">
      <alignment horizontal="right" vertical="top"/>
    </xf>
    <xf numFmtId="0" fontId="4" fillId="0" borderId="23" xfId="0" applyFont="1" applyBorder="1" applyAlignment="1">
      <alignment horizontal="left"/>
    </xf>
    <xf numFmtId="0" fontId="4" fillId="0" borderId="0" xfId="0" applyFont="1" applyAlignment="1">
      <alignment wrapText="1"/>
    </xf>
    <xf numFmtId="6" fontId="5" fillId="3" borderId="2" xfId="0" applyNumberFormat="1" applyFont="1" applyFill="1" applyBorder="1"/>
    <xf numFmtId="165" fontId="5" fillId="3" borderId="1" xfId="2" applyNumberFormat="1" applyFont="1" applyFill="1" applyBorder="1"/>
    <xf numFmtId="6" fontId="5" fillId="3" borderId="35" xfId="0" applyNumberFormat="1" applyFont="1" applyFill="1" applyBorder="1"/>
    <xf numFmtId="6" fontId="5" fillId="3" borderId="1" xfId="0" applyNumberFormat="1" applyFont="1" applyFill="1" applyBorder="1"/>
    <xf numFmtId="6" fontId="13" fillId="0" borderId="35" xfId="0" applyNumberFormat="1" applyFont="1" applyBorder="1"/>
    <xf numFmtId="165" fontId="4" fillId="3" borderId="28" xfId="2" applyNumberFormat="1" applyFont="1" applyFill="1" applyBorder="1" applyAlignment="1"/>
    <xf numFmtId="165" fontId="4" fillId="3" borderId="4" xfId="2" applyNumberFormat="1" applyFont="1" applyFill="1" applyBorder="1" applyAlignment="1"/>
    <xf numFmtId="165" fontId="13" fillId="0" borderId="0" xfId="2" applyNumberFormat="1" applyFont="1" applyBorder="1" applyAlignment="1"/>
    <xf numFmtId="165" fontId="7" fillId="3" borderId="2" xfId="2" applyNumberFormat="1" applyFont="1" applyFill="1" applyBorder="1"/>
    <xf numFmtId="164" fontId="7" fillId="3" borderId="1" xfId="1" applyNumberFormat="1" applyFont="1" applyFill="1" applyBorder="1"/>
    <xf numFmtId="164" fontId="7" fillId="3" borderId="28" xfId="1" applyNumberFormat="1" applyFont="1" applyFill="1" applyBorder="1"/>
    <xf numFmtId="164" fontId="7" fillId="3" borderId="4" xfId="1" applyNumberFormat="1" applyFont="1" applyFill="1" applyBorder="1"/>
    <xf numFmtId="165" fontId="4" fillId="0" borderId="0" xfId="2" applyNumberFormat="1" applyFont="1"/>
    <xf numFmtId="165" fontId="4" fillId="3" borderId="2" xfId="2" applyNumberFormat="1" applyFont="1" applyFill="1" applyBorder="1"/>
    <xf numFmtId="41" fontId="5" fillId="3" borderId="1" xfId="2" applyNumberFormat="1" applyFont="1" applyFill="1" applyBorder="1"/>
    <xf numFmtId="41" fontId="5" fillId="3" borderId="35" xfId="2" applyNumberFormat="1" applyFont="1" applyFill="1" applyBorder="1"/>
    <xf numFmtId="41" fontId="5" fillId="0" borderId="28" xfId="2" applyNumberFormat="1" applyFont="1" applyBorder="1"/>
    <xf numFmtId="41" fontId="5" fillId="3" borderId="28" xfId="2" applyNumberFormat="1" applyFont="1" applyFill="1" applyBorder="1"/>
    <xf numFmtId="165" fontId="5" fillId="3" borderId="4" xfId="2" applyNumberFormat="1" applyFont="1" applyFill="1" applyBorder="1"/>
    <xf numFmtId="41" fontId="5" fillId="3" borderId="0" xfId="2" applyNumberFormat="1" applyFont="1" applyFill="1"/>
    <xf numFmtId="9" fontId="5" fillId="3" borderId="1" xfId="4" applyFont="1" applyFill="1" applyBorder="1"/>
    <xf numFmtId="41" fontId="13" fillId="0" borderId="4" xfId="2" applyNumberFormat="1" applyFont="1" applyBorder="1"/>
    <xf numFmtId="165" fontId="5" fillId="3" borderId="0" xfId="2" applyNumberFormat="1" applyFont="1" applyFill="1"/>
    <xf numFmtId="164" fontId="5" fillId="3" borderId="1" xfId="1" applyNumberFormat="1" applyFont="1" applyFill="1" applyBorder="1"/>
    <xf numFmtId="164" fontId="5" fillId="3" borderId="28" xfId="1" applyNumberFormat="1" applyFont="1" applyFill="1" applyBorder="1"/>
    <xf numFmtId="164" fontId="5" fillId="3" borderId="4" xfId="1" applyNumberFormat="1" applyFont="1" applyFill="1" applyBorder="1"/>
    <xf numFmtId="164" fontId="5" fillId="3" borderId="5" xfId="1" applyNumberFormat="1" applyFont="1" applyFill="1" applyBorder="1"/>
    <xf numFmtId="165" fontId="13" fillId="0" borderId="4" xfId="2" applyNumberFormat="1" applyFont="1" applyBorder="1"/>
    <xf numFmtId="165" fontId="4" fillId="3" borderId="2" xfId="0" applyNumberFormat="1" applyFont="1" applyFill="1" applyBorder="1"/>
    <xf numFmtId="165" fontId="5" fillId="3" borderId="1" xfId="0" applyNumberFormat="1" applyFont="1" applyFill="1" applyBorder="1"/>
    <xf numFmtId="165" fontId="13" fillId="3" borderId="4" xfId="2" applyNumberFormat="1" applyFont="1" applyFill="1" applyBorder="1"/>
    <xf numFmtId="164" fontId="5" fillId="3" borderId="0" xfId="1" applyNumberFormat="1" applyFont="1" applyFill="1"/>
    <xf numFmtId="164" fontId="5" fillId="3" borderId="35" xfId="1" applyNumberFormat="1" applyFont="1" applyFill="1" applyBorder="1"/>
    <xf numFmtId="165" fontId="13" fillId="0" borderId="0" xfId="2" applyNumberFormat="1" applyFont="1"/>
    <xf numFmtId="165" fontId="5" fillId="3" borderId="2" xfId="2" applyNumberFormat="1" applyFont="1" applyFill="1" applyBorder="1"/>
    <xf numFmtId="164" fontId="4" fillId="3" borderId="2" xfId="1" applyNumberFormat="1" applyFont="1" applyFill="1" applyBorder="1"/>
    <xf numFmtId="164" fontId="13" fillId="3" borderId="4" xfId="1" applyNumberFormat="1" applyFont="1" applyFill="1" applyBorder="1"/>
    <xf numFmtId="164" fontId="13" fillId="3" borderId="2" xfId="1" applyNumberFormat="1" applyFont="1" applyFill="1" applyBorder="1"/>
    <xf numFmtId="164" fontId="6" fillId="3" borderId="1" xfId="1" applyNumberFormat="1" applyFont="1" applyFill="1" applyBorder="1"/>
    <xf numFmtId="164" fontId="6" fillId="3" borderId="35" xfId="1" applyNumberFormat="1" applyFont="1" applyFill="1" applyBorder="1"/>
    <xf numFmtId="164" fontId="14" fillId="3" borderId="4" xfId="1" applyNumberFormat="1" applyFont="1" applyFill="1" applyBorder="1"/>
    <xf numFmtId="0" fontId="5" fillId="0" borderId="47" xfId="5" applyFont="1" applyBorder="1" applyAlignment="1">
      <alignment vertical="center"/>
    </xf>
    <xf numFmtId="0" fontId="8" fillId="0" borderId="48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vertical="center"/>
    </xf>
    <xf numFmtId="0" fontId="18" fillId="0" borderId="0" xfId="5" applyFont="1" applyAlignment="1">
      <alignment vertical="center"/>
    </xf>
    <xf numFmtId="0" fontId="8" fillId="0" borderId="48" xfId="5" applyFont="1" applyBorder="1" applyAlignment="1">
      <alignment horizontal="left" vertical="center"/>
    </xf>
    <xf numFmtId="0" fontId="6" fillId="6" borderId="54" xfId="5" applyFont="1" applyFill="1" applyBorder="1" applyAlignment="1">
      <alignment horizontal="center" vertical="center"/>
    </xf>
    <xf numFmtId="164" fontId="14" fillId="0" borderId="0" xfId="6" applyNumberFormat="1" applyFont="1" applyBorder="1" applyAlignment="1">
      <alignment vertical="center"/>
    </xf>
    <xf numFmtId="164" fontId="14" fillId="0" borderId="49" xfId="6" applyNumberFormat="1" applyFont="1" applyBorder="1" applyAlignment="1">
      <alignment vertical="center"/>
    </xf>
    <xf numFmtId="164" fontId="14" fillId="0" borderId="57" xfId="6" applyNumberFormat="1" applyFont="1" applyBorder="1" applyAlignment="1">
      <alignment vertical="center"/>
    </xf>
    <xf numFmtId="164" fontId="4" fillId="0" borderId="0" xfId="6" applyNumberFormat="1" applyFont="1" applyBorder="1" applyAlignment="1">
      <alignment vertical="center"/>
    </xf>
    <xf numFmtId="164" fontId="4" fillId="0" borderId="49" xfId="6" applyNumberFormat="1" applyFont="1" applyBorder="1" applyAlignment="1">
      <alignment vertical="center"/>
    </xf>
    <xf numFmtId="164" fontId="4" fillId="0" borderId="57" xfId="6" applyNumberFormat="1" applyFont="1" applyBorder="1" applyAlignment="1">
      <alignment vertical="center"/>
    </xf>
    <xf numFmtId="164" fontId="13" fillId="0" borderId="0" xfId="6" applyNumberFormat="1" applyFont="1" applyBorder="1" applyAlignment="1">
      <alignment vertical="center"/>
    </xf>
    <xf numFmtId="164" fontId="13" fillId="0" borderId="57" xfId="6" applyNumberFormat="1" applyFont="1" applyBorder="1" applyAlignment="1">
      <alignment vertical="center"/>
    </xf>
    <xf numFmtId="164" fontId="23" fillId="0" borderId="0" xfId="6" applyNumberFormat="1" applyFont="1" applyBorder="1" applyAlignment="1">
      <alignment horizontal="left" vertical="center"/>
    </xf>
    <xf numFmtId="164" fontId="24" fillId="0" borderId="0" xfId="6" applyNumberFormat="1" applyFont="1" applyBorder="1" applyAlignment="1">
      <alignment horizontal="left" vertical="center"/>
    </xf>
    <xf numFmtId="1" fontId="4" fillId="0" borderId="49" xfId="6" applyNumberFormat="1" applyFont="1" applyBorder="1" applyAlignment="1">
      <alignment horizontal="center" vertical="center"/>
    </xf>
    <xf numFmtId="1" fontId="16" fillId="0" borderId="58" xfId="6" applyNumberFormat="1" applyFont="1" applyBorder="1" applyAlignment="1">
      <alignment horizontal="center" vertical="center"/>
    </xf>
    <xf numFmtId="38" fontId="8" fillId="0" borderId="57" xfId="7" applyNumberFormat="1" applyFont="1" applyFill="1" applyBorder="1" applyAlignment="1">
      <alignment vertical="center"/>
    </xf>
    <xf numFmtId="38" fontId="4" fillId="0" borderId="57" xfId="7" applyNumberFormat="1" applyFont="1" applyFill="1" applyBorder="1" applyAlignment="1">
      <alignment horizontal="center" vertical="center"/>
    </xf>
    <xf numFmtId="38" fontId="4" fillId="0" borderId="57" xfId="7" applyNumberFormat="1" applyFont="1" applyFill="1" applyBorder="1" applyAlignment="1">
      <alignment vertical="center"/>
    </xf>
    <xf numFmtId="165" fontId="9" fillId="0" borderId="0" xfId="7" applyNumberFormat="1" applyFont="1" applyBorder="1" applyAlignment="1">
      <alignment horizontal="left" vertical="center"/>
    </xf>
    <xf numFmtId="164" fontId="9" fillId="0" borderId="0" xfId="6" applyNumberFormat="1" applyFont="1" applyBorder="1" applyAlignment="1">
      <alignment vertical="center"/>
    </xf>
    <xf numFmtId="0" fontId="9" fillId="0" borderId="0" xfId="5" applyFont="1" applyBorder="1" applyAlignment="1">
      <alignment vertical="center"/>
    </xf>
    <xf numFmtId="164" fontId="4" fillId="0" borderId="0" xfId="6" applyNumberFormat="1" applyFont="1" applyBorder="1" applyAlignment="1">
      <alignment horizontal="left" vertical="center"/>
    </xf>
    <xf numFmtId="0" fontId="9" fillId="5" borderId="0" xfId="5" applyFont="1" applyFill="1" applyBorder="1" applyAlignment="1">
      <alignment horizontal="left" vertical="center"/>
    </xf>
    <xf numFmtId="165" fontId="9" fillId="5" borderId="0" xfId="7" applyNumberFormat="1" applyFont="1" applyFill="1" applyBorder="1" applyAlignment="1">
      <alignment horizontal="left" vertical="center"/>
    </xf>
    <xf numFmtId="164" fontId="9" fillId="5" borderId="0" xfId="6" applyNumberFormat="1" applyFont="1" applyFill="1" applyBorder="1" applyAlignment="1">
      <alignment vertical="center"/>
    </xf>
    <xf numFmtId="0" fontId="9" fillId="5" borderId="0" xfId="5" applyFont="1" applyFill="1" applyBorder="1" applyAlignment="1">
      <alignment vertical="center"/>
    </xf>
    <xf numFmtId="0" fontId="9" fillId="6" borderId="51" xfId="5" applyFont="1" applyFill="1" applyBorder="1" applyAlignment="1">
      <alignment vertical="center"/>
    </xf>
    <xf numFmtId="0" fontId="9" fillId="6" borderId="52" xfId="5" applyFont="1" applyFill="1" applyBorder="1" applyAlignment="1">
      <alignment vertical="center"/>
    </xf>
    <xf numFmtId="0" fontId="9" fillId="6" borderId="53" xfId="5" applyFont="1" applyFill="1" applyBorder="1" applyAlignment="1">
      <alignment horizontal="left" vertical="center"/>
    </xf>
    <xf numFmtId="0" fontId="9" fillId="6" borderId="54" xfId="5" applyFont="1" applyFill="1" applyBorder="1" applyAlignment="1">
      <alignment vertical="center"/>
    </xf>
    <xf numFmtId="164" fontId="4" fillId="6" borderId="54" xfId="6" applyNumberFormat="1" applyFont="1" applyFill="1" applyBorder="1" applyAlignment="1">
      <alignment vertical="center"/>
    </xf>
    <xf numFmtId="38" fontId="25" fillId="0" borderId="57" xfId="7" applyNumberFormat="1" applyFont="1" applyFill="1" applyBorder="1" applyAlignment="1">
      <alignment vertical="center"/>
    </xf>
    <xf numFmtId="0" fontId="9" fillId="0" borderId="55" xfId="5" applyFont="1" applyBorder="1" applyAlignment="1">
      <alignment horizontal="left" vertical="center"/>
    </xf>
    <xf numFmtId="164" fontId="23" fillId="0" borderId="55" xfId="5" applyNumberFormat="1" applyFont="1" applyBorder="1" applyAlignment="1">
      <alignment horizontal="left" vertical="center"/>
    </xf>
    <xf numFmtId="164" fontId="23" fillId="0" borderId="55" xfId="5" applyNumberFormat="1" applyFont="1" applyBorder="1" applyAlignment="1">
      <alignment vertical="center"/>
    </xf>
    <xf numFmtId="164" fontId="23" fillId="6" borderId="54" xfId="5" applyNumberFormat="1" applyFont="1" applyFill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164" fontId="23" fillId="0" borderId="0" xfId="5" applyNumberFormat="1" applyFont="1" applyBorder="1" applyAlignment="1">
      <alignment horizontal="left" vertical="center"/>
    </xf>
    <xf numFmtId="164" fontId="23" fillId="6" borderId="53" xfId="5" applyNumberFormat="1" applyFont="1" applyFill="1" applyBorder="1" applyAlignment="1">
      <alignment horizontal="left" vertical="center"/>
    </xf>
    <xf numFmtId="164" fontId="23" fillId="6" borderId="53" xfId="5" applyNumberFormat="1" applyFont="1" applyFill="1" applyBorder="1" applyAlignment="1">
      <alignment vertical="center"/>
    </xf>
    <xf numFmtId="164" fontId="23" fillId="6" borderId="56" xfId="5" applyNumberFormat="1" applyFont="1" applyFill="1" applyBorder="1" applyAlignment="1">
      <alignment vertical="center"/>
    </xf>
    <xf numFmtId="38" fontId="4" fillId="0" borderId="0" xfId="7" applyNumberFormat="1" applyFont="1" applyFill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vertical="center"/>
    </xf>
    <xf numFmtId="1" fontId="32" fillId="0" borderId="49" xfId="6" applyNumberFormat="1" applyFont="1" applyBorder="1" applyAlignment="1">
      <alignment horizontal="center" vertical="center"/>
    </xf>
    <xf numFmtId="1" fontId="32" fillId="0" borderId="58" xfId="6" applyNumberFormat="1" applyFont="1" applyBorder="1" applyAlignment="1">
      <alignment horizontal="center" vertical="center"/>
    </xf>
    <xf numFmtId="1" fontId="33" fillId="0" borderId="49" xfId="6" applyNumberFormat="1" applyFont="1" applyBorder="1" applyAlignment="1">
      <alignment horizontal="center" vertical="center"/>
    </xf>
    <xf numFmtId="164" fontId="32" fillId="0" borderId="0" xfId="6" applyNumberFormat="1" applyFont="1" applyBorder="1" applyAlignment="1">
      <alignment horizontal="left" vertical="center"/>
    </xf>
    <xf numFmtId="164" fontId="33" fillId="0" borderId="0" xfId="6" applyNumberFormat="1" applyFont="1" applyBorder="1" applyAlignment="1">
      <alignment horizontal="left" vertical="center"/>
    </xf>
    <xf numFmtId="1" fontId="33" fillId="0" borderId="0" xfId="6" applyNumberFormat="1" applyFont="1" applyBorder="1" applyAlignment="1">
      <alignment horizontal="center" vertical="center"/>
    </xf>
    <xf numFmtId="164" fontId="33" fillId="0" borderId="49" xfId="6" applyNumberFormat="1" applyFont="1" applyBorder="1" applyAlignment="1">
      <alignment horizontal="left" vertical="center"/>
    </xf>
    <xf numFmtId="1" fontId="34" fillId="0" borderId="49" xfId="6" applyNumberFormat="1" applyFont="1" applyBorder="1" applyAlignment="1">
      <alignment horizontal="center" vertical="center"/>
    </xf>
    <xf numFmtId="1" fontId="35" fillId="0" borderId="49" xfId="6" applyNumberFormat="1" applyFont="1" applyBorder="1" applyAlignment="1">
      <alignment horizontal="center" vertical="center"/>
    </xf>
    <xf numFmtId="1" fontId="35" fillId="0" borderId="0" xfId="6" applyNumberFormat="1" applyFont="1" applyBorder="1" applyAlignment="1">
      <alignment horizontal="center" vertical="center"/>
    </xf>
    <xf numFmtId="164" fontId="14" fillId="4" borderId="49" xfId="6" applyNumberFormat="1" applyFont="1" applyFill="1" applyBorder="1" applyAlignment="1">
      <alignment vertical="center"/>
    </xf>
    <xf numFmtId="164" fontId="14" fillId="4" borderId="0" xfId="6" applyNumberFormat="1" applyFont="1" applyFill="1" applyBorder="1" applyAlignment="1">
      <alignment vertical="center"/>
    </xf>
    <xf numFmtId="164" fontId="14" fillId="4" borderId="57" xfId="6" applyNumberFormat="1" applyFont="1" applyFill="1" applyBorder="1" applyAlignment="1">
      <alignment vertical="center"/>
    </xf>
    <xf numFmtId="38" fontId="14" fillId="4" borderId="57" xfId="7" applyNumberFormat="1" applyFont="1" applyFill="1" applyBorder="1" applyAlignment="1">
      <alignment vertical="center"/>
    </xf>
    <xf numFmtId="164" fontId="14" fillId="4" borderId="60" xfId="6" applyNumberFormat="1" applyFont="1" applyFill="1" applyBorder="1" applyAlignment="1">
      <alignment horizontal="left" vertical="center"/>
    </xf>
    <xf numFmtId="164" fontId="14" fillId="0" borderId="60" xfId="6" applyNumberFormat="1" applyFont="1" applyBorder="1" applyAlignment="1">
      <alignment horizontal="left" vertical="center"/>
    </xf>
    <xf numFmtId="164" fontId="14" fillId="0" borderId="61" xfId="6" applyNumberFormat="1" applyFont="1" applyBorder="1" applyAlignment="1">
      <alignment horizontal="left" vertical="center"/>
    </xf>
    <xf numFmtId="38" fontId="14" fillId="4" borderId="62" xfId="7" applyNumberFormat="1" applyFont="1" applyFill="1" applyBorder="1" applyAlignment="1">
      <alignment vertical="center"/>
    </xf>
    <xf numFmtId="164" fontId="14" fillId="4" borderId="62" xfId="6" applyNumberFormat="1" applyFont="1" applyFill="1" applyBorder="1" applyAlignment="1">
      <alignment horizontal="left" vertical="center"/>
    </xf>
    <xf numFmtId="38" fontId="14" fillId="0" borderId="60" xfId="6" applyNumberFormat="1" applyFont="1" applyBorder="1" applyAlignment="1">
      <alignment horizontal="left" vertical="center"/>
    </xf>
    <xf numFmtId="164" fontId="14" fillId="0" borderId="61" xfId="6" applyNumberFormat="1" applyFont="1" applyBorder="1" applyAlignment="1">
      <alignment vertical="center"/>
    </xf>
    <xf numFmtId="164" fontId="14" fillId="0" borderId="62" xfId="6" applyNumberFormat="1" applyFont="1" applyBorder="1" applyAlignment="1">
      <alignment horizontal="left" vertical="center"/>
    </xf>
    <xf numFmtId="164" fontId="4" fillId="0" borderId="60" xfId="6" applyNumberFormat="1" applyFont="1" applyBorder="1" applyAlignment="1">
      <alignment horizontal="left" vertical="center"/>
    </xf>
    <xf numFmtId="38" fontId="4" fillId="0" borderId="62" xfId="7" applyNumberFormat="1" applyFont="1" applyFill="1" applyBorder="1" applyAlignment="1">
      <alignment vertical="center"/>
    </xf>
    <xf numFmtId="164" fontId="4" fillId="0" borderId="62" xfId="6" applyNumberFormat="1" applyFont="1" applyBorder="1" applyAlignment="1">
      <alignment horizontal="left" vertical="center"/>
    </xf>
    <xf numFmtId="38" fontId="13" fillId="0" borderId="57" xfId="7" applyNumberFormat="1" applyFont="1" applyFill="1" applyBorder="1" applyAlignment="1">
      <alignment vertical="center"/>
    </xf>
    <xf numFmtId="38" fontId="14" fillId="0" borderId="57" xfId="7" applyNumberFormat="1" applyFont="1" applyFill="1" applyBorder="1" applyAlignment="1">
      <alignment vertical="center"/>
    </xf>
    <xf numFmtId="38" fontId="14" fillId="0" borderId="62" xfId="7" applyNumberFormat="1" applyFont="1" applyFill="1" applyBorder="1" applyAlignment="1">
      <alignment vertical="center"/>
    </xf>
    <xf numFmtId="38" fontId="14" fillId="0" borderId="63" xfId="7" applyNumberFormat="1" applyFont="1" applyFill="1" applyBorder="1" applyAlignment="1">
      <alignment vertical="center"/>
    </xf>
    <xf numFmtId="164" fontId="14" fillId="4" borderId="44" xfId="6" applyNumberFormat="1" applyFont="1" applyFill="1" applyBorder="1" applyAlignment="1">
      <alignment horizontal="left" vertical="center"/>
    </xf>
    <xf numFmtId="164" fontId="13" fillId="0" borderId="61" xfId="6" applyNumberFormat="1" applyFont="1" applyBorder="1" applyAlignment="1">
      <alignment vertical="center"/>
    </xf>
    <xf numFmtId="164" fontId="13" fillId="0" borderId="61" xfId="6" applyNumberFormat="1" applyFont="1" applyBorder="1" applyAlignment="1">
      <alignment horizontal="left" vertical="center"/>
    </xf>
    <xf numFmtId="38" fontId="13" fillId="0" borderId="62" xfId="7" applyNumberFormat="1" applyFont="1" applyFill="1" applyBorder="1" applyAlignment="1">
      <alignment vertical="center"/>
    </xf>
    <xf numFmtId="38" fontId="13" fillId="4" borderId="62" xfId="7" applyNumberFormat="1" applyFont="1" applyFill="1" applyBorder="1" applyAlignment="1">
      <alignment vertical="center"/>
    </xf>
    <xf numFmtId="164" fontId="4" fillId="0" borderId="61" xfId="6" applyNumberFormat="1" applyFont="1" applyBorder="1" applyAlignment="1">
      <alignment horizontal="left" vertical="center"/>
    </xf>
    <xf numFmtId="0" fontId="5" fillId="0" borderId="64" xfId="5" applyFont="1" applyBorder="1" applyAlignment="1">
      <alignment vertical="center"/>
    </xf>
    <xf numFmtId="0" fontId="6" fillId="0" borderId="50" xfId="5" applyFont="1" applyBorder="1" applyAlignment="1">
      <alignment vertical="center"/>
    </xf>
    <xf numFmtId="0" fontId="9" fillId="0" borderId="50" xfId="5" applyFont="1" applyBorder="1" applyAlignment="1">
      <alignment horizontal="left" vertical="center"/>
    </xf>
    <xf numFmtId="0" fontId="9" fillId="0" borderId="50" xfId="5" applyFont="1" applyBorder="1" applyAlignment="1">
      <alignment vertical="center"/>
    </xf>
    <xf numFmtId="0" fontId="9" fillId="0" borderId="59" xfId="5" applyFont="1" applyBorder="1" applyAlignment="1">
      <alignment vertical="center"/>
    </xf>
    <xf numFmtId="0" fontId="5" fillId="0" borderId="65" xfId="5" applyFont="1" applyBorder="1" applyAlignment="1">
      <alignment vertical="center"/>
    </xf>
    <xf numFmtId="0" fontId="5" fillId="0" borderId="61" xfId="5" applyFont="1" applyBorder="1" applyAlignment="1">
      <alignment horizontal="center" vertical="center"/>
    </xf>
    <xf numFmtId="164" fontId="4" fillId="0" borderId="61" xfId="6" applyNumberFormat="1" applyFont="1" applyBorder="1" applyAlignment="1">
      <alignment vertical="center"/>
    </xf>
    <xf numFmtId="0" fontId="9" fillId="0" borderId="61" xfId="5" applyFont="1" applyBorder="1" applyAlignment="1">
      <alignment vertical="center"/>
    </xf>
    <xf numFmtId="0" fontId="9" fillId="5" borderId="65" xfId="5" applyFont="1" applyFill="1" applyBorder="1" applyAlignment="1">
      <alignment horizontal="left" vertical="center"/>
    </xf>
    <xf numFmtId="0" fontId="9" fillId="5" borderId="61" xfId="5" applyFont="1" applyFill="1" applyBorder="1" applyAlignment="1">
      <alignment vertical="center"/>
    </xf>
    <xf numFmtId="0" fontId="9" fillId="6" borderId="66" xfId="5" applyFont="1" applyFill="1" applyBorder="1" applyAlignment="1">
      <alignment horizontal="left" vertical="center"/>
    </xf>
    <xf numFmtId="164" fontId="23" fillId="0" borderId="61" xfId="5" applyNumberFormat="1" applyFont="1" applyBorder="1" applyAlignment="1">
      <alignment vertical="center"/>
    </xf>
    <xf numFmtId="0" fontId="9" fillId="6" borderId="67" xfId="5" applyFont="1" applyFill="1" applyBorder="1" applyAlignment="1">
      <alignment horizontal="left" vertical="center"/>
    </xf>
    <xf numFmtId="0" fontId="5" fillId="0" borderId="68" xfId="5" applyFont="1" applyBorder="1" applyAlignment="1">
      <alignment vertical="center"/>
    </xf>
    <xf numFmtId="38" fontId="4" fillId="0" borderId="1" xfId="7" applyNumberFormat="1" applyFont="1" applyFill="1" applyBorder="1" applyAlignment="1">
      <alignment vertical="center"/>
    </xf>
    <xf numFmtId="0" fontId="9" fillId="0" borderId="1" xfId="5" applyFont="1" applyBorder="1" applyAlignment="1">
      <alignment horizontal="left" vertical="center"/>
    </xf>
    <xf numFmtId="164" fontId="4" fillId="0" borderId="1" xfId="6" applyNumberFormat="1" applyFont="1" applyBorder="1" applyAlignment="1">
      <alignment horizontal="left" vertical="center"/>
    </xf>
    <xf numFmtId="164" fontId="4" fillId="0" borderId="1" xfId="6" applyNumberFormat="1" applyFont="1" applyBorder="1" applyAlignment="1">
      <alignment vertical="center"/>
    </xf>
    <xf numFmtId="164" fontId="4" fillId="0" borderId="69" xfId="6" applyNumberFormat="1" applyFont="1" applyBorder="1" applyAlignment="1">
      <alignment vertical="center"/>
    </xf>
    <xf numFmtId="164" fontId="14" fillId="4" borderId="61" xfId="6" applyNumberFormat="1" applyFont="1" applyFill="1" applyBorder="1" applyAlignment="1">
      <alignment horizontal="center" vertical="center"/>
    </xf>
    <xf numFmtId="164" fontId="14" fillId="0" borderId="48" xfId="6" applyNumberFormat="1" applyFont="1" applyBorder="1" applyAlignment="1">
      <alignment vertical="center"/>
    </xf>
    <xf numFmtId="164" fontId="4" fillId="0" borderId="72" xfId="6" applyNumberFormat="1" applyFont="1" applyBorder="1" applyAlignment="1">
      <alignment horizontal="left" vertical="center"/>
    </xf>
    <xf numFmtId="164" fontId="4" fillId="0" borderId="48" xfId="6" applyNumberFormat="1" applyFont="1" applyBorder="1" applyAlignment="1">
      <alignment horizontal="center" vertical="center"/>
    </xf>
    <xf numFmtId="164" fontId="14" fillId="0" borderId="72" xfId="6" applyNumberFormat="1" applyFont="1" applyBorder="1" applyAlignment="1">
      <alignment horizontal="left" vertical="center"/>
    </xf>
    <xf numFmtId="164" fontId="14" fillId="4" borderId="48" xfId="6" applyNumberFormat="1" applyFont="1" applyFill="1" applyBorder="1" applyAlignment="1">
      <alignment horizontal="center" vertical="center"/>
    </xf>
    <xf numFmtId="164" fontId="14" fillId="4" borderId="48" xfId="6" applyNumberFormat="1" applyFont="1" applyFill="1" applyBorder="1" applyAlignment="1">
      <alignment vertical="center"/>
    </xf>
    <xf numFmtId="164" fontId="14" fillId="0" borderId="72" xfId="6" applyNumberFormat="1" applyFont="1" applyBorder="1" applyAlignment="1">
      <alignment vertical="center"/>
    </xf>
    <xf numFmtId="164" fontId="13" fillId="0" borderId="72" xfId="6" applyNumberFormat="1" applyFont="1" applyBorder="1" applyAlignment="1">
      <alignment vertical="center"/>
    </xf>
    <xf numFmtId="37" fontId="13" fillId="4" borderId="48" xfId="6" applyNumberFormat="1" applyFont="1" applyFill="1" applyBorder="1" applyAlignment="1">
      <alignment vertical="center"/>
    </xf>
    <xf numFmtId="37" fontId="13" fillId="4" borderId="72" xfId="6" applyNumberFormat="1" applyFont="1" applyFill="1" applyBorder="1" applyAlignment="1">
      <alignment vertical="center"/>
    </xf>
    <xf numFmtId="164" fontId="13" fillId="0" borderId="48" xfId="6" applyNumberFormat="1" applyFont="1" applyBorder="1" applyAlignment="1">
      <alignment vertical="center"/>
    </xf>
    <xf numFmtId="37" fontId="14" fillId="4" borderId="72" xfId="6" applyNumberFormat="1" applyFont="1" applyFill="1" applyBorder="1" applyAlignment="1">
      <alignment vertical="center"/>
    </xf>
    <xf numFmtId="164" fontId="4" fillId="0" borderId="48" xfId="6" applyNumberFormat="1" applyFont="1" applyBorder="1" applyAlignment="1">
      <alignment vertical="center"/>
    </xf>
    <xf numFmtId="164" fontId="13" fillId="4" borderId="72" xfId="6" applyNumberFormat="1" applyFont="1" applyFill="1" applyBorder="1" applyAlignment="1">
      <alignment horizontal="left" vertical="center"/>
    </xf>
    <xf numFmtId="0" fontId="38" fillId="7" borderId="0" xfId="5" applyFont="1" applyFill="1" applyBorder="1" applyAlignment="1">
      <alignment vertical="center"/>
    </xf>
    <xf numFmtId="0" fontId="39" fillId="7" borderId="0" xfId="5" applyFont="1" applyFill="1" applyBorder="1" applyAlignment="1">
      <alignment horizontal="center" vertical="center"/>
    </xf>
    <xf numFmtId="164" fontId="16" fillId="7" borderId="0" xfId="6" applyNumberFormat="1" applyFont="1" applyFill="1" applyBorder="1" applyAlignment="1">
      <alignment vertical="center"/>
    </xf>
    <xf numFmtId="0" fontId="9" fillId="7" borderId="0" xfId="5" applyFont="1" applyFill="1" applyBorder="1" applyAlignment="1">
      <alignment vertical="center"/>
    </xf>
    <xf numFmtId="0" fontId="9" fillId="7" borderId="0" xfId="5" applyFont="1" applyFill="1" applyBorder="1" applyAlignment="1">
      <alignment horizontal="left" vertical="center"/>
    </xf>
    <xf numFmtId="0" fontId="9" fillId="7" borderId="61" xfId="5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16" fontId="5" fillId="0" borderId="39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0" xfId="0" applyFont="1" applyBorder="1" applyAlignment="1">
      <alignment horizontal="center" vertical="top"/>
    </xf>
    <xf numFmtId="16" fontId="5" fillId="0" borderId="39" xfId="0" quotePrefix="1" applyNumberFormat="1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/>
    </xf>
    <xf numFmtId="3" fontId="5" fillId="0" borderId="42" xfId="0" applyNumberFormat="1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3" fontId="5" fillId="0" borderId="38" xfId="0" applyNumberFormat="1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6" fontId="5" fillId="0" borderId="10" xfId="0" applyNumberFormat="1" applyFont="1" applyBorder="1" applyAlignment="1">
      <alignment vertical="top"/>
    </xf>
    <xf numFmtId="0" fontId="5" fillId="0" borderId="10" xfId="0" applyFont="1" applyBorder="1" applyAlignment="1"/>
    <xf numFmtId="3" fontId="5" fillId="0" borderId="43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3" fontId="5" fillId="0" borderId="35" xfId="0" applyNumberFormat="1" applyFont="1" applyBorder="1" applyAlignment="1">
      <alignment horizontal="right" vertical="top"/>
    </xf>
    <xf numFmtId="3" fontId="5" fillId="0" borderId="28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5" fillId="0" borderId="35" xfId="0" applyFont="1" applyBorder="1" applyAlignment="1">
      <alignment vertical="top"/>
    </xf>
    <xf numFmtId="0" fontId="5" fillId="0" borderId="44" xfId="0" applyFont="1" applyBorder="1" applyAlignment="1"/>
    <xf numFmtId="0" fontId="5" fillId="0" borderId="28" xfId="0" applyFont="1" applyBorder="1" applyAlignment="1">
      <alignment vertical="top"/>
    </xf>
    <xf numFmtId="0" fontId="5" fillId="0" borderId="45" xfId="0" applyFont="1" applyBorder="1" applyAlignment="1"/>
    <xf numFmtId="0" fontId="5" fillId="0" borderId="5" xfId="0" applyFont="1" applyBorder="1" applyAlignment="1">
      <alignment vertical="top"/>
    </xf>
    <xf numFmtId="0" fontId="5" fillId="0" borderId="46" xfId="0" applyFont="1" applyBorder="1" applyAlignment="1"/>
    <xf numFmtId="9" fontId="5" fillId="0" borderId="10" xfId="0" applyNumberFormat="1" applyFont="1" applyBorder="1" applyAlignment="1">
      <alignment vertical="top"/>
    </xf>
    <xf numFmtId="3" fontId="5" fillId="0" borderId="5" xfId="0" applyNumberFormat="1" applyFont="1" applyBorder="1" applyAlignment="1">
      <alignment horizontal="right" vertical="top"/>
    </xf>
    <xf numFmtId="0" fontId="0" fillId="0" borderId="0" xfId="0" applyAlignment="1"/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/>
    <xf numFmtId="0" fontId="26" fillId="4" borderId="70" xfId="5" applyFont="1" applyFill="1" applyBorder="1" applyAlignment="1">
      <alignment horizontal="center" vertical="center"/>
    </xf>
    <xf numFmtId="0" fontId="27" fillId="4" borderId="71" xfId="5" applyFont="1" applyFill="1" applyBorder="1" applyAlignment="1">
      <alignment horizontal="center" vertical="center"/>
    </xf>
    <xf numFmtId="0" fontId="30" fillId="4" borderId="70" xfId="5" applyFont="1" applyFill="1" applyBorder="1" applyAlignment="1">
      <alignment horizontal="center" vertical="center"/>
    </xf>
    <xf numFmtId="0" fontId="31" fillId="4" borderId="71" xfId="5" applyFont="1" applyFill="1" applyBorder="1" applyAlignment="1">
      <alignment horizontal="center" vertical="center"/>
    </xf>
    <xf numFmtId="0" fontId="21" fillId="4" borderId="70" xfId="5" applyFont="1" applyFill="1" applyBorder="1" applyAlignment="1">
      <alignment horizontal="center" vertical="center"/>
    </xf>
    <xf numFmtId="0" fontId="22" fillId="4" borderId="71" xfId="5" applyFont="1" applyFill="1" applyBorder="1" applyAlignment="1">
      <alignment horizontal="center" vertical="center"/>
    </xf>
    <xf numFmtId="0" fontId="19" fillId="4" borderId="70" xfId="5" applyFont="1" applyFill="1" applyBorder="1" applyAlignment="1">
      <alignment horizontal="center" vertical="center"/>
    </xf>
    <xf numFmtId="0" fontId="20" fillId="4" borderId="71" xfId="5" applyFont="1" applyFill="1" applyBorder="1" applyAlignment="1">
      <alignment horizontal="center" vertical="center"/>
    </xf>
    <xf numFmtId="0" fontId="28" fillId="4" borderId="70" xfId="5" applyFont="1" applyFill="1" applyBorder="1" applyAlignment="1">
      <alignment horizontal="center" vertical="center"/>
    </xf>
    <xf numFmtId="0" fontId="29" fillId="4" borderId="71" xfId="5" applyFont="1" applyFill="1" applyBorder="1" applyAlignment="1">
      <alignment horizontal="center" vertical="center"/>
    </xf>
    <xf numFmtId="0" fontId="36" fillId="4" borderId="70" xfId="5" applyFont="1" applyFill="1" applyBorder="1" applyAlignment="1">
      <alignment horizontal="center" vertical="center"/>
    </xf>
    <xf numFmtId="0" fontId="37" fillId="4" borderId="71" xfId="5" applyFont="1" applyFill="1" applyBorder="1" applyAlignment="1">
      <alignment horizontal="center" vertical="center"/>
    </xf>
  </cellXfs>
  <cellStyles count="8">
    <cellStyle name="Comma" xfId="1" builtinId="3"/>
    <cellStyle name="Comma 2" xfId="6"/>
    <cellStyle name="Currency" xfId="2" builtinId="4"/>
    <cellStyle name="Currency 2" xfId="7"/>
    <cellStyle name="Normal" xfId="0" builtinId="0"/>
    <cellStyle name="Normal 2" xfId="5"/>
    <cellStyle name="Normal_Sheet1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workbookViewId="0">
      <selection activeCell="F8" sqref="F8"/>
    </sheetView>
  </sheetViews>
  <sheetFormatPr defaultRowHeight="15.75" x14ac:dyDescent="0.25"/>
  <cols>
    <col min="1" max="2" width="3.109375" style="3" customWidth="1"/>
    <col min="3" max="3" width="10.21875" style="3" customWidth="1"/>
    <col min="4" max="4" width="3" style="8" customWidth="1"/>
    <col min="5" max="5" width="10.77734375" style="3" customWidth="1"/>
    <col min="6" max="6" width="2.5546875" style="8" customWidth="1"/>
    <col min="7" max="7" width="11.21875" style="3" customWidth="1"/>
    <col min="8" max="8" width="2.77734375" style="8" customWidth="1"/>
    <col min="9" max="9" width="11.44140625" style="3" customWidth="1"/>
    <col min="10" max="10" width="4.33203125" style="8" customWidth="1"/>
    <col min="11" max="11" width="10.5546875" style="3" customWidth="1"/>
    <col min="12" max="14" width="8.88671875" style="3"/>
  </cols>
  <sheetData>
    <row r="1" spans="1:17" x14ac:dyDescent="0.25">
      <c r="A1" s="87" t="s">
        <v>179</v>
      </c>
      <c r="B1" s="87"/>
    </row>
    <row r="2" spans="1:17" x14ac:dyDescent="0.25">
      <c r="A2" s="88"/>
      <c r="B2" s="88"/>
    </row>
    <row r="3" spans="1:17" x14ac:dyDescent="0.25">
      <c r="A3" s="32">
        <v>1</v>
      </c>
      <c r="B3" s="3" t="s">
        <v>242</v>
      </c>
    </row>
    <row r="4" spans="1:17" x14ac:dyDescent="0.25">
      <c r="B4" s="89" t="s">
        <v>180</v>
      </c>
      <c r="C4" s="307" t="s">
        <v>181</v>
      </c>
      <c r="D4" s="307"/>
      <c r="E4" s="307"/>
      <c r="F4" s="127" t="s">
        <v>182</v>
      </c>
      <c r="G4" s="323" t="s">
        <v>183</v>
      </c>
      <c r="H4" s="323"/>
      <c r="I4" s="323"/>
      <c r="J4" s="324"/>
    </row>
    <row r="5" spans="1:17" x14ac:dyDescent="0.25">
      <c r="B5" s="89" t="s">
        <v>184</v>
      </c>
      <c r="C5" s="307" t="s">
        <v>185</v>
      </c>
      <c r="D5" s="307"/>
      <c r="E5" s="307"/>
      <c r="F5" s="127" t="s">
        <v>186</v>
      </c>
      <c r="G5" s="323" t="s">
        <v>187</v>
      </c>
      <c r="H5" s="323"/>
      <c r="I5" s="323"/>
      <c r="J5" s="324"/>
      <c r="K5" s="333"/>
    </row>
    <row r="7" spans="1:17" x14ac:dyDescent="0.25">
      <c r="A7" s="32">
        <v>2</v>
      </c>
      <c r="B7" s="3" t="s">
        <v>243</v>
      </c>
    </row>
    <row r="8" spans="1:17" x14ac:dyDescent="0.25">
      <c r="B8" s="3" t="s">
        <v>188</v>
      </c>
    </row>
    <row r="9" spans="1:17" ht="16.5" thickBot="1" x14ac:dyDescent="0.3">
      <c r="B9" s="3" t="s">
        <v>189</v>
      </c>
    </row>
    <row r="10" spans="1:17" s="79" customFormat="1" ht="16.5" thickBot="1" x14ac:dyDescent="0.3">
      <c r="A10" s="118"/>
      <c r="B10" s="120"/>
      <c r="C10" s="121"/>
      <c r="D10" s="311" t="s">
        <v>227</v>
      </c>
      <c r="E10" s="309"/>
      <c r="F10" s="309"/>
      <c r="G10" s="312"/>
      <c r="H10" s="308" t="s">
        <v>241</v>
      </c>
      <c r="I10" s="309"/>
      <c r="J10" s="309"/>
      <c r="K10" s="310"/>
      <c r="L10" s="3"/>
      <c r="M10" s="3"/>
      <c r="N10" s="3"/>
      <c r="O10"/>
      <c r="P10"/>
      <c r="Q10"/>
    </row>
    <row r="11" spans="1:17" s="79" customFormat="1" x14ac:dyDescent="0.25">
      <c r="B11" s="122" t="s">
        <v>190</v>
      </c>
      <c r="C11" s="85"/>
      <c r="D11" s="313">
        <v>20000</v>
      </c>
      <c r="E11" s="314"/>
      <c r="F11" s="314"/>
      <c r="G11" s="124" t="s">
        <v>15</v>
      </c>
      <c r="H11" s="313">
        <v>30000</v>
      </c>
      <c r="I11" s="321"/>
      <c r="J11" s="325" t="s">
        <v>15</v>
      </c>
      <c r="K11" s="326"/>
      <c r="L11" s="3"/>
      <c r="M11" s="3"/>
      <c r="N11" s="3"/>
      <c r="O11"/>
      <c r="P11"/>
      <c r="Q11"/>
    </row>
    <row r="12" spans="1:17" s="79" customFormat="1" x14ac:dyDescent="0.25">
      <c r="B12" s="122" t="s">
        <v>191</v>
      </c>
      <c r="C12" s="85"/>
      <c r="D12" s="315">
        <v>25000</v>
      </c>
      <c r="E12" s="316"/>
      <c r="F12" s="316"/>
      <c r="G12" s="125" t="s">
        <v>192</v>
      </c>
      <c r="H12" s="315">
        <v>18000</v>
      </c>
      <c r="I12" s="322"/>
      <c r="J12" s="327" t="s">
        <v>192</v>
      </c>
      <c r="K12" s="328"/>
      <c r="L12" s="80"/>
      <c r="M12" s="80"/>
      <c r="N12" s="80"/>
    </row>
    <row r="13" spans="1:17" s="79" customFormat="1" ht="16.5" thickBot="1" x14ac:dyDescent="0.3">
      <c r="B13" s="123" t="s">
        <v>193</v>
      </c>
      <c r="C13" s="86"/>
      <c r="D13" s="319">
        <v>22000</v>
      </c>
      <c r="E13" s="320"/>
      <c r="F13" s="320"/>
      <c r="G13" s="126" t="s">
        <v>192</v>
      </c>
      <c r="H13" s="319">
        <v>24000</v>
      </c>
      <c r="I13" s="332"/>
      <c r="J13" s="329" t="s">
        <v>192</v>
      </c>
      <c r="K13" s="330"/>
      <c r="L13" s="80"/>
      <c r="M13" s="80"/>
      <c r="N13" s="80"/>
    </row>
    <row r="14" spans="1:17" x14ac:dyDescent="0.25">
      <c r="B14" s="90" t="s">
        <v>194</v>
      </c>
      <c r="C14" s="90"/>
      <c r="D14" s="128"/>
      <c r="E14" s="90"/>
      <c r="F14" s="128"/>
      <c r="G14" s="90"/>
      <c r="H14" s="128"/>
      <c r="I14" s="90"/>
      <c r="J14" s="128"/>
      <c r="K14" s="80"/>
      <c r="L14" s="80"/>
      <c r="M14" s="80"/>
      <c r="N14" s="80"/>
      <c r="O14" s="79"/>
      <c r="P14" s="79"/>
      <c r="Q14" s="79"/>
    </row>
    <row r="15" spans="1:17" x14ac:dyDescent="0.25">
      <c r="B15" s="130" t="s">
        <v>195</v>
      </c>
      <c r="C15" s="91">
        <v>105000</v>
      </c>
      <c r="D15" s="136" t="s">
        <v>196</v>
      </c>
      <c r="E15" s="92">
        <v>95000</v>
      </c>
      <c r="F15" s="129" t="s">
        <v>197</v>
      </c>
      <c r="G15" s="92">
        <v>110000</v>
      </c>
      <c r="H15" s="129" t="s">
        <v>198</v>
      </c>
      <c r="I15" s="92">
        <v>330000</v>
      </c>
      <c r="J15" s="138"/>
      <c r="K15" s="93"/>
      <c r="L15" s="93"/>
      <c r="M15" s="81"/>
      <c r="N15" s="81"/>
      <c r="O15" s="78"/>
      <c r="P15" s="78"/>
      <c r="Q15" s="78"/>
    </row>
    <row r="17" spans="1:11" x14ac:dyDescent="0.25">
      <c r="A17" s="32">
        <v>3</v>
      </c>
      <c r="B17" s="3" t="s">
        <v>244</v>
      </c>
    </row>
    <row r="18" spans="1:11" x14ac:dyDescent="0.25">
      <c r="B18" s="130" t="s">
        <v>195</v>
      </c>
      <c r="C18" s="91">
        <v>272000</v>
      </c>
      <c r="D18" s="127" t="s">
        <v>196</v>
      </c>
      <c r="E18" s="91">
        <v>298000</v>
      </c>
      <c r="F18" s="130" t="s">
        <v>197</v>
      </c>
      <c r="G18" s="91">
        <v>332000</v>
      </c>
      <c r="H18" s="127" t="s">
        <v>198</v>
      </c>
      <c r="I18" s="91">
        <v>317000</v>
      </c>
    </row>
    <row r="20" spans="1:11" x14ac:dyDescent="0.25">
      <c r="A20" s="32">
        <v>4</v>
      </c>
      <c r="B20" s="3" t="s">
        <v>245</v>
      </c>
    </row>
    <row r="21" spans="1:11" x14ac:dyDescent="0.25">
      <c r="B21" s="3" t="s">
        <v>217</v>
      </c>
    </row>
    <row r="22" spans="1:11" x14ac:dyDescent="0.25">
      <c r="B22" s="3" t="s">
        <v>218</v>
      </c>
    </row>
    <row r="23" spans="1:11" x14ac:dyDescent="0.25">
      <c r="B23" s="3" t="s">
        <v>219</v>
      </c>
    </row>
    <row r="24" spans="1:11" x14ac:dyDescent="0.25">
      <c r="B24" s="3" t="s">
        <v>220</v>
      </c>
    </row>
    <row r="25" spans="1:11" x14ac:dyDescent="0.25">
      <c r="B25" s="8" t="s">
        <v>195</v>
      </c>
      <c r="C25" s="84">
        <v>2000</v>
      </c>
      <c r="D25" s="8" t="s">
        <v>196</v>
      </c>
      <c r="E25" s="84">
        <v>4000</v>
      </c>
      <c r="F25" s="8" t="s">
        <v>197</v>
      </c>
      <c r="G25" s="84">
        <v>6000</v>
      </c>
      <c r="H25" s="8" t="s">
        <v>221</v>
      </c>
      <c r="I25" s="84">
        <v>8000</v>
      </c>
      <c r="J25" s="82" t="s">
        <v>222</v>
      </c>
      <c r="K25" s="3" t="s">
        <v>223</v>
      </c>
    </row>
    <row r="27" spans="1:11" x14ac:dyDescent="0.25">
      <c r="A27" s="32">
        <v>5</v>
      </c>
      <c r="B27" s="3" t="s">
        <v>246</v>
      </c>
    </row>
    <row r="28" spans="1:11" x14ac:dyDescent="0.25">
      <c r="A28" s="116"/>
      <c r="B28" s="117" t="s">
        <v>199</v>
      </c>
      <c r="C28" s="119"/>
      <c r="D28" s="131"/>
      <c r="E28" s="100"/>
      <c r="F28" s="131"/>
      <c r="G28" s="100"/>
      <c r="H28" s="137"/>
      <c r="I28" s="317">
        <v>1500000</v>
      </c>
      <c r="J28" s="318"/>
    </row>
    <row r="29" spans="1:11" x14ac:dyDescent="0.25">
      <c r="A29" s="116"/>
      <c r="B29" s="117" t="s">
        <v>200</v>
      </c>
      <c r="C29" s="119"/>
      <c r="D29" s="131"/>
      <c r="E29" s="100"/>
      <c r="F29" s="131"/>
      <c r="G29" s="100"/>
      <c r="H29" s="137"/>
      <c r="I29" s="331">
        <v>0.5</v>
      </c>
      <c r="J29" s="318"/>
    </row>
    <row r="30" spans="1:11" x14ac:dyDescent="0.25">
      <c r="A30" s="116"/>
      <c r="B30" s="117" t="s">
        <v>201</v>
      </c>
      <c r="C30" s="119"/>
      <c r="D30" s="131"/>
      <c r="E30" s="100"/>
      <c r="F30" s="131"/>
      <c r="G30" s="100"/>
      <c r="H30" s="137"/>
      <c r="I30" s="317">
        <v>130000</v>
      </c>
      <c r="J30" s="318"/>
    </row>
    <row r="31" spans="1:11" x14ac:dyDescent="0.25">
      <c r="A31" s="116"/>
      <c r="B31" s="117" t="s">
        <v>202</v>
      </c>
      <c r="C31" s="119"/>
      <c r="D31" s="131"/>
      <c r="E31" s="100"/>
      <c r="F31" s="131"/>
      <c r="G31" s="100"/>
      <c r="H31" s="137"/>
      <c r="I31" s="317">
        <v>120000</v>
      </c>
      <c r="J31" s="318"/>
    </row>
    <row r="32" spans="1:11" x14ac:dyDescent="0.25">
      <c r="B32" s="3" t="s">
        <v>203</v>
      </c>
    </row>
    <row r="33" spans="1:11" x14ac:dyDescent="0.25">
      <c r="B33" s="8" t="s">
        <v>195</v>
      </c>
      <c r="C33" s="84">
        <v>810000</v>
      </c>
      <c r="D33" s="8" t="s">
        <v>196</v>
      </c>
      <c r="E33" s="84">
        <v>1010000</v>
      </c>
      <c r="F33" s="8" t="s">
        <v>197</v>
      </c>
      <c r="G33" s="37">
        <v>1055000</v>
      </c>
      <c r="H33" s="8" t="s">
        <v>221</v>
      </c>
      <c r="I33" s="84">
        <v>1175000</v>
      </c>
      <c r="J33" s="82" t="s">
        <v>222</v>
      </c>
      <c r="K33" s="3" t="s">
        <v>223</v>
      </c>
    </row>
    <row r="34" spans="1:11" x14ac:dyDescent="0.25">
      <c r="A34" s="88"/>
      <c r="B34" s="88"/>
    </row>
    <row r="35" spans="1:11" x14ac:dyDescent="0.25">
      <c r="A35" s="32">
        <v>6</v>
      </c>
      <c r="B35" s="3" t="s">
        <v>247</v>
      </c>
    </row>
    <row r="36" spans="1:11" x14ac:dyDescent="0.25">
      <c r="B36" s="3" t="s">
        <v>224</v>
      </c>
    </row>
    <row r="37" spans="1:11" x14ac:dyDescent="0.25">
      <c r="B37" s="3" t="s">
        <v>225</v>
      </c>
    </row>
    <row r="38" spans="1:11" x14ac:dyDescent="0.25">
      <c r="B38" s="3" t="s">
        <v>226</v>
      </c>
    </row>
    <row r="39" spans="1:11" x14ac:dyDescent="0.25">
      <c r="B39" s="8" t="s">
        <v>195</v>
      </c>
      <c r="C39" s="84">
        <v>18800</v>
      </c>
      <c r="D39" s="8" t="s">
        <v>196</v>
      </c>
      <c r="E39" s="84">
        <v>54500</v>
      </c>
      <c r="F39" s="8" t="s">
        <v>197</v>
      </c>
      <c r="G39" s="84">
        <v>55000</v>
      </c>
      <c r="H39" s="8" t="s">
        <v>221</v>
      </c>
      <c r="I39" s="84">
        <v>55200</v>
      </c>
      <c r="J39" s="82" t="s">
        <v>222</v>
      </c>
      <c r="K39" s="3" t="s">
        <v>223</v>
      </c>
    </row>
    <row r="41" spans="1:11" x14ac:dyDescent="0.25">
      <c r="A41" s="32">
        <v>7</v>
      </c>
      <c r="B41" s="3" t="s">
        <v>248</v>
      </c>
    </row>
    <row r="42" spans="1:11" x14ac:dyDescent="0.25">
      <c r="B42" s="3" t="s">
        <v>228</v>
      </c>
    </row>
    <row r="43" spans="1:11" x14ac:dyDescent="0.25">
      <c r="B43" s="3" t="s">
        <v>229</v>
      </c>
    </row>
    <row r="44" spans="1:11" x14ac:dyDescent="0.25">
      <c r="B44" s="3" t="s">
        <v>230</v>
      </c>
    </row>
    <row r="45" spans="1:11" x14ac:dyDescent="0.25">
      <c r="B45" s="3" t="s">
        <v>234</v>
      </c>
    </row>
    <row r="46" spans="1:11" x14ac:dyDescent="0.25">
      <c r="B46" s="3" t="s">
        <v>233</v>
      </c>
    </row>
    <row r="47" spans="1:11" x14ac:dyDescent="0.25">
      <c r="B47" s="3" t="s">
        <v>231</v>
      </c>
    </row>
    <row r="48" spans="1:11" x14ac:dyDescent="0.25">
      <c r="B48" s="3" t="s">
        <v>232</v>
      </c>
    </row>
    <row r="49" spans="2:12" x14ac:dyDescent="0.25">
      <c r="B49" s="3" t="s">
        <v>204</v>
      </c>
    </row>
    <row r="50" spans="2:12" x14ac:dyDescent="0.25">
      <c r="B50" s="8" t="s">
        <v>195</v>
      </c>
      <c r="C50" s="84">
        <v>6000</v>
      </c>
      <c r="D50" s="8" t="s">
        <v>196</v>
      </c>
      <c r="E50" s="84">
        <v>9000</v>
      </c>
      <c r="F50" s="8" t="s">
        <v>197</v>
      </c>
      <c r="G50" s="84">
        <v>56000</v>
      </c>
      <c r="H50" s="8" t="s">
        <v>221</v>
      </c>
      <c r="I50" s="84">
        <v>66000</v>
      </c>
      <c r="J50" s="82" t="s">
        <v>222</v>
      </c>
      <c r="K50" s="3" t="s">
        <v>223</v>
      </c>
    </row>
    <row r="51" spans="2:12" ht="9.75" customHeight="1" x14ac:dyDescent="0.25"/>
    <row r="52" spans="2:12" x14ac:dyDescent="0.25">
      <c r="B52" s="8" t="s">
        <v>205</v>
      </c>
    </row>
    <row r="53" spans="2:12" ht="16.5" thickBot="1" x14ac:dyDescent="0.3">
      <c r="B53" s="3" t="s">
        <v>206</v>
      </c>
    </row>
    <row r="54" spans="2:12" x14ac:dyDescent="0.25">
      <c r="C54" s="101" t="s">
        <v>207</v>
      </c>
      <c r="D54" s="132"/>
      <c r="E54" s="109"/>
      <c r="F54" s="132"/>
      <c r="G54" s="109"/>
      <c r="H54" s="132"/>
      <c r="I54" s="109"/>
      <c r="J54" s="132"/>
      <c r="K54" s="105"/>
      <c r="L54" s="94">
        <v>8000</v>
      </c>
    </row>
    <row r="55" spans="2:12" x14ac:dyDescent="0.25">
      <c r="C55" s="102" t="s">
        <v>208</v>
      </c>
      <c r="D55" s="133"/>
      <c r="E55" s="110"/>
      <c r="F55" s="133"/>
      <c r="G55" s="110"/>
      <c r="H55" s="133"/>
      <c r="I55" s="110"/>
      <c r="J55" s="133"/>
      <c r="K55" s="106"/>
      <c r="L55" s="95">
        <v>38000</v>
      </c>
    </row>
    <row r="56" spans="2:12" x14ac:dyDescent="0.25">
      <c r="C56" s="102" t="s">
        <v>209</v>
      </c>
      <c r="D56" s="133"/>
      <c r="E56" s="110"/>
      <c r="F56" s="133"/>
      <c r="G56" s="110"/>
      <c r="H56" s="133"/>
      <c r="I56" s="110"/>
      <c r="J56" s="133"/>
      <c r="K56" s="106"/>
      <c r="L56" s="95">
        <v>82500</v>
      </c>
    </row>
    <row r="57" spans="2:12" ht="16.5" thickBot="1" x14ac:dyDescent="0.3">
      <c r="C57" s="102" t="s">
        <v>210</v>
      </c>
      <c r="D57" s="133"/>
      <c r="E57" s="110"/>
      <c r="F57" s="133"/>
      <c r="G57" s="110"/>
      <c r="H57" s="133"/>
      <c r="I57" s="110"/>
      <c r="J57" s="133"/>
      <c r="K57" s="106"/>
      <c r="L57" s="114">
        <v>40000</v>
      </c>
    </row>
    <row r="58" spans="2:12" ht="17.25" thickTop="1" thickBot="1" x14ac:dyDescent="0.3">
      <c r="C58" s="103" t="s">
        <v>211</v>
      </c>
      <c r="D58" s="134"/>
      <c r="E58" s="111"/>
      <c r="F58" s="134"/>
      <c r="G58" s="111"/>
      <c r="H58" s="134"/>
      <c r="I58" s="111"/>
      <c r="J58" s="134"/>
      <c r="K58" s="107"/>
      <c r="L58" s="113">
        <v>168500</v>
      </c>
    </row>
    <row r="59" spans="2:12" x14ac:dyDescent="0.25">
      <c r="C59" s="104" t="s">
        <v>212</v>
      </c>
      <c r="D59" s="135"/>
      <c r="E59" s="112"/>
      <c r="F59" s="135"/>
      <c r="G59" s="112"/>
      <c r="H59" s="135"/>
      <c r="I59" s="112"/>
      <c r="J59" s="135"/>
      <c r="K59" s="108"/>
      <c r="L59" s="96">
        <v>82500</v>
      </c>
    </row>
    <row r="60" spans="2:12" x14ac:dyDescent="0.25">
      <c r="C60" s="102" t="s">
        <v>213</v>
      </c>
      <c r="D60" s="133"/>
      <c r="E60" s="110"/>
      <c r="F60" s="133"/>
      <c r="G60" s="110"/>
      <c r="H60" s="133"/>
      <c r="I60" s="110"/>
      <c r="J60" s="133"/>
      <c r="K60" s="106"/>
      <c r="L60" s="95">
        <v>50000</v>
      </c>
    </row>
    <row r="61" spans="2:12" ht="16.5" thickBot="1" x14ac:dyDescent="0.3">
      <c r="C61" s="102" t="s">
        <v>214</v>
      </c>
      <c r="D61" s="133"/>
      <c r="E61" s="110"/>
      <c r="F61" s="133"/>
      <c r="G61" s="110"/>
      <c r="H61" s="133"/>
      <c r="I61" s="110"/>
      <c r="J61" s="133"/>
      <c r="K61" s="106"/>
      <c r="L61" s="114">
        <v>36000</v>
      </c>
    </row>
    <row r="62" spans="2:12" ht="17.25" thickTop="1" thickBot="1" x14ac:dyDescent="0.3">
      <c r="C62" s="103" t="s">
        <v>211</v>
      </c>
      <c r="D62" s="134"/>
      <c r="E62" s="111"/>
      <c r="F62" s="134"/>
      <c r="G62" s="111"/>
      <c r="H62" s="134"/>
      <c r="I62" s="111"/>
      <c r="J62" s="134"/>
      <c r="K62" s="107"/>
      <c r="L62" s="113">
        <v>168500</v>
      </c>
    </row>
    <row r="63" spans="2:12" x14ac:dyDescent="0.25">
      <c r="B63" s="8" t="s">
        <v>215</v>
      </c>
    </row>
    <row r="64" spans="2:12" x14ac:dyDescent="0.25">
      <c r="B64" s="115">
        <v>1</v>
      </c>
      <c r="C64" s="3" t="s">
        <v>235</v>
      </c>
    </row>
    <row r="65" spans="1:11" x14ac:dyDescent="0.25">
      <c r="B65" s="115">
        <v>2</v>
      </c>
      <c r="C65" s="3" t="s">
        <v>236</v>
      </c>
    </row>
    <row r="66" spans="1:11" x14ac:dyDescent="0.25">
      <c r="B66" s="115">
        <v>3</v>
      </c>
      <c r="C66" s="3" t="s">
        <v>237</v>
      </c>
    </row>
    <row r="67" spans="1:11" x14ac:dyDescent="0.25">
      <c r="B67" s="115">
        <v>4</v>
      </c>
      <c r="C67" s="3" t="s">
        <v>238</v>
      </c>
    </row>
    <row r="68" spans="1:11" x14ac:dyDescent="0.25">
      <c r="B68" s="115">
        <v>5</v>
      </c>
      <c r="C68" s="3" t="s">
        <v>239</v>
      </c>
    </row>
    <row r="69" spans="1:11" x14ac:dyDescent="0.25">
      <c r="B69" s="115">
        <v>6</v>
      </c>
      <c r="C69" s="3" t="s">
        <v>264</v>
      </c>
    </row>
    <row r="70" spans="1:11" x14ac:dyDescent="0.25">
      <c r="B70" s="115">
        <v>7</v>
      </c>
      <c r="C70" s="3" t="s">
        <v>240</v>
      </c>
    </row>
    <row r="71" spans="1:11" ht="4.5" customHeight="1" x14ac:dyDescent="0.25">
      <c r="A71" s="97"/>
      <c r="B71" s="97"/>
    </row>
    <row r="72" spans="1:11" x14ac:dyDescent="0.25">
      <c r="A72" s="32">
        <v>8</v>
      </c>
      <c r="B72" s="97" t="s">
        <v>249</v>
      </c>
    </row>
    <row r="73" spans="1:11" x14ac:dyDescent="0.25">
      <c r="B73" s="8" t="s">
        <v>195</v>
      </c>
      <c r="C73" s="84">
        <v>5000</v>
      </c>
      <c r="D73" s="8" t="s">
        <v>196</v>
      </c>
      <c r="E73" s="84">
        <v>10000</v>
      </c>
      <c r="F73" s="8" t="s">
        <v>197</v>
      </c>
      <c r="G73" s="84">
        <v>13000</v>
      </c>
      <c r="H73" s="8" t="s">
        <v>221</v>
      </c>
      <c r="I73" s="84">
        <v>22000</v>
      </c>
      <c r="J73" s="82" t="s">
        <v>222</v>
      </c>
      <c r="K73" s="84">
        <v>30000</v>
      </c>
    </row>
    <row r="74" spans="1:11" ht="12" customHeight="1" x14ac:dyDescent="0.25">
      <c r="A74" s="88"/>
      <c r="B74" s="88"/>
    </row>
    <row r="75" spans="1:11" x14ac:dyDescent="0.25">
      <c r="A75" s="32">
        <v>9</v>
      </c>
      <c r="B75" s="8" t="s">
        <v>250</v>
      </c>
    </row>
    <row r="76" spans="1:11" x14ac:dyDescent="0.25">
      <c r="B76" s="8" t="s">
        <v>195</v>
      </c>
      <c r="C76" s="84">
        <v>-3700</v>
      </c>
      <c r="D76" s="8" t="s">
        <v>196</v>
      </c>
      <c r="E76" s="84">
        <v>-1500</v>
      </c>
      <c r="F76" s="8" t="s">
        <v>197</v>
      </c>
      <c r="G76" s="84">
        <v>3800</v>
      </c>
      <c r="H76" s="8" t="s">
        <v>221</v>
      </c>
      <c r="I76" s="84">
        <v>10700</v>
      </c>
      <c r="J76" s="82" t="s">
        <v>222</v>
      </c>
      <c r="K76" s="3" t="s">
        <v>223</v>
      </c>
    </row>
    <row r="77" spans="1:11" ht="9" customHeight="1" x14ac:dyDescent="0.25">
      <c r="A77" s="88"/>
      <c r="B77" s="88"/>
    </row>
    <row r="78" spans="1:11" x14ac:dyDescent="0.25">
      <c r="A78" s="32">
        <v>10</v>
      </c>
      <c r="B78" s="3" t="s">
        <v>251</v>
      </c>
    </row>
    <row r="79" spans="1:11" x14ac:dyDescent="0.25">
      <c r="A79" s="32"/>
      <c r="B79" s="8" t="s">
        <v>195</v>
      </c>
      <c r="C79" s="84">
        <v>82500</v>
      </c>
      <c r="D79" s="8" t="s">
        <v>196</v>
      </c>
      <c r="E79" s="84">
        <v>86500</v>
      </c>
      <c r="F79" s="8" t="s">
        <v>197</v>
      </c>
      <c r="G79" s="84">
        <v>90000</v>
      </c>
      <c r="H79" s="8" t="s">
        <v>221</v>
      </c>
      <c r="I79" s="84">
        <v>105000</v>
      </c>
      <c r="J79" s="82" t="s">
        <v>222</v>
      </c>
      <c r="K79" s="3" t="s">
        <v>223</v>
      </c>
    </row>
    <row r="80" spans="1:11" ht="6" customHeight="1" x14ac:dyDescent="0.25">
      <c r="A80" s="32"/>
    </row>
    <row r="81" spans="1:11" x14ac:dyDescent="0.25">
      <c r="A81" s="32">
        <v>11</v>
      </c>
      <c r="B81" s="3" t="s">
        <v>252</v>
      </c>
    </row>
    <row r="82" spans="1:11" x14ac:dyDescent="0.25">
      <c r="A82" s="32"/>
      <c r="B82" s="8" t="s">
        <v>195</v>
      </c>
      <c r="C82" s="84">
        <v>82500</v>
      </c>
      <c r="D82" s="8" t="s">
        <v>196</v>
      </c>
      <c r="E82" s="84">
        <v>86250</v>
      </c>
      <c r="F82" s="8" t="s">
        <v>197</v>
      </c>
      <c r="G82" s="84">
        <v>90000</v>
      </c>
      <c r="H82" s="8" t="s">
        <v>221</v>
      </c>
      <c r="I82" s="84">
        <v>105000</v>
      </c>
      <c r="J82" s="82" t="s">
        <v>222</v>
      </c>
      <c r="K82" s="3" t="s">
        <v>223</v>
      </c>
    </row>
    <row r="83" spans="1:11" ht="10.5" customHeight="1" x14ac:dyDescent="0.25">
      <c r="A83" s="32"/>
      <c r="B83" s="3" t="s">
        <v>216</v>
      </c>
    </row>
    <row r="84" spans="1:11" x14ac:dyDescent="0.25">
      <c r="A84" s="32">
        <v>12</v>
      </c>
      <c r="B84" s="3" t="s">
        <v>253</v>
      </c>
    </row>
    <row r="85" spans="1:11" x14ac:dyDescent="0.25">
      <c r="C85" s="117" t="s">
        <v>135</v>
      </c>
      <c r="D85" s="131"/>
      <c r="E85" s="100"/>
      <c r="F85" s="131"/>
      <c r="G85" s="100"/>
      <c r="H85" s="137"/>
      <c r="I85" s="98">
        <v>240</v>
      </c>
    </row>
    <row r="86" spans="1:11" x14ac:dyDescent="0.25">
      <c r="C86" s="117" t="s">
        <v>136</v>
      </c>
      <c r="D86" s="131"/>
      <c r="E86" s="100"/>
      <c r="F86" s="131"/>
      <c r="G86" s="100"/>
      <c r="H86" s="137"/>
      <c r="I86" s="99">
        <v>200</v>
      </c>
    </row>
    <row r="87" spans="1:11" x14ac:dyDescent="0.25">
      <c r="C87" s="117" t="s">
        <v>137</v>
      </c>
      <c r="D87" s="131"/>
      <c r="E87" s="100"/>
      <c r="F87" s="131"/>
      <c r="G87" s="100"/>
      <c r="H87" s="137"/>
      <c r="I87" s="98">
        <v>2600</v>
      </c>
    </row>
    <row r="88" spans="1:11" x14ac:dyDescent="0.25">
      <c r="C88" s="117" t="s">
        <v>255</v>
      </c>
      <c r="D88" s="131"/>
      <c r="E88" s="100"/>
      <c r="F88" s="131"/>
      <c r="G88" s="100"/>
      <c r="H88" s="137"/>
      <c r="I88" s="98">
        <v>0</v>
      </c>
    </row>
    <row r="89" spans="1:11" x14ac:dyDescent="0.25">
      <c r="B89" s="3" t="s">
        <v>254</v>
      </c>
    </row>
    <row r="90" spans="1:11" x14ac:dyDescent="0.25">
      <c r="B90" s="8" t="s">
        <v>195</v>
      </c>
      <c r="C90" s="84">
        <v>2600</v>
      </c>
      <c r="D90" s="8" t="s">
        <v>196</v>
      </c>
      <c r="E90" s="84">
        <v>2640</v>
      </c>
      <c r="F90" s="8" t="s">
        <v>197</v>
      </c>
      <c r="G90" s="84">
        <v>3040</v>
      </c>
      <c r="H90" s="8" t="s">
        <v>221</v>
      </c>
      <c r="I90" s="83">
        <v>2560</v>
      </c>
      <c r="J90" s="82" t="s">
        <v>222</v>
      </c>
      <c r="K90" s="3" t="s">
        <v>223</v>
      </c>
    </row>
  </sheetData>
  <mergeCells count="19">
    <mergeCell ref="I31:J31"/>
    <mergeCell ref="G4:J4"/>
    <mergeCell ref="J11:K11"/>
    <mergeCell ref="J12:K12"/>
    <mergeCell ref="J13:K13"/>
    <mergeCell ref="I28:J28"/>
    <mergeCell ref="I29:J29"/>
    <mergeCell ref="H13:I13"/>
    <mergeCell ref="G5:K5"/>
    <mergeCell ref="I30:J30"/>
    <mergeCell ref="D13:F13"/>
    <mergeCell ref="C5:E5"/>
    <mergeCell ref="H11:I11"/>
    <mergeCell ref="H12:I12"/>
    <mergeCell ref="C4:E4"/>
    <mergeCell ref="H10:K10"/>
    <mergeCell ref="D10:G10"/>
    <mergeCell ref="D11:F11"/>
    <mergeCell ref="D12:F12"/>
  </mergeCells>
  <pageMargins left="0.7" right="0.45" top="0.7" bottom="0.5" header="0.4" footer="0.3"/>
  <pageSetup scale="95" orientation="portrait" r:id="rId1"/>
  <headerFooter>
    <oddHeader>&amp;L&amp;"Arial,Bold"&amp;A&amp;C&amp;"Arial,Bold"&amp;F&amp;R&amp;"Arial,Bold"Page &amp;P of &amp;N</oddHead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showGridLines="0" workbookViewId="0">
      <selection activeCell="C73" sqref="C73"/>
    </sheetView>
  </sheetViews>
  <sheetFormatPr defaultRowHeight="15.75" x14ac:dyDescent="0.25"/>
  <cols>
    <col min="1" max="1" width="4.5546875" style="1" customWidth="1"/>
    <col min="2" max="2" width="3.88671875" style="1" customWidth="1"/>
    <col min="3" max="3" width="27" style="2" customWidth="1"/>
    <col min="4" max="4" width="13.21875" style="3" customWidth="1"/>
    <col min="5" max="5" width="12.109375" style="3" customWidth="1"/>
    <col min="6" max="6" width="11.33203125" style="3" customWidth="1"/>
    <col min="7" max="7" width="11.5546875" style="3" customWidth="1"/>
  </cols>
  <sheetData>
    <row r="1" spans="1:6" customFormat="1" x14ac:dyDescent="0.25">
      <c r="A1" s="1" t="s">
        <v>138</v>
      </c>
      <c r="B1" s="1" t="s">
        <v>262</v>
      </c>
      <c r="C1" s="2"/>
      <c r="D1" s="3"/>
      <c r="E1" s="3"/>
      <c r="F1" s="3"/>
    </row>
    <row r="2" spans="1:6" customFormat="1" ht="18" x14ac:dyDescent="0.25">
      <c r="A2" s="1">
        <v>1</v>
      </c>
      <c r="B2" s="1"/>
      <c r="C2" s="4" t="s">
        <v>97</v>
      </c>
      <c r="D2" s="3"/>
      <c r="E2" s="3"/>
      <c r="F2" s="3"/>
    </row>
    <row r="3" spans="1:6" customFormat="1" ht="18" x14ac:dyDescent="0.25">
      <c r="A3" s="1">
        <v>2</v>
      </c>
      <c r="B3" s="1"/>
      <c r="C3" s="4" t="s">
        <v>139</v>
      </c>
      <c r="D3" s="3"/>
      <c r="E3" s="3"/>
      <c r="F3" s="3"/>
    </row>
    <row r="4" spans="1:6" customFormat="1" x14ac:dyDescent="0.25">
      <c r="A4" s="1"/>
      <c r="B4" s="1"/>
      <c r="C4" s="2" t="s">
        <v>101</v>
      </c>
      <c r="D4" s="3"/>
      <c r="E4" s="3"/>
      <c r="F4" s="3"/>
    </row>
    <row r="5" spans="1:6" customFormat="1" ht="20.25" x14ac:dyDescent="0.3">
      <c r="A5" s="1"/>
      <c r="B5" s="1"/>
      <c r="C5" s="2" t="s">
        <v>47</v>
      </c>
      <c r="D5" s="3"/>
      <c r="E5" s="3"/>
      <c r="F5" s="179">
        <v>100000</v>
      </c>
    </row>
    <row r="6" spans="1:6" customFormat="1" ht="18.75" thickBot="1" x14ac:dyDescent="0.3">
      <c r="A6" s="1"/>
      <c r="B6" s="1"/>
      <c r="C6" s="2" t="s">
        <v>52</v>
      </c>
      <c r="D6" s="3"/>
      <c r="E6" s="3"/>
      <c r="F6" s="177"/>
    </row>
    <row r="7" spans="1:6" customFormat="1" ht="18" x14ac:dyDescent="0.25">
      <c r="A7" s="1"/>
      <c r="B7" s="1"/>
      <c r="C7" s="2" t="s">
        <v>48</v>
      </c>
      <c r="D7" s="3"/>
      <c r="E7" s="3"/>
      <c r="F7" s="178"/>
    </row>
    <row r="8" spans="1:6" customFormat="1" ht="18.75" thickBot="1" x14ac:dyDescent="0.3">
      <c r="A8" s="1"/>
      <c r="B8" s="1"/>
      <c r="C8" s="2" t="s">
        <v>49</v>
      </c>
      <c r="D8" s="3"/>
      <c r="E8" s="3"/>
      <c r="F8" s="177"/>
    </row>
    <row r="9" spans="1:6" customFormat="1" ht="18.75" thickBot="1" x14ac:dyDescent="0.3">
      <c r="A9" s="1"/>
      <c r="B9" s="1"/>
      <c r="C9" s="7" t="s">
        <v>50</v>
      </c>
      <c r="D9" s="8"/>
      <c r="E9" s="8"/>
      <c r="F9" s="176"/>
    </row>
    <row r="10" spans="1:6" customFormat="1" ht="18" x14ac:dyDescent="0.25">
      <c r="A10" s="1">
        <v>3</v>
      </c>
      <c r="B10" s="1"/>
      <c r="C10" s="4" t="s">
        <v>261</v>
      </c>
      <c r="D10" s="3"/>
      <c r="E10" s="3"/>
      <c r="F10" s="3"/>
    </row>
    <row r="11" spans="1:6" customFormat="1" x14ac:dyDescent="0.25">
      <c r="A11" s="1"/>
      <c r="B11" s="1"/>
      <c r="C11" s="7" t="s">
        <v>44</v>
      </c>
      <c r="D11" s="3"/>
      <c r="E11" s="3"/>
      <c r="F11" s="3"/>
    </row>
    <row r="12" spans="1:6" customFormat="1" ht="18" x14ac:dyDescent="0.25">
      <c r="A12" s="1"/>
      <c r="B12" s="1"/>
      <c r="C12" s="2" t="s">
        <v>51</v>
      </c>
      <c r="D12" s="3"/>
      <c r="E12" s="3"/>
      <c r="F12" s="175">
        <v>330000</v>
      </c>
    </row>
    <row r="13" spans="1:6" customFormat="1" ht="16.5" thickBot="1" x14ac:dyDescent="0.3">
      <c r="A13" s="1"/>
      <c r="B13" s="1"/>
      <c r="C13" s="2" t="s">
        <v>260</v>
      </c>
      <c r="D13" s="3"/>
      <c r="E13" s="3"/>
      <c r="F13" s="162"/>
    </row>
    <row r="14" spans="1:6" customFormat="1" x14ac:dyDescent="0.25">
      <c r="A14" s="1"/>
      <c r="B14" s="1"/>
      <c r="C14" s="2" t="s">
        <v>259</v>
      </c>
      <c r="D14" s="3"/>
      <c r="E14" s="3"/>
      <c r="F14" s="171"/>
    </row>
    <row r="15" spans="1:6" customFormat="1" ht="16.5" thickBot="1" x14ac:dyDescent="0.3">
      <c r="A15" s="1"/>
      <c r="B15" s="1"/>
      <c r="C15" s="2" t="s">
        <v>53</v>
      </c>
      <c r="D15" s="3"/>
      <c r="E15" s="3"/>
      <c r="F15" s="162"/>
    </row>
    <row r="16" spans="1:6" customFormat="1" ht="16.5" thickBot="1" x14ac:dyDescent="0.3">
      <c r="A16" s="1"/>
      <c r="B16" s="1"/>
      <c r="C16" s="7" t="s">
        <v>54</v>
      </c>
      <c r="D16" s="8"/>
      <c r="E16" s="8"/>
      <c r="F16" s="174"/>
    </row>
    <row r="17" spans="1:6" customFormat="1" ht="18" x14ac:dyDescent="0.25">
      <c r="A17" s="1">
        <v>4</v>
      </c>
      <c r="B17" s="1"/>
      <c r="C17" s="4" t="s">
        <v>108</v>
      </c>
      <c r="D17" s="3"/>
      <c r="E17" s="3"/>
      <c r="F17" s="3"/>
    </row>
    <row r="18" spans="1:6" customFormat="1" ht="18" x14ac:dyDescent="0.25">
      <c r="A18" s="1"/>
      <c r="B18" s="1"/>
      <c r="C18" s="2" t="s">
        <v>102</v>
      </c>
      <c r="D18" s="3"/>
      <c r="E18" s="3"/>
      <c r="F18" s="166">
        <v>51000</v>
      </c>
    </row>
    <row r="19" spans="1:6" customFormat="1" ht="16.5" thickBot="1" x14ac:dyDescent="0.3">
      <c r="A19" s="1"/>
      <c r="B19" s="1"/>
      <c r="C19" s="2" t="s">
        <v>103</v>
      </c>
      <c r="D19" s="3"/>
      <c r="E19" s="3"/>
      <c r="F19" s="162"/>
    </row>
    <row r="20" spans="1:6" customFormat="1" x14ac:dyDescent="0.25">
      <c r="A20" s="1"/>
      <c r="B20" s="1"/>
      <c r="C20" s="2" t="s">
        <v>104</v>
      </c>
      <c r="D20" s="3"/>
      <c r="E20" s="3"/>
      <c r="F20" s="171"/>
    </row>
    <row r="21" spans="1:6" customFormat="1" x14ac:dyDescent="0.25">
      <c r="A21" s="1"/>
      <c r="B21" s="1"/>
      <c r="C21" s="2" t="s">
        <v>105</v>
      </c>
      <c r="D21" s="3"/>
      <c r="E21" s="3"/>
      <c r="F21" s="163"/>
    </row>
    <row r="22" spans="1:6" customFormat="1" ht="16.5" thickBot="1" x14ac:dyDescent="0.3">
      <c r="A22" s="1"/>
      <c r="B22" s="1"/>
      <c r="C22" s="2" t="s">
        <v>106</v>
      </c>
      <c r="D22" s="3"/>
      <c r="E22" s="3"/>
      <c r="F22" s="162"/>
    </row>
    <row r="23" spans="1:6" customFormat="1" ht="16.5" thickBot="1" x14ac:dyDescent="0.3">
      <c r="A23" s="1"/>
      <c r="B23" s="1"/>
      <c r="C23" s="2" t="s">
        <v>107</v>
      </c>
      <c r="D23" s="3"/>
      <c r="E23" s="3"/>
      <c r="F23" s="173"/>
    </row>
    <row r="24" spans="1:6" customFormat="1" ht="18" x14ac:dyDescent="0.25">
      <c r="A24" s="1"/>
      <c r="B24" s="1"/>
      <c r="C24" s="4"/>
      <c r="D24" s="3"/>
      <c r="E24" s="3"/>
      <c r="F24" s="3"/>
    </row>
    <row r="25" spans="1:6" customFormat="1" ht="18" x14ac:dyDescent="0.25">
      <c r="A25" s="1">
        <v>5</v>
      </c>
      <c r="B25" s="1"/>
      <c r="C25" s="4" t="s">
        <v>99</v>
      </c>
      <c r="D25" s="3"/>
      <c r="E25" s="3"/>
      <c r="F25" s="3"/>
    </row>
    <row r="26" spans="1:6" customFormat="1" ht="18" x14ac:dyDescent="0.25">
      <c r="A26" s="1"/>
      <c r="B26" s="1"/>
      <c r="C26" s="12" t="s">
        <v>46</v>
      </c>
      <c r="D26" s="172">
        <v>1500000</v>
      </c>
      <c r="E26" s="13" t="s">
        <v>140</v>
      </c>
      <c r="F26" s="3"/>
    </row>
    <row r="27" spans="1:6" customFormat="1" ht="16.5" thickBot="1" x14ac:dyDescent="0.3">
      <c r="A27" s="1"/>
      <c r="B27" s="1"/>
      <c r="C27" s="12" t="s">
        <v>109</v>
      </c>
      <c r="D27" s="162"/>
      <c r="E27" s="13" t="s">
        <v>141</v>
      </c>
      <c r="F27" s="3"/>
    </row>
    <row r="28" spans="1:6" customFormat="1" x14ac:dyDescent="0.25">
      <c r="A28" s="1"/>
      <c r="B28" s="1"/>
      <c r="C28" s="12" t="s">
        <v>89</v>
      </c>
      <c r="D28" s="171"/>
      <c r="E28" s="14" t="s">
        <v>142</v>
      </c>
      <c r="F28" s="3"/>
    </row>
    <row r="29" spans="1:6" customFormat="1" x14ac:dyDescent="0.25">
      <c r="A29" s="1"/>
      <c r="B29" s="1"/>
      <c r="C29" s="2"/>
      <c r="D29" s="170"/>
      <c r="E29" s="13"/>
      <c r="F29" s="3"/>
    </row>
    <row r="30" spans="1:6" customFormat="1" x14ac:dyDescent="0.25">
      <c r="A30" s="1"/>
      <c r="B30" s="1"/>
      <c r="C30" s="12" t="s">
        <v>110</v>
      </c>
      <c r="D30" s="164"/>
      <c r="E30" s="13"/>
      <c r="F30" s="3"/>
    </row>
    <row r="31" spans="1:6" customFormat="1" x14ac:dyDescent="0.25">
      <c r="A31" s="1"/>
      <c r="B31" s="1"/>
      <c r="C31" s="12" t="s">
        <v>145</v>
      </c>
      <c r="D31" s="163"/>
      <c r="E31" s="13"/>
      <c r="F31" s="3"/>
    </row>
    <row r="32" spans="1:6" customFormat="1" ht="16.5" thickBot="1" x14ac:dyDescent="0.3">
      <c r="A32" s="1"/>
      <c r="B32" s="1"/>
      <c r="C32" s="12" t="s">
        <v>111</v>
      </c>
      <c r="D32" s="162"/>
      <c r="E32" s="13"/>
      <c r="F32" s="3"/>
    </row>
    <row r="33" spans="1:6" customFormat="1" ht="16.5" thickBot="1" x14ac:dyDescent="0.3">
      <c r="A33" s="1"/>
      <c r="B33" s="1"/>
      <c r="C33" s="12" t="s">
        <v>112</v>
      </c>
      <c r="D33" s="140"/>
      <c r="E33" s="13"/>
      <c r="F33" s="3"/>
    </row>
    <row r="34" spans="1:6" customFormat="1" x14ac:dyDescent="0.25">
      <c r="A34" s="1"/>
      <c r="B34" s="1"/>
      <c r="C34" s="16" t="s">
        <v>144</v>
      </c>
      <c r="D34" s="3"/>
      <c r="E34" s="3"/>
      <c r="F34" s="3"/>
    </row>
    <row r="35" spans="1:6" customFormat="1" ht="18" x14ac:dyDescent="0.25">
      <c r="A35" s="1">
        <v>6</v>
      </c>
      <c r="B35" s="1"/>
      <c r="C35" s="4" t="s">
        <v>98</v>
      </c>
      <c r="D35" s="3"/>
      <c r="E35" s="3"/>
      <c r="F35" s="3"/>
    </row>
    <row r="36" spans="1:6" customFormat="1" x14ac:dyDescent="0.25">
      <c r="A36" s="1"/>
      <c r="B36" s="1"/>
      <c r="C36" s="2" t="s">
        <v>113</v>
      </c>
      <c r="D36" s="3"/>
      <c r="E36" s="17">
        <v>40000</v>
      </c>
      <c r="F36" s="3"/>
    </row>
    <row r="37" spans="1:6" customFormat="1" x14ac:dyDescent="0.25">
      <c r="A37" s="1"/>
      <c r="B37" s="1"/>
      <c r="C37" s="2" t="s">
        <v>114</v>
      </c>
      <c r="D37" s="3"/>
      <c r="E37" s="17">
        <v>50000</v>
      </c>
      <c r="F37" s="3"/>
    </row>
    <row r="38" spans="1:6" customFormat="1" x14ac:dyDescent="0.25">
      <c r="A38" s="1"/>
      <c r="B38" s="1"/>
      <c r="C38" s="2" t="s">
        <v>115</v>
      </c>
      <c r="D38" s="3"/>
      <c r="E38" s="17">
        <v>60000</v>
      </c>
      <c r="F38" s="3"/>
    </row>
    <row r="39" spans="1:6" customFormat="1" x14ac:dyDescent="0.25">
      <c r="A39" s="1"/>
      <c r="B39" s="1"/>
      <c r="C39" s="7" t="s">
        <v>116</v>
      </c>
      <c r="D39" s="3"/>
      <c r="E39" s="3"/>
      <c r="F39" s="3"/>
    </row>
    <row r="40" spans="1:6" customFormat="1" ht="18" x14ac:dyDescent="0.25">
      <c r="A40" s="1"/>
      <c r="B40" s="1"/>
      <c r="C40" s="7" t="s">
        <v>115</v>
      </c>
      <c r="D40" s="3"/>
      <c r="E40" s="169">
        <f>+E38</f>
        <v>60000</v>
      </c>
      <c r="F40" s="3"/>
    </row>
    <row r="41" spans="1:6" customFormat="1" ht="16.5" thickBot="1" x14ac:dyDescent="0.3">
      <c r="A41" s="1"/>
      <c r="B41" s="1"/>
      <c r="C41" s="18" t="s">
        <v>117</v>
      </c>
      <c r="D41" s="3"/>
      <c r="E41" s="159"/>
      <c r="F41" s="3"/>
    </row>
    <row r="42" spans="1:6" customFormat="1" x14ac:dyDescent="0.25">
      <c r="A42" s="1"/>
      <c r="B42" s="1"/>
      <c r="C42" s="18" t="s">
        <v>118</v>
      </c>
      <c r="D42" s="3"/>
      <c r="E42" s="3"/>
      <c r="F42" s="157"/>
    </row>
    <row r="43" spans="1:6" customFormat="1" ht="18" x14ac:dyDescent="0.25">
      <c r="A43" s="1"/>
      <c r="B43" s="1"/>
      <c r="C43" s="7" t="s">
        <v>119</v>
      </c>
      <c r="D43" s="3"/>
      <c r="E43" s="169">
        <f>+E37</f>
        <v>50000</v>
      </c>
      <c r="F43" s="3"/>
    </row>
    <row r="44" spans="1:6" customFormat="1" ht="16.5" thickBot="1" x14ac:dyDescent="0.3">
      <c r="A44" s="1"/>
      <c r="B44" s="1"/>
      <c r="C44" s="18" t="s">
        <v>120</v>
      </c>
      <c r="D44" s="3"/>
      <c r="E44" s="159"/>
      <c r="F44" s="3"/>
    </row>
    <row r="45" spans="1:6" customFormat="1" x14ac:dyDescent="0.25">
      <c r="A45" s="1"/>
      <c r="B45" s="1"/>
      <c r="C45" s="18" t="s">
        <v>121</v>
      </c>
      <c r="D45" s="3"/>
      <c r="E45" s="3"/>
      <c r="F45" s="157"/>
    </row>
    <row r="46" spans="1:6" customFormat="1" ht="18" x14ac:dyDescent="0.25">
      <c r="A46" s="1"/>
      <c r="B46" s="1"/>
      <c r="C46" s="7" t="s">
        <v>122</v>
      </c>
      <c r="D46" s="3"/>
      <c r="E46" s="169">
        <f>+E36</f>
        <v>40000</v>
      </c>
      <c r="F46" s="3"/>
    </row>
    <row r="47" spans="1:6" customFormat="1" ht="16.5" thickBot="1" x14ac:dyDescent="0.3">
      <c r="A47" s="1"/>
      <c r="B47" s="1"/>
      <c r="C47" s="18" t="s">
        <v>120</v>
      </c>
      <c r="D47" s="3"/>
      <c r="E47" s="159"/>
      <c r="F47" s="3"/>
    </row>
    <row r="48" spans="1:6" customFormat="1" ht="16.5" thickBot="1" x14ac:dyDescent="0.3">
      <c r="A48" s="1"/>
      <c r="B48" s="1"/>
      <c r="C48" s="18" t="s">
        <v>176</v>
      </c>
      <c r="D48" s="3"/>
      <c r="E48" s="3"/>
      <c r="F48" s="168"/>
    </row>
    <row r="49" spans="1:6" customFormat="1" ht="16.5" thickBot="1" x14ac:dyDescent="0.3">
      <c r="A49" s="1"/>
      <c r="B49" s="1"/>
      <c r="C49" s="7" t="s">
        <v>123</v>
      </c>
      <c r="D49" s="8"/>
      <c r="E49" s="8"/>
      <c r="F49" s="167"/>
    </row>
    <row r="51" spans="1:6" customFormat="1" ht="18" x14ac:dyDescent="0.25">
      <c r="A51" s="1">
        <v>7</v>
      </c>
      <c r="B51" s="1"/>
      <c r="C51" s="12" t="s">
        <v>46</v>
      </c>
      <c r="D51" s="5"/>
      <c r="E51" s="166">
        <v>300000</v>
      </c>
      <c r="F51" s="13" t="s">
        <v>124</v>
      </c>
    </row>
    <row r="52" spans="1:6" customFormat="1" ht="16.5" thickBot="1" x14ac:dyDescent="0.3">
      <c r="A52" s="1"/>
      <c r="B52" s="1"/>
      <c r="C52" s="12" t="s">
        <v>110</v>
      </c>
      <c r="D52" s="5"/>
      <c r="E52" s="165"/>
      <c r="F52" s="13" t="s">
        <v>146</v>
      </c>
    </row>
    <row r="53" spans="1:6" customFormat="1" x14ac:dyDescent="0.25">
      <c r="A53" s="1"/>
      <c r="B53" s="1"/>
      <c r="C53" s="12" t="s">
        <v>89</v>
      </c>
      <c r="D53" s="5"/>
      <c r="E53" s="164"/>
      <c r="F53" s="13" t="s">
        <v>147</v>
      </c>
    </row>
    <row r="54" spans="1:6" customFormat="1" x14ac:dyDescent="0.25">
      <c r="A54" s="1"/>
      <c r="B54" s="1"/>
      <c r="C54" s="12" t="s">
        <v>177</v>
      </c>
      <c r="D54" s="164"/>
      <c r="E54" s="5"/>
      <c r="F54" s="13" t="s">
        <v>148</v>
      </c>
    </row>
    <row r="55" spans="1:6" customFormat="1" x14ac:dyDescent="0.25">
      <c r="A55" s="1"/>
      <c r="B55" s="1"/>
      <c r="C55" s="12" t="s">
        <v>127</v>
      </c>
      <c r="D55" s="163"/>
      <c r="E55" s="5"/>
      <c r="F55" s="13" t="s">
        <v>149</v>
      </c>
    </row>
    <row r="56" spans="1:6" customFormat="1" ht="16.5" thickBot="1" x14ac:dyDescent="0.3">
      <c r="A56" s="1"/>
      <c r="B56" s="1"/>
      <c r="C56" s="12" t="s">
        <v>126</v>
      </c>
      <c r="D56" s="162"/>
      <c r="E56" s="5"/>
      <c r="F56" s="13"/>
    </row>
    <row r="57" spans="1:6" customFormat="1" ht="16.5" thickBot="1" x14ac:dyDescent="0.3">
      <c r="A57" s="1"/>
      <c r="B57" s="1"/>
      <c r="C57" s="2"/>
      <c r="D57" s="5"/>
      <c r="E57" s="162"/>
      <c r="F57" s="13"/>
    </row>
    <row r="58" spans="1:6" customFormat="1" ht="16.5" thickBot="1" x14ac:dyDescent="0.3">
      <c r="A58" s="1"/>
      <c r="B58" s="1"/>
      <c r="C58" s="7" t="s">
        <v>143</v>
      </c>
      <c r="D58" s="3"/>
      <c r="E58" s="152"/>
      <c r="F58" s="3"/>
    </row>
    <row r="59" spans="1:6" customFormat="1" ht="6" customHeight="1" x14ac:dyDescent="0.25">
      <c r="A59" s="1"/>
      <c r="B59" s="1"/>
      <c r="C59" s="2"/>
      <c r="D59" s="3"/>
      <c r="E59" s="3"/>
      <c r="F59" s="3"/>
    </row>
    <row r="60" spans="1:6" customFormat="1" x14ac:dyDescent="0.25">
      <c r="A60" s="1">
        <v>8</v>
      </c>
      <c r="B60" s="1"/>
      <c r="C60" s="7" t="s">
        <v>129</v>
      </c>
      <c r="D60" s="3"/>
      <c r="E60" s="3"/>
      <c r="F60" s="3"/>
    </row>
    <row r="61" spans="1:6" customFormat="1" x14ac:dyDescent="0.25">
      <c r="A61" s="1"/>
      <c r="B61" s="1"/>
      <c r="C61" s="2" t="s">
        <v>156</v>
      </c>
      <c r="D61" s="3"/>
      <c r="E61" s="3"/>
      <c r="F61" s="23">
        <v>100000</v>
      </c>
    </row>
    <row r="62" spans="1:6" customFormat="1" x14ac:dyDescent="0.25">
      <c r="A62" s="1"/>
      <c r="B62" s="1"/>
      <c r="C62" s="2" t="s">
        <v>157</v>
      </c>
      <c r="D62" s="3"/>
      <c r="E62" s="3"/>
      <c r="F62" s="24">
        <v>110000</v>
      </c>
    </row>
    <row r="63" spans="1:6" customFormat="1" x14ac:dyDescent="0.25">
      <c r="A63" s="1"/>
      <c r="B63" s="1"/>
      <c r="C63" s="2" t="s">
        <v>174</v>
      </c>
      <c r="D63" s="3"/>
      <c r="E63" s="3"/>
      <c r="F63" s="24">
        <v>120000</v>
      </c>
    </row>
    <row r="64" spans="1:6" customFormat="1" x14ac:dyDescent="0.25">
      <c r="A64" s="1"/>
      <c r="B64" s="1"/>
      <c r="C64" s="2" t="s">
        <v>175</v>
      </c>
      <c r="D64" s="3"/>
      <c r="E64" s="3"/>
      <c r="F64" s="24">
        <v>140000</v>
      </c>
    </row>
    <row r="65" spans="3:7" customFormat="1" x14ac:dyDescent="0.25">
      <c r="C65" s="7" t="s">
        <v>158</v>
      </c>
      <c r="D65" s="3"/>
      <c r="E65" s="3"/>
      <c r="F65" s="25"/>
      <c r="G65" s="3"/>
    </row>
    <row r="66" spans="3:7" customFormat="1" ht="18" x14ac:dyDescent="0.25">
      <c r="C66" s="7" t="s">
        <v>159</v>
      </c>
      <c r="D66" s="3"/>
      <c r="E66" s="3"/>
      <c r="F66" s="160">
        <f>+F62</f>
        <v>110000</v>
      </c>
      <c r="G66" s="3"/>
    </row>
    <row r="67" spans="3:7" customFormat="1" ht="16.5" thickBot="1" x14ac:dyDescent="0.3">
      <c r="C67" s="18" t="s">
        <v>160</v>
      </c>
      <c r="D67" s="3"/>
      <c r="E67" s="3"/>
      <c r="F67" s="159"/>
      <c r="G67" s="3"/>
    </row>
    <row r="68" spans="3:7" customFormat="1" x14ac:dyDescent="0.25">
      <c r="C68" s="18" t="s">
        <v>161</v>
      </c>
      <c r="D68" s="3"/>
      <c r="E68" s="3"/>
      <c r="F68" s="3"/>
      <c r="G68" s="161"/>
    </row>
    <row r="69" spans="3:7" customFormat="1" ht="18" x14ac:dyDescent="0.25">
      <c r="C69" s="7" t="s">
        <v>162</v>
      </c>
      <c r="D69" s="3"/>
      <c r="E69" s="3"/>
      <c r="F69" s="160">
        <v>100000</v>
      </c>
      <c r="G69" s="25"/>
    </row>
    <row r="70" spans="3:7" customFormat="1" ht="16.5" thickBot="1" x14ac:dyDescent="0.3">
      <c r="C70" s="18" t="s">
        <v>163</v>
      </c>
      <c r="D70" s="3"/>
      <c r="E70" s="3"/>
      <c r="F70" s="159"/>
      <c r="G70" s="25"/>
    </row>
    <row r="71" spans="3:7" customFormat="1" ht="16.5" thickBot="1" x14ac:dyDescent="0.3">
      <c r="C71" s="18" t="s">
        <v>164</v>
      </c>
      <c r="D71" s="3"/>
      <c r="E71" s="3"/>
      <c r="F71" s="25"/>
      <c r="G71" s="153"/>
    </row>
    <row r="72" spans="3:7" customFormat="1" x14ac:dyDescent="0.25">
      <c r="C72" s="7" t="s">
        <v>263</v>
      </c>
      <c r="D72" s="3"/>
      <c r="E72" s="3"/>
      <c r="F72" s="25"/>
      <c r="G72" s="158"/>
    </row>
    <row r="73" spans="3:7" customFormat="1" x14ac:dyDescent="0.25">
      <c r="C73" s="2" t="s">
        <v>165</v>
      </c>
      <c r="D73" s="3"/>
      <c r="E73" s="3"/>
      <c r="F73" s="10"/>
      <c r="G73" s="3"/>
    </row>
    <row r="74" spans="3:7" customFormat="1" x14ac:dyDescent="0.25">
      <c r="C74" s="18" t="s">
        <v>166</v>
      </c>
      <c r="D74" s="3"/>
      <c r="E74" s="3"/>
      <c r="F74" s="10"/>
      <c r="G74" s="3"/>
    </row>
    <row r="75" spans="3:7" customFormat="1" x14ac:dyDescent="0.25">
      <c r="C75" s="27" t="s">
        <v>167</v>
      </c>
      <c r="D75" s="3"/>
      <c r="E75" s="3"/>
      <c r="F75" s="157"/>
      <c r="G75" s="10"/>
    </row>
    <row r="76" spans="3:7" customFormat="1" x14ac:dyDescent="0.25">
      <c r="C76" s="18" t="s">
        <v>168</v>
      </c>
      <c r="D76" s="3"/>
      <c r="E76" s="3"/>
      <c r="F76" s="156"/>
      <c r="G76" s="10"/>
    </row>
    <row r="77" spans="3:7" customFormat="1" x14ac:dyDescent="0.25">
      <c r="C77" s="18" t="s">
        <v>169</v>
      </c>
      <c r="D77" s="3"/>
      <c r="E77" s="3"/>
      <c r="F77" s="155"/>
      <c r="G77" s="10"/>
    </row>
    <row r="78" spans="3:7" customFormat="1" ht="16.5" thickBot="1" x14ac:dyDescent="0.3">
      <c r="C78" s="18" t="s">
        <v>170</v>
      </c>
      <c r="D78" s="3"/>
      <c r="E78" s="3"/>
      <c r="F78" s="26"/>
      <c r="G78" s="10"/>
    </row>
    <row r="79" spans="3:7" customFormat="1" ht="16.5" thickBot="1" x14ac:dyDescent="0.3">
      <c r="C79" s="2"/>
      <c r="D79" s="3"/>
      <c r="E79" s="3"/>
      <c r="F79" s="3"/>
      <c r="G79" s="153"/>
    </row>
    <row r="80" spans="3:7" customFormat="1" x14ac:dyDescent="0.25">
      <c r="C80" s="2" t="s">
        <v>171</v>
      </c>
      <c r="D80" s="3"/>
      <c r="E80" s="3"/>
      <c r="F80" s="3"/>
      <c r="G80" s="154"/>
    </row>
    <row r="81" spans="1:7" ht="16.5" thickBot="1" x14ac:dyDescent="0.3">
      <c r="C81" s="2" t="s">
        <v>172</v>
      </c>
      <c r="G81" s="153"/>
    </row>
    <row r="82" spans="1:7" ht="16.5" thickBot="1" x14ac:dyDescent="0.3">
      <c r="C82" s="7" t="s">
        <v>173</v>
      </c>
      <c r="D82" s="8"/>
      <c r="E82" s="8"/>
      <c r="F82" s="8"/>
      <c r="G82" s="152"/>
    </row>
    <row r="83" spans="1:7" ht="7.9" customHeight="1" x14ac:dyDescent="0.25"/>
    <row r="84" spans="1:7" x14ac:dyDescent="0.25">
      <c r="A84" s="1">
        <v>9</v>
      </c>
      <c r="C84" s="3" t="s">
        <v>155</v>
      </c>
      <c r="D84" s="16"/>
      <c r="E84" s="16"/>
    </row>
    <row r="85" spans="1:7" x14ac:dyDescent="0.25">
      <c r="C85" s="3" t="s">
        <v>46</v>
      </c>
      <c r="D85" s="28"/>
      <c r="E85" s="151">
        <v>140000</v>
      </c>
    </row>
    <row r="86" spans="1:7" x14ac:dyDescent="0.25">
      <c r="C86" s="3" t="s">
        <v>125</v>
      </c>
      <c r="D86" s="150"/>
      <c r="E86" s="28"/>
    </row>
    <row r="87" spans="1:7" x14ac:dyDescent="0.25">
      <c r="C87" s="3" t="s">
        <v>126</v>
      </c>
      <c r="D87" s="149"/>
      <c r="E87" s="28"/>
    </row>
    <row r="88" spans="1:7" x14ac:dyDescent="0.25">
      <c r="C88" s="3" t="s">
        <v>127</v>
      </c>
      <c r="D88" s="149"/>
      <c r="E88" s="28"/>
    </row>
    <row r="89" spans="1:7" ht="16.5" thickBot="1" x14ac:dyDescent="0.3">
      <c r="C89" s="3" t="s">
        <v>128</v>
      </c>
      <c r="D89" s="148"/>
      <c r="E89" s="28"/>
    </row>
    <row r="90" spans="1:7" ht="16.5" thickBot="1" x14ac:dyDescent="0.3">
      <c r="C90" s="3" t="s">
        <v>130</v>
      </c>
      <c r="D90" s="28"/>
      <c r="E90" s="148"/>
    </row>
    <row r="91" spans="1:7" ht="16.5" thickBot="1" x14ac:dyDescent="0.3">
      <c r="C91" s="3" t="s">
        <v>131</v>
      </c>
      <c r="D91" s="28"/>
      <c r="E91" s="147"/>
    </row>
    <row r="92" spans="1:7" ht="6" customHeight="1" x14ac:dyDescent="0.25"/>
    <row r="93" spans="1:7" ht="18" x14ac:dyDescent="0.25">
      <c r="A93" s="1">
        <v>10</v>
      </c>
      <c r="C93" s="4" t="s">
        <v>100</v>
      </c>
    </row>
    <row r="94" spans="1:7" ht="18" x14ac:dyDescent="0.25">
      <c r="C94" s="32" t="s">
        <v>132</v>
      </c>
      <c r="D94" s="33"/>
      <c r="E94" s="146">
        <v>140000</v>
      </c>
    </row>
    <row r="95" spans="1:7" x14ac:dyDescent="0.25">
      <c r="C95" s="32" t="s">
        <v>133</v>
      </c>
      <c r="D95" s="33"/>
      <c r="E95" s="145"/>
    </row>
    <row r="96" spans="1:7" x14ac:dyDescent="0.25">
      <c r="C96" s="32" t="s">
        <v>134</v>
      </c>
      <c r="D96" s="33"/>
      <c r="E96" s="144"/>
    </row>
    <row r="97" spans="1:5" customFormat="1" x14ac:dyDescent="0.25">
      <c r="A97" s="1">
        <v>11</v>
      </c>
      <c r="B97" s="1"/>
      <c r="C97" s="2"/>
      <c r="D97" s="3"/>
      <c r="E97" s="3"/>
    </row>
    <row r="98" spans="1:5" customFormat="1" ht="16.5" thickBot="1" x14ac:dyDescent="0.3">
      <c r="A98" s="1">
        <v>12</v>
      </c>
      <c r="B98" s="1"/>
      <c r="C98" s="3" t="s">
        <v>178</v>
      </c>
      <c r="D98" s="3"/>
      <c r="E98" s="3"/>
    </row>
    <row r="99" spans="1:5" customFormat="1" ht="16.5" thickBot="1" x14ac:dyDescent="0.3">
      <c r="A99" s="1"/>
      <c r="B99" s="1"/>
      <c r="C99" s="334" t="s">
        <v>135</v>
      </c>
      <c r="D99" s="335"/>
      <c r="E99" s="35">
        <v>240</v>
      </c>
    </row>
    <row r="100" spans="1:5" customFormat="1" ht="16.5" thickBot="1" x14ac:dyDescent="0.3">
      <c r="A100" s="1"/>
      <c r="B100" s="1"/>
      <c r="C100" s="334" t="s">
        <v>136</v>
      </c>
      <c r="D100" s="335"/>
      <c r="E100" s="36">
        <v>200</v>
      </c>
    </row>
    <row r="101" spans="1:5" customFormat="1" ht="16.5" thickBot="1" x14ac:dyDescent="0.3">
      <c r="A101" s="1"/>
      <c r="B101" s="1"/>
      <c r="C101" s="334" t="s">
        <v>137</v>
      </c>
      <c r="D101" s="335"/>
      <c r="E101" s="35">
        <v>2600</v>
      </c>
    </row>
    <row r="102" spans="1:5" customFormat="1" ht="18" x14ac:dyDescent="0.25">
      <c r="A102" s="1"/>
      <c r="B102" s="1"/>
      <c r="C102" s="2" t="s">
        <v>258</v>
      </c>
      <c r="D102" s="3"/>
      <c r="E102" s="143">
        <f>+E99</f>
        <v>240</v>
      </c>
    </row>
    <row r="103" spans="1:5" customFormat="1" ht="16.5" thickBot="1" x14ac:dyDescent="0.3">
      <c r="A103" s="1"/>
      <c r="B103" s="1"/>
      <c r="C103" s="2" t="s">
        <v>151</v>
      </c>
      <c r="D103" s="3"/>
      <c r="E103" s="142"/>
    </row>
    <row r="104" spans="1:5" customFormat="1" x14ac:dyDescent="0.25">
      <c r="A104" s="1"/>
      <c r="B104" s="1"/>
      <c r="C104" s="2" t="s">
        <v>152</v>
      </c>
      <c r="D104" s="3"/>
      <c r="E104" s="141"/>
    </row>
    <row r="105" spans="1:5" customFormat="1" ht="16.5" thickBot="1" x14ac:dyDescent="0.3">
      <c r="A105" s="1"/>
      <c r="B105" s="1"/>
      <c r="C105" s="2" t="s">
        <v>153</v>
      </c>
      <c r="D105" s="3"/>
      <c r="E105" s="140"/>
    </row>
    <row r="106" spans="1:5" customFormat="1" ht="16.5" thickBot="1" x14ac:dyDescent="0.3">
      <c r="A106" s="1"/>
      <c r="B106" s="1"/>
      <c r="C106" s="2" t="s">
        <v>154</v>
      </c>
      <c r="D106" s="3"/>
      <c r="E106" s="139"/>
    </row>
    <row r="147" spans="1:3" customFormat="1" ht="21.75" customHeight="1" x14ac:dyDescent="0.25">
      <c r="A147" s="1"/>
      <c r="B147" s="1"/>
      <c r="C147" s="2"/>
    </row>
    <row r="148" spans="1:3" customFormat="1" x14ac:dyDescent="0.25">
      <c r="A148" s="1">
        <v>1</v>
      </c>
      <c r="B148" s="1"/>
      <c r="C148" s="2" t="s">
        <v>96</v>
      </c>
    </row>
    <row r="168" spans="2:6" customFormat="1" x14ac:dyDescent="0.25">
      <c r="B168" s="1" t="s">
        <v>9</v>
      </c>
      <c r="C168" s="7" t="s">
        <v>34</v>
      </c>
      <c r="D168" s="5"/>
      <c r="E168" s="5"/>
      <c r="F168" s="3"/>
    </row>
    <row r="169" spans="2:6" customFormat="1" x14ac:dyDescent="0.25">
      <c r="B169" s="1"/>
      <c r="C169" s="2"/>
      <c r="D169" s="5"/>
      <c r="E169" s="5"/>
      <c r="F169" s="3"/>
    </row>
    <row r="170" spans="2:6" customFormat="1" x14ac:dyDescent="0.25">
      <c r="B170" s="1" t="s">
        <v>9</v>
      </c>
      <c r="C170" s="7" t="s">
        <v>37</v>
      </c>
      <c r="D170" s="5"/>
      <c r="E170" s="5"/>
      <c r="F170" s="5"/>
    </row>
    <row r="173" spans="2:6" customFormat="1" x14ac:dyDescent="0.25">
      <c r="B173" s="1" t="s">
        <v>0</v>
      </c>
      <c r="C173" s="7" t="s">
        <v>32</v>
      </c>
      <c r="D173" s="3"/>
      <c r="E173" s="3"/>
      <c r="F173" s="3"/>
    </row>
    <row r="174" spans="2:6" customFormat="1" x14ac:dyDescent="0.25">
      <c r="B174" s="1"/>
      <c r="C174" s="2" t="s">
        <v>1</v>
      </c>
      <c r="D174" s="3"/>
      <c r="E174" s="3"/>
      <c r="F174" s="3"/>
    </row>
    <row r="175" spans="2:6" customFormat="1" x14ac:dyDescent="0.25">
      <c r="B175" s="1"/>
      <c r="C175" s="2" t="s">
        <v>2</v>
      </c>
      <c r="D175" s="5"/>
      <c r="E175" s="10">
        <v>200000</v>
      </c>
      <c r="F175" s="3"/>
    </row>
    <row r="176" spans="2:6" customFormat="1" x14ac:dyDescent="0.25">
      <c r="B176" s="1"/>
      <c r="C176" s="2" t="s">
        <v>3</v>
      </c>
      <c r="D176" s="5">
        <v>108000</v>
      </c>
      <c r="E176" s="5"/>
      <c r="F176" s="3"/>
    </row>
    <row r="177" spans="2:6" customFormat="1" x14ac:dyDescent="0.25">
      <c r="B177" s="1"/>
      <c r="C177" s="2" t="s">
        <v>4</v>
      </c>
      <c r="D177" s="5">
        <v>52000</v>
      </c>
      <c r="E177" s="40">
        <f>SUM(D176:D177)</f>
        <v>160000</v>
      </c>
      <c r="F177" s="3"/>
    </row>
    <row r="178" spans="2:6" customFormat="1" x14ac:dyDescent="0.25">
      <c r="B178" s="1"/>
      <c r="C178" s="2" t="s">
        <v>5</v>
      </c>
      <c r="D178" s="5"/>
      <c r="E178" s="5">
        <f>+E175-E177</f>
        <v>40000</v>
      </c>
      <c r="F178" s="3"/>
    </row>
    <row r="179" spans="2:6" customFormat="1" x14ac:dyDescent="0.25">
      <c r="B179" s="1"/>
      <c r="C179" s="2" t="s">
        <v>6</v>
      </c>
      <c r="D179" s="3"/>
      <c r="E179" s="41">
        <v>-54000</v>
      </c>
      <c r="F179" s="3"/>
    </row>
    <row r="180" spans="2:6" customFormat="1" x14ac:dyDescent="0.25">
      <c r="B180" s="1"/>
      <c r="C180" s="2" t="s">
        <v>7</v>
      </c>
      <c r="D180" s="5"/>
      <c r="E180" s="5">
        <v>-42000</v>
      </c>
      <c r="F180" s="3"/>
    </row>
    <row r="181" spans="2:6" customFormat="1" ht="16.5" thickBot="1" x14ac:dyDescent="0.3">
      <c r="B181" s="1"/>
      <c r="C181" s="2" t="s">
        <v>8</v>
      </c>
      <c r="D181" s="5"/>
      <c r="E181" s="42">
        <f>SUM(E178:E180)</f>
        <v>-56000</v>
      </c>
      <c r="F181" s="3"/>
    </row>
    <row r="183" spans="2:6" customFormat="1" x14ac:dyDescent="0.25">
      <c r="B183" s="1" t="s">
        <v>0</v>
      </c>
      <c r="C183" s="7" t="s">
        <v>39</v>
      </c>
      <c r="D183" s="5"/>
      <c r="E183" s="5"/>
      <c r="F183" s="5"/>
    </row>
    <row r="185" spans="2:6" customFormat="1" x14ac:dyDescent="0.25">
      <c r="B185" s="1"/>
      <c r="C185" s="2" t="s">
        <v>40</v>
      </c>
      <c r="D185" s="3"/>
      <c r="E185" s="3"/>
      <c r="F185" s="3"/>
    </row>
    <row r="187" spans="2:6" customFormat="1" x14ac:dyDescent="0.25">
      <c r="B187" s="1" t="s">
        <v>9</v>
      </c>
      <c r="C187" s="7" t="s">
        <v>35</v>
      </c>
      <c r="D187" s="5"/>
      <c r="E187" s="5"/>
      <c r="F187" s="3" t="s">
        <v>17</v>
      </c>
    </row>
    <row r="188" spans="2:6" customFormat="1" x14ac:dyDescent="0.25">
      <c r="B188" s="1"/>
      <c r="C188" s="2" t="s">
        <v>18</v>
      </c>
      <c r="D188" s="17">
        <v>2</v>
      </c>
      <c r="E188" s="5"/>
      <c r="F188" s="17">
        <f>+D188</f>
        <v>2</v>
      </c>
    </row>
    <row r="189" spans="2:6" customFormat="1" x14ac:dyDescent="0.25">
      <c r="B189" s="1"/>
      <c r="C189" s="2" t="s">
        <v>19</v>
      </c>
      <c r="D189" s="43">
        <v>5</v>
      </c>
      <c r="E189" s="5"/>
      <c r="F189" s="44">
        <f>+D189</f>
        <v>5</v>
      </c>
    </row>
    <row r="190" spans="2:6" customFormat="1" ht="16.5" thickBot="1" x14ac:dyDescent="0.3">
      <c r="B190" s="1"/>
      <c r="C190" s="2" t="s">
        <v>20</v>
      </c>
      <c r="D190" s="45">
        <v>20</v>
      </c>
      <c r="E190" s="46">
        <v>0.4</v>
      </c>
      <c r="F190" s="47">
        <f>+E190*D190</f>
        <v>8</v>
      </c>
    </row>
    <row r="191" spans="2:6" customFormat="1" ht="16.5" thickBot="1" x14ac:dyDescent="0.3">
      <c r="B191" s="1"/>
      <c r="C191" s="2" t="s">
        <v>21</v>
      </c>
      <c r="D191" s="48">
        <v>27</v>
      </c>
      <c r="E191" s="46"/>
      <c r="F191" s="48">
        <f>SUM(F188:F190)</f>
        <v>15</v>
      </c>
    </row>
    <row r="192" spans="2:6" customFormat="1" x14ac:dyDescent="0.25">
      <c r="B192" s="1"/>
      <c r="C192" s="2"/>
      <c r="D192" s="49"/>
      <c r="E192" s="46"/>
      <c r="F192" s="49"/>
    </row>
    <row r="193" spans="2:6" customFormat="1" x14ac:dyDescent="0.25">
      <c r="B193" s="1" t="s">
        <v>22</v>
      </c>
      <c r="C193" s="7" t="s">
        <v>36</v>
      </c>
      <c r="D193" s="5"/>
      <c r="E193" s="5"/>
      <c r="F193" s="5"/>
    </row>
    <row r="195" spans="2:6" customFormat="1" x14ac:dyDescent="0.25">
      <c r="B195" s="1" t="s">
        <v>9</v>
      </c>
      <c r="C195" s="7" t="s">
        <v>33</v>
      </c>
      <c r="D195" s="3"/>
      <c r="E195" s="3"/>
      <c r="F195" s="3"/>
    </row>
    <row r="196" spans="2:6" customFormat="1" x14ac:dyDescent="0.25">
      <c r="B196" s="1"/>
      <c r="C196" s="2" t="s">
        <v>10</v>
      </c>
      <c r="D196" s="17">
        <v>4</v>
      </c>
      <c r="E196" s="3"/>
      <c r="F196" s="3"/>
    </row>
    <row r="197" spans="2:6" customFormat="1" x14ac:dyDescent="0.25">
      <c r="B197" s="1"/>
      <c r="C197" s="2" t="s">
        <v>11</v>
      </c>
      <c r="D197" s="44">
        <v>16</v>
      </c>
      <c r="E197" s="44"/>
      <c r="F197" s="3"/>
    </row>
    <row r="198" spans="2:6" customFormat="1" x14ac:dyDescent="0.25">
      <c r="B198" s="1"/>
      <c r="C198" s="2" t="s">
        <v>12</v>
      </c>
      <c r="D198" s="44">
        <v>8</v>
      </c>
      <c r="E198" s="44"/>
      <c r="F198" s="3"/>
    </row>
    <row r="199" spans="2:6" customFormat="1" x14ac:dyDescent="0.25">
      <c r="B199" s="1"/>
      <c r="C199" s="2" t="s">
        <v>13</v>
      </c>
      <c r="D199" s="50">
        <v>4</v>
      </c>
      <c r="E199" s="3"/>
      <c r="F199" s="3"/>
    </row>
    <row r="200" spans="2:6" customFormat="1" ht="16.5" thickBot="1" x14ac:dyDescent="0.3">
      <c r="B200" s="1"/>
      <c r="C200" s="2" t="s">
        <v>14</v>
      </c>
      <c r="D200" s="5"/>
      <c r="E200" s="51">
        <f>SUM(D196:D199)</f>
        <v>32</v>
      </c>
      <c r="F200" s="3"/>
    </row>
    <row r="201" spans="2:6" customFormat="1" x14ac:dyDescent="0.25">
      <c r="B201" s="1"/>
      <c r="C201" s="2" t="s">
        <v>15</v>
      </c>
      <c r="D201" s="5"/>
      <c r="E201" s="5">
        <v>20000</v>
      </c>
      <c r="F201" s="3"/>
    </row>
    <row r="202" spans="2:6" customFormat="1" x14ac:dyDescent="0.25">
      <c r="B202" s="1"/>
      <c r="C202" s="2" t="s">
        <v>16</v>
      </c>
      <c r="D202" s="5"/>
      <c r="E202" s="10">
        <f>+E201*E200</f>
        <v>640000</v>
      </c>
      <c r="F202" s="3"/>
    </row>
    <row r="203" spans="2:6" customFormat="1" x14ac:dyDescent="0.25">
      <c r="B203" s="1"/>
      <c r="C203" s="2"/>
      <c r="D203" s="5"/>
      <c r="E203" s="10"/>
      <c r="F203" s="3"/>
    </row>
    <row r="204" spans="2:6" customFormat="1" x14ac:dyDescent="0.25">
      <c r="B204" s="1"/>
      <c r="C204" s="2" t="s">
        <v>41</v>
      </c>
      <c r="D204" s="5"/>
      <c r="E204" s="10"/>
      <c r="F204" s="3"/>
    </row>
    <row r="205" spans="2:6" customFormat="1" x14ac:dyDescent="0.25">
      <c r="B205" s="1"/>
      <c r="C205" s="2" t="s">
        <v>42</v>
      </c>
      <c r="D205" s="5"/>
      <c r="E205" s="5"/>
      <c r="F205" s="3"/>
    </row>
    <row r="206" spans="2:6" customFormat="1" x14ac:dyDescent="0.25">
      <c r="B206" s="1"/>
      <c r="C206" s="2"/>
      <c r="D206" s="5"/>
      <c r="E206" s="5"/>
      <c r="F206" s="5"/>
    </row>
    <row r="207" spans="2:6" customFormat="1" x14ac:dyDescent="0.25">
      <c r="B207" s="1" t="s">
        <v>23</v>
      </c>
      <c r="C207" s="7" t="s">
        <v>38</v>
      </c>
      <c r="D207" s="5"/>
      <c r="E207" s="5"/>
      <c r="F207" s="5"/>
    </row>
    <row r="208" spans="2:6" customFormat="1" x14ac:dyDescent="0.25">
      <c r="B208" s="1"/>
      <c r="C208" s="2" t="s">
        <v>24</v>
      </c>
      <c r="D208" s="5">
        <v>3</v>
      </c>
      <c r="E208" s="5">
        <v>10000</v>
      </c>
      <c r="F208" s="5">
        <f>+E208 *D208</f>
        <v>30000</v>
      </c>
    </row>
    <row r="209" spans="2:6" customFormat="1" x14ac:dyDescent="0.25">
      <c r="B209" s="1"/>
      <c r="C209" s="2" t="s">
        <v>19</v>
      </c>
      <c r="D209" s="5">
        <v>15</v>
      </c>
      <c r="E209" s="5">
        <v>10000</v>
      </c>
      <c r="F209" s="5">
        <f>+E209 *D209</f>
        <v>150000</v>
      </c>
    </row>
    <row r="210" spans="2:6" customFormat="1" x14ac:dyDescent="0.25">
      <c r="B210" s="1"/>
      <c r="C210" s="2" t="s">
        <v>25</v>
      </c>
      <c r="D210" s="5">
        <v>6</v>
      </c>
      <c r="E210" s="5">
        <v>10000</v>
      </c>
      <c r="F210" s="5">
        <f>+E210 *D210</f>
        <v>60000</v>
      </c>
    </row>
    <row r="211" spans="2:6" customFormat="1" x14ac:dyDescent="0.25">
      <c r="B211" s="1"/>
      <c r="C211" s="2" t="s">
        <v>26</v>
      </c>
      <c r="D211" s="40">
        <v>8</v>
      </c>
      <c r="E211" s="5">
        <v>10000</v>
      </c>
      <c r="F211" s="40">
        <f>+E211 *D211</f>
        <v>80000</v>
      </c>
    </row>
    <row r="212" spans="2:6" customFormat="1" x14ac:dyDescent="0.25">
      <c r="B212" s="1"/>
      <c r="C212" s="2"/>
      <c r="D212" s="5">
        <f>SUM(D208:D211)</f>
        <v>32</v>
      </c>
      <c r="E212" s="5"/>
      <c r="F212" s="5">
        <f>SUM(F208:F211)</f>
        <v>320000</v>
      </c>
    </row>
    <row r="213" spans="2:6" customFormat="1" x14ac:dyDescent="0.25">
      <c r="B213" s="1"/>
      <c r="C213" s="2"/>
      <c r="D213" s="5"/>
      <c r="E213" s="5"/>
      <c r="F213" s="5"/>
    </row>
    <row r="214" spans="2:6" customFormat="1" x14ac:dyDescent="0.25">
      <c r="B214" s="1"/>
      <c r="C214" s="2" t="s">
        <v>27</v>
      </c>
      <c r="D214" s="5"/>
      <c r="E214" s="5"/>
      <c r="F214" s="5">
        <f>SUM(F208:F210)</f>
        <v>240000</v>
      </c>
    </row>
    <row r="215" spans="2:6" customFormat="1" x14ac:dyDescent="0.25">
      <c r="B215" s="1"/>
      <c r="C215" s="2" t="s">
        <v>28</v>
      </c>
      <c r="D215" s="5"/>
      <c r="E215" s="5"/>
      <c r="F215" s="5">
        <v>45000</v>
      </c>
    </row>
    <row r="216" spans="2:6" customFormat="1" x14ac:dyDescent="0.25">
      <c r="B216" s="1"/>
      <c r="C216" s="2" t="s">
        <v>29</v>
      </c>
      <c r="D216" s="5"/>
      <c r="E216" s="5"/>
      <c r="F216" s="5">
        <v>5000</v>
      </c>
    </row>
    <row r="217" spans="2:6" customFormat="1" x14ac:dyDescent="0.25">
      <c r="B217" s="1"/>
      <c r="C217" s="2"/>
      <c r="D217" s="5"/>
      <c r="E217" s="5"/>
      <c r="F217" s="5">
        <f>SUM(F214:F216)</f>
        <v>290000</v>
      </c>
    </row>
    <row r="218" spans="2:6" customFormat="1" x14ac:dyDescent="0.25">
      <c r="B218" s="1"/>
      <c r="C218" s="2" t="s">
        <v>30</v>
      </c>
      <c r="D218" s="5"/>
      <c r="E218" s="5"/>
      <c r="F218" s="5">
        <v>300000</v>
      </c>
    </row>
    <row r="219" spans="2:6" customFormat="1" ht="16.5" thickBot="1" x14ac:dyDescent="0.3">
      <c r="B219" s="1"/>
      <c r="C219" s="2" t="s">
        <v>31</v>
      </c>
      <c r="D219" s="5"/>
      <c r="E219" s="5"/>
      <c r="F219" s="42">
        <f>+F217-F218</f>
        <v>-10000</v>
      </c>
    </row>
    <row r="220" spans="2:6" customFormat="1" x14ac:dyDescent="0.25">
      <c r="B220" s="1"/>
      <c r="C220" s="2"/>
      <c r="D220" s="5"/>
      <c r="E220" s="5"/>
      <c r="F220" s="5"/>
    </row>
    <row r="221" spans="2:6" customFormat="1" x14ac:dyDescent="0.25">
      <c r="B221" s="1"/>
      <c r="C221" s="2" t="s">
        <v>43</v>
      </c>
      <c r="D221" s="3"/>
      <c r="E221" s="3"/>
      <c r="F221" s="3"/>
    </row>
    <row r="222" spans="2:6" customFormat="1" x14ac:dyDescent="0.25">
      <c r="B222" s="1"/>
      <c r="C222" s="2"/>
      <c r="D222" s="5"/>
      <c r="E222" s="5"/>
      <c r="F222" s="5"/>
    </row>
    <row r="223" spans="2:6" customFormat="1" x14ac:dyDescent="0.25">
      <c r="B223" s="1" t="s">
        <v>0</v>
      </c>
      <c r="C223" s="7" t="s">
        <v>95</v>
      </c>
      <c r="D223" s="3"/>
      <c r="E223" s="3"/>
      <c r="F223" s="3"/>
    </row>
    <row r="224" spans="2:6" customFormat="1" x14ac:dyDescent="0.25">
      <c r="B224" s="1"/>
      <c r="C224" s="2" t="s">
        <v>94</v>
      </c>
      <c r="D224" s="3"/>
      <c r="E224" s="3"/>
      <c r="F224" s="3"/>
    </row>
    <row r="225" spans="2:6" customFormat="1" x14ac:dyDescent="0.25">
      <c r="B225" s="1"/>
      <c r="C225" s="2" t="s">
        <v>47</v>
      </c>
      <c r="D225" s="3"/>
      <c r="E225" s="3"/>
      <c r="F225" s="5">
        <v>100000</v>
      </c>
    </row>
    <row r="226" spans="2:6" customFormat="1" ht="16.5" thickBot="1" x14ac:dyDescent="0.3">
      <c r="B226" s="1"/>
      <c r="C226" s="2" t="s">
        <v>52</v>
      </c>
      <c r="D226" s="3"/>
      <c r="E226" s="3"/>
      <c r="F226" s="6">
        <v>20000</v>
      </c>
    </row>
    <row r="227" spans="2:6" customFormat="1" x14ac:dyDescent="0.25">
      <c r="B227" s="1"/>
      <c r="C227" s="2" t="s">
        <v>48</v>
      </c>
      <c r="D227" s="3"/>
      <c r="E227" s="3"/>
      <c r="F227" s="5">
        <f>SUM(F225:F226)</f>
        <v>120000</v>
      </c>
    </row>
    <row r="228" spans="2:6" customFormat="1" ht="16.5" thickBot="1" x14ac:dyDescent="0.3">
      <c r="B228" s="1"/>
      <c r="C228" s="2" t="s">
        <v>49</v>
      </c>
      <c r="D228" s="3"/>
      <c r="E228" s="3"/>
      <c r="F228" s="6">
        <v>-10000</v>
      </c>
    </row>
    <row r="229" spans="2:6" customFormat="1" ht="16.5" thickBot="1" x14ac:dyDescent="0.3">
      <c r="B229" s="1"/>
      <c r="C229" s="2" t="s">
        <v>50</v>
      </c>
      <c r="D229" s="3"/>
      <c r="E229" s="3"/>
      <c r="F229" s="52">
        <f>SUM(F227:F228)</f>
        <v>110000</v>
      </c>
    </row>
    <row r="231" spans="2:6" customFormat="1" x14ac:dyDescent="0.25">
      <c r="B231" s="1" t="s">
        <v>23</v>
      </c>
      <c r="C231" s="7" t="s">
        <v>44</v>
      </c>
      <c r="D231" s="3"/>
      <c r="E231" s="3"/>
      <c r="F231" s="3"/>
    </row>
    <row r="232" spans="2:6" customFormat="1" x14ac:dyDescent="0.25">
      <c r="B232" s="1"/>
      <c r="C232" s="2" t="s">
        <v>51</v>
      </c>
      <c r="D232" s="3"/>
      <c r="E232" s="3"/>
      <c r="F232" s="5">
        <f>3*F229</f>
        <v>330000</v>
      </c>
    </row>
    <row r="233" spans="2:6" customFormat="1" ht="16.5" thickBot="1" x14ac:dyDescent="0.3">
      <c r="B233" s="1"/>
      <c r="C233" s="2" t="s">
        <v>73</v>
      </c>
      <c r="D233" s="3"/>
      <c r="E233" s="3"/>
      <c r="F233" s="6">
        <v>22000</v>
      </c>
    </row>
    <row r="234" spans="2:6" customFormat="1" x14ac:dyDescent="0.25">
      <c r="B234" s="1"/>
      <c r="C234" s="2" t="s">
        <v>48</v>
      </c>
      <c r="D234" s="3"/>
      <c r="E234" s="3"/>
      <c r="F234" s="5">
        <f>SUM(F232:F233)</f>
        <v>352000</v>
      </c>
    </row>
    <row r="235" spans="2:6" customFormat="1" ht="16.5" thickBot="1" x14ac:dyDescent="0.3">
      <c r="B235" s="1"/>
      <c r="C235" s="2" t="s">
        <v>53</v>
      </c>
      <c r="D235" s="3"/>
      <c r="E235" s="3"/>
      <c r="F235" s="6">
        <v>-24000</v>
      </c>
    </row>
    <row r="236" spans="2:6" customFormat="1" ht="16.5" thickBot="1" x14ac:dyDescent="0.3">
      <c r="B236" s="1"/>
      <c r="C236" s="2" t="s">
        <v>54</v>
      </c>
      <c r="D236" s="3"/>
      <c r="E236" s="3"/>
      <c r="F236" s="52">
        <f>SUM(F234:F235)</f>
        <v>328000</v>
      </c>
    </row>
    <row r="238" spans="2:6" customFormat="1" ht="16.5" thickBot="1" x14ac:dyDescent="0.3">
      <c r="B238" s="1"/>
      <c r="C238" s="2" t="s">
        <v>45</v>
      </c>
      <c r="D238" s="3"/>
      <c r="E238" s="3"/>
      <c r="F238" s="3"/>
    </row>
    <row r="239" spans="2:6" customFormat="1" ht="16.5" thickTop="1" x14ac:dyDescent="0.25">
      <c r="B239" s="1"/>
      <c r="C239" s="53" t="s">
        <v>55</v>
      </c>
      <c r="D239" s="54" t="s">
        <v>56</v>
      </c>
      <c r="E239" s="54" t="s">
        <v>57</v>
      </c>
      <c r="F239" s="55" t="s">
        <v>72</v>
      </c>
    </row>
    <row r="240" spans="2:6" customFormat="1" x14ac:dyDescent="0.25">
      <c r="B240" s="1"/>
      <c r="C240" s="56" t="s">
        <v>58</v>
      </c>
      <c r="D240" s="57">
        <v>35000</v>
      </c>
      <c r="E240" s="57">
        <v>28000</v>
      </c>
      <c r="F240" s="58">
        <v>30000</v>
      </c>
    </row>
    <row r="241" spans="3:6" customFormat="1" x14ac:dyDescent="0.25">
      <c r="C241" s="59" t="s">
        <v>59</v>
      </c>
      <c r="D241" s="60"/>
      <c r="E241" s="60"/>
      <c r="F241" s="61"/>
    </row>
    <row r="242" spans="3:6" customFormat="1" ht="16.5" thickBot="1" x14ac:dyDescent="0.3">
      <c r="C242" s="62" t="s">
        <v>74</v>
      </c>
      <c r="D242" s="63">
        <v>20000</v>
      </c>
      <c r="E242" s="63">
        <v>18000</v>
      </c>
      <c r="F242" s="64">
        <v>16000</v>
      </c>
    </row>
    <row r="243" spans="3:6" customFormat="1" ht="16.5" thickTop="1" x14ac:dyDescent="0.25">
      <c r="C243" s="53" t="s">
        <v>60</v>
      </c>
      <c r="D243" s="65"/>
      <c r="E243" s="65"/>
      <c r="F243" s="66"/>
    </row>
    <row r="244" spans="3:6" customFormat="1" x14ac:dyDescent="0.25">
      <c r="C244" s="56" t="s">
        <v>76</v>
      </c>
      <c r="D244" s="3"/>
      <c r="E244" s="67"/>
      <c r="F244" s="68"/>
    </row>
    <row r="245" spans="3:6" customFormat="1" x14ac:dyDescent="0.25">
      <c r="C245" s="56" t="s">
        <v>77</v>
      </c>
      <c r="D245" s="57">
        <f>+D240*0.6</f>
        <v>21000</v>
      </c>
      <c r="E245" s="67"/>
      <c r="F245" s="68"/>
    </row>
    <row r="246" spans="3:6" customFormat="1" x14ac:dyDescent="0.25">
      <c r="C246" s="69" t="s">
        <v>75</v>
      </c>
      <c r="D246" s="57">
        <f>-0.02*D245</f>
        <v>-420</v>
      </c>
      <c r="E246" s="67"/>
      <c r="F246" s="68"/>
    </row>
    <row r="247" spans="3:6" customFormat="1" x14ac:dyDescent="0.25">
      <c r="C247" s="56" t="s">
        <v>78</v>
      </c>
      <c r="D247" s="67"/>
      <c r="E247" s="57">
        <f>+D240*0.4</f>
        <v>14000</v>
      </c>
      <c r="F247" s="68"/>
    </row>
    <row r="248" spans="3:6" customFormat="1" x14ac:dyDescent="0.25">
      <c r="C248" s="56" t="s">
        <v>61</v>
      </c>
      <c r="D248" s="67"/>
      <c r="E248" s="57">
        <f>+E240*0.6</f>
        <v>16800</v>
      </c>
      <c r="F248" s="68"/>
    </row>
    <row r="249" spans="3:6" customFormat="1" x14ac:dyDescent="0.25">
      <c r="C249" s="69" t="s">
        <v>75</v>
      </c>
      <c r="D249" s="67"/>
      <c r="E249" s="57">
        <f>-0.02*E248</f>
        <v>-336</v>
      </c>
      <c r="F249" s="68"/>
    </row>
    <row r="250" spans="3:6" customFormat="1" x14ac:dyDescent="0.25">
      <c r="C250" s="56" t="s">
        <v>79</v>
      </c>
      <c r="D250" s="67"/>
      <c r="E250" s="67"/>
      <c r="F250" s="58"/>
    </row>
    <row r="251" spans="3:6" customFormat="1" x14ac:dyDescent="0.25">
      <c r="C251" s="56" t="s">
        <v>80</v>
      </c>
      <c r="D251" s="67"/>
      <c r="E251" s="67"/>
      <c r="F251" s="58"/>
    </row>
    <row r="252" spans="3:6" customFormat="1" x14ac:dyDescent="0.25">
      <c r="C252" s="69" t="s">
        <v>75</v>
      </c>
      <c r="D252" s="67"/>
      <c r="E252" s="67"/>
      <c r="F252" s="58"/>
    </row>
    <row r="253" spans="3:6" customFormat="1" ht="16.5" thickBot="1" x14ac:dyDescent="0.3">
      <c r="C253" s="70" t="s">
        <v>62</v>
      </c>
      <c r="D253" s="57"/>
      <c r="E253" s="57">
        <f>SUM(E247:E249)</f>
        <v>30464</v>
      </c>
      <c r="F253" s="58"/>
    </row>
    <row r="254" spans="3:6" customFormat="1" ht="16.5" thickTop="1" x14ac:dyDescent="0.25">
      <c r="C254" s="53" t="s">
        <v>63</v>
      </c>
      <c r="D254" s="65"/>
      <c r="E254" s="65"/>
      <c r="F254" s="66"/>
    </row>
    <row r="255" spans="3:6" customFormat="1" x14ac:dyDescent="0.25">
      <c r="C255" s="62" t="s">
        <v>81</v>
      </c>
      <c r="D255" s="63">
        <f>+D242*0.75</f>
        <v>15000</v>
      </c>
      <c r="E255" s="63">
        <f>+E242*0.75</f>
        <v>13500</v>
      </c>
      <c r="F255" s="63">
        <f>+F242*0.75</f>
        <v>12000</v>
      </c>
    </row>
    <row r="256" spans="3:6" customFormat="1" x14ac:dyDescent="0.25">
      <c r="C256" s="69" t="s">
        <v>83</v>
      </c>
      <c r="D256" s="63">
        <f>-0.03*D255</f>
        <v>-450</v>
      </c>
      <c r="E256" s="63">
        <f>-0.03*E255</f>
        <v>-405</v>
      </c>
      <c r="F256" s="63">
        <f>-0.03*F255</f>
        <v>-360</v>
      </c>
    </row>
    <row r="257" spans="3:7" customFormat="1" x14ac:dyDescent="0.25">
      <c r="C257" s="62" t="s">
        <v>82</v>
      </c>
      <c r="D257" s="63"/>
      <c r="E257" s="63">
        <f>+D242*0.25</f>
        <v>5000</v>
      </c>
      <c r="F257" s="63">
        <f>+E242*0.25</f>
        <v>4500</v>
      </c>
      <c r="G257" s="3"/>
    </row>
    <row r="258" spans="3:7" customFormat="1" x14ac:dyDescent="0.25">
      <c r="C258" s="62" t="s">
        <v>64</v>
      </c>
      <c r="D258" s="63">
        <v>9000</v>
      </c>
      <c r="E258" s="63">
        <v>8000</v>
      </c>
      <c r="F258" s="64">
        <v>8500</v>
      </c>
      <c r="G258" s="25"/>
    </row>
    <row r="259" spans="3:7" customFormat="1" x14ac:dyDescent="0.25">
      <c r="C259" s="71" t="s">
        <v>84</v>
      </c>
      <c r="D259" s="63">
        <v>-800</v>
      </c>
      <c r="E259" s="63">
        <v>-800</v>
      </c>
      <c r="F259" s="63">
        <v>-800</v>
      </c>
      <c r="G259" s="3"/>
    </row>
    <row r="260" spans="3:7" customFormat="1" x14ac:dyDescent="0.25">
      <c r="C260" s="71" t="s">
        <v>85</v>
      </c>
      <c r="D260" s="63">
        <v>-100</v>
      </c>
      <c r="E260" s="63">
        <v>-100</v>
      </c>
      <c r="F260" s="63">
        <v>-100</v>
      </c>
      <c r="G260" s="3"/>
    </row>
    <row r="261" spans="3:7" customFormat="1" ht="16.5" thickBot="1" x14ac:dyDescent="0.3">
      <c r="C261" s="70" t="s">
        <v>65</v>
      </c>
      <c r="D261" s="57"/>
      <c r="E261" s="57">
        <f>SUM(E255:E260)</f>
        <v>25195</v>
      </c>
      <c r="F261" s="58">
        <f>SUM(F255:F260)</f>
        <v>23740</v>
      </c>
      <c r="G261" s="3"/>
    </row>
    <row r="262" spans="3:7" customFormat="1" ht="16.5" thickTop="1" x14ac:dyDescent="0.25">
      <c r="C262" s="53" t="s">
        <v>66</v>
      </c>
      <c r="D262" s="65"/>
      <c r="E262" s="65"/>
      <c r="F262" s="66"/>
      <c r="G262" s="3"/>
    </row>
    <row r="263" spans="3:7" customFormat="1" x14ac:dyDescent="0.25">
      <c r="C263" s="56" t="s">
        <v>67</v>
      </c>
      <c r="D263" s="57">
        <v>40000</v>
      </c>
      <c r="E263" s="57">
        <v>70000</v>
      </c>
      <c r="F263" s="58">
        <v>97000</v>
      </c>
      <c r="G263" s="3"/>
    </row>
    <row r="264" spans="3:7" customFormat="1" ht="16.5" thickBot="1" x14ac:dyDescent="0.3">
      <c r="C264" s="56" t="s">
        <v>68</v>
      </c>
      <c r="D264" s="72">
        <v>200000</v>
      </c>
      <c r="E264" s="72">
        <v>212000</v>
      </c>
      <c r="F264" s="73">
        <v>238000</v>
      </c>
      <c r="G264" s="3"/>
    </row>
    <row r="265" spans="3:7" customFormat="1" x14ac:dyDescent="0.25">
      <c r="C265" s="56" t="s">
        <v>69</v>
      </c>
      <c r="D265" s="57">
        <v>240000</v>
      </c>
      <c r="E265" s="57">
        <v>282000</v>
      </c>
      <c r="F265" s="58">
        <v>335000</v>
      </c>
      <c r="G265" s="3"/>
    </row>
    <row r="266" spans="3:7" customFormat="1" ht="16.5" thickBot="1" x14ac:dyDescent="0.3">
      <c r="C266" s="56" t="s">
        <v>70</v>
      </c>
      <c r="D266" s="57">
        <v>-170000</v>
      </c>
      <c r="E266" s="57">
        <v>-185000</v>
      </c>
      <c r="F266" s="58">
        <v>-207500</v>
      </c>
      <c r="G266" s="3"/>
    </row>
    <row r="267" spans="3:7" customFormat="1" ht="16.5" thickBot="1" x14ac:dyDescent="0.3">
      <c r="C267" s="74" t="s">
        <v>71</v>
      </c>
      <c r="D267" s="75">
        <v>70000</v>
      </c>
      <c r="E267" s="75">
        <v>97000</v>
      </c>
      <c r="F267" s="76">
        <v>127500</v>
      </c>
      <c r="G267" s="3"/>
    </row>
    <row r="268" spans="3:7" customFormat="1" ht="16.5" thickTop="1" x14ac:dyDescent="0.25">
      <c r="C268" s="2"/>
      <c r="D268" s="3"/>
      <c r="E268" s="3"/>
      <c r="F268" s="3"/>
      <c r="G268" s="3"/>
    </row>
    <row r="269" spans="3:7" customFormat="1" x14ac:dyDescent="0.25">
      <c r="C269" s="2" t="s">
        <v>46</v>
      </c>
      <c r="D269" s="3"/>
      <c r="E269" s="3"/>
      <c r="F269" s="10">
        <v>28000</v>
      </c>
      <c r="G269" s="3"/>
    </row>
    <row r="270" spans="3:7" customFormat="1" ht="16.5" thickBot="1" x14ac:dyDescent="0.3">
      <c r="C270" s="2" t="s">
        <v>87</v>
      </c>
      <c r="D270" s="3"/>
      <c r="E270" s="3"/>
      <c r="F270" s="6">
        <v>-405</v>
      </c>
      <c r="G270" s="3"/>
    </row>
    <row r="271" spans="3:7" customFormat="1" x14ac:dyDescent="0.25">
      <c r="C271" s="2" t="s">
        <v>88</v>
      </c>
      <c r="D271" s="3"/>
      <c r="E271" s="3"/>
      <c r="F271" s="5">
        <f>SUM(F269:F270)</f>
        <v>27595</v>
      </c>
      <c r="G271" s="3"/>
    </row>
    <row r="272" spans="3:7" customFormat="1" ht="16.5" thickBot="1" x14ac:dyDescent="0.3">
      <c r="C272" s="2" t="s">
        <v>86</v>
      </c>
      <c r="D272" s="3"/>
      <c r="E272" s="3"/>
      <c r="F272" s="6">
        <f>-F269*0.6</f>
        <v>-16800</v>
      </c>
      <c r="G272" s="3"/>
    </row>
    <row r="273" spans="3:6" customFormat="1" x14ac:dyDescent="0.25">
      <c r="C273" s="2" t="s">
        <v>89</v>
      </c>
      <c r="D273" s="3"/>
      <c r="E273" s="10"/>
      <c r="F273" s="77">
        <f>SUM(F271:F272)</f>
        <v>10795</v>
      </c>
    </row>
    <row r="274" spans="3:6" customFormat="1" x14ac:dyDescent="0.25">
      <c r="C274" s="2" t="s">
        <v>90</v>
      </c>
      <c r="D274" s="3"/>
      <c r="E274" s="10"/>
      <c r="F274" s="3"/>
    </row>
    <row r="275" spans="3:6" customFormat="1" x14ac:dyDescent="0.25">
      <c r="C275" s="2" t="s">
        <v>91</v>
      </c>
      <c r="D275" s="3"/>
      <c r="E275" s="10">
        <v>7100</v>
      </c>
      <c r="F275" s="3"/>
    </row>
    <row r="276" spans="3:6" customFormat="1" x14ac:dyDescent="0.25">
      <c r="C276" s="2" t="s">
        <v>92</v>
      </c>
      <c r="D276" s="3"/>
      <c r="E276" s="5">
        <v>100</v>
      </c>
      <c r="F276" s="3"/>
    </row>
    <row r="277" spans="3:6" customFormat="1" ht="16.5" thickBot="1" x14ac:dyDescent="0.3">
      <c r="C277" s="2" t="s">
        <v>93</v>
      </c>
      <c r="D277" s="3"/>
      <c r="E277" s="6">
        <v>800</v>
      </c>
      <c r="F277" s="3"/>
    </row>
    <row r="278" spans="3:6" customFormat="1" ht="16.5" thickBot="1" x14ac:dyDescent="0.3">
      <c r="C278" s="2"/>
      <c r="D278" s="3"/>
      <c r="E278" s="3"/>
      <c r="F278" s="6">
        <f>-SUM(E275:E277)</f>
        <v>-8000</v>
      </c>
    </row>
    <row r="279" spans="3:6" customFormat="1" ht="16.5" thickBot="1" x14ac:dyDescent="0.3">
      <c r="C279" s="2"/>
      <c r="D279" s="3"/>
      <c r="E279" s="3"/>
      <c r="F279" s="11">
        <f>SUM(F273:F278)</f>
        <v>2795</v>
      </c>
    </row>
  </sheetData>
  <mergeCells count="3">
    <mergeCell ref="C99:D99"/>
    <mergeCell ref="C100:D100"/>
    <mergeCell ref="C101:D101"/>
  </mergeCells>
  <printOptions gridLinesSet="0"/>
  <pageMargins left="1" right="0.3" top="0.75" bottom="0.5" header="0.5" footer="0.5"/>
  <pageSetup scale="78" orientation="portrait" r:id="rId1"/>
  <headerFooter alignWithMargins="0">
    <oddHeader>&amp;L&amp;A&amp;C&amp;F&amp;RPage &amp;P of &amp;N</oddHeader>
  </headerFooter>
  <rowBreaks count="2" manualBreakCount="2">
    <brk id="50" max="16383" man="1"/>
    <brk id="2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showGridLines="0" workbookViewId="0">
      <selection activeCell="C73" sqref="C73"/>
    </sheetView>
  </sheetViews>
  <sheetFormatPr defaultRowHeight="15.75" x14ac:dyDescent="0.25"/>
  <cols>
    <col min="1" max="1" width="3.6640625" style="1" customWidth="1"/>
    <col min="2" max="2" width="3.33203125" style="1" customWidth="1"/>
    <col min="3" max="3" width="27" style="2" customWidth="1"/>
    <col min="4" max="4" width="11.33203125" style="3" customWidth="1"/>
    <col min="5" max="5" width="11" style="3" customWidth="1"/>
    <col min="6" max="6" width="11.33203125" style="3" customWidth="1"/>
    <col min="7" max="7" width="11.5546875" style="3" customWidth="1"/>
  </cols>
  <sheetData>
    <row r="1" spans="1:6" x14ac:dyDescent="0.25">
      <c r="A1" s="1" t="s">
        <v>138</v>
      </c>
      <c r="B1" s="1" t="s">
        <v>256</v>
      </c>
    </row>
    <row r="2" spans="1:6" ht="18" x14ac:dyDescent="0.25">
      <c r="A2" s="1">
        <v>1</v>
      </c>
      <c r="B2" s="1" t="s">
        <v>9</v>
      </c>
      <c r="C2" s="4" t="s">
        <v>97</v>
      </c>
    </row>
    <row r="3" spans="1:6" ht="18" x14ac:dyDescent="0.25">
      <c r="A3" s="1">
        <v>2</v>
      </c>
      <c r="B3" s="1" t="s">
        <v>0</v>
      </c>
      <c r="C3" s="4" t="s">
        <v>139</v>
      </c>
    </row>
    <row r="4" spans="1:6" x14ac:dyDescent="0.25">
      <c r="C4" s="2" t="s">
        <v>101</v>
      </c>
    </row>
    <row r="5" spans="1:6" x14ac:dyDescent="0.25">
      <c r="C5" s="2" t="s">
        <v>47</v>
      </c>
      <c r="F5" s="5">
        <v>100000</v>
      </c>
    </row>
    <row r="6" spans="1:6" ht="16.5" thickBot="1" x14ac:dyDescent="0.3">
      <c r="C6" s="2" t="s">
        <v>52</v>
      </c>
      <c r="F6" s="6">
        <v>30000</v>
      </c>
    </row>
    <row r="7" spans="1:6" x14ac:dyDescent="0.25">
      <c r="C7" s="2" t="s">
        <v>48</v>
      </c>
      <c r="F7" s="5">
        <f>SUM(F5:F6)</f>
        <v>130000</v>
      </c>
    </row>
    <row r="8" spans="1:6" ht="16.5" thickBot="1" x14ac:dyDescent="0.3">
      <c r="C8" s="2" t="s">
        <v>49</v>
      </c>
      <c r="F8" s="6">
        <v>-20000</v>
      </c>
    </row>
    <row r="9" spans="1:6" ht="16.5" thickBot="1" x14ac:dyDescent="0.3">
      <c r="C9" s="7" t="s">
        <v>50</v>
      </c>
      <c r="D9" s="8"/>
      <c r="E9" s="8"/>
      <c r="F9" s="9">
        <f>SUM(F7:F8)</f>
        <v>110000</v>
      </c>
    </row>
    <row r="10" spans="1:6" ht="18" x14ac:dyDescent="0.25">
      <c r="A10" s="1">
        <v>3</v>
      </c>
      <c r="B10" s="1" t="s">
        <v>0</v>
      </c>
      <c r="C10" s="4" t="s">
        <v>257</v>
      </c>
    </row>
    <row r="11" spans="1:6" x14ac:dyDescent="0.25">
      <c r="C11" s="7" t="s">
        <v>44</v>
      </c>
    </row>
    <row r="12" spans="1:6" x14ac:dyDescent="0.25">
      <c r="C12" s="2" t="s">
        <v>51</v>
      </c>
      <c r="F12" s="5">
        <f>3*F9</f>
        <v>330000</v>
      </c>
    </row>
    <row r="13" spans="1:6" ht="16.5" thickBot="1" x14ac:dyDescent="0.3">
      <c r="C13" s="2" t="s">
        <v>73</v>
      </c>
      <c r="F13" s="6">
        <v>24000</v>
      </c>
    </row>
    <row r="14" spans="1:6" x14ac:dyDescent="0.25">
      <c r="C14" s="2" t="s">
        <v>48</v>
      </c>
      <c r="F14" s="5">
        <f>SUM(F12:F13)</f>
        <v>354000</v>
      </c>
    </row>
    <row r="15" spans="1:6" ht="16.5" thickBot="1" x14ac:dyDescent="0.3">
      <c r="C15" s="2" t="s">
        <v>53</v>
      </c>
      <c r="F15" s="6">
        <v>-22000</v>
      </c>
    </row>
    <row r="16" spans="1:6" ht="16.5" thickBot="1" x14ac:dyDescent="0.3">
      <c r="C16" s="7" t="s">
        <v>54</v>
      </c>
      <c r="D16" s="8"/>
      <c r="E16" s="8"/>
      <c r="F16" s="9">
        <f>SUM(F14:F15)</f>
        <v>332000</v>
      </c>
    </row>
    <row r="17" spans="1:6" ht="18" x14ac:dyDescent="0.25">
      <c r="A17" s="1">
        <v>4</v>
      </c>
      <c r="B17" s="1" t="s">
        <v>9</v>
      </c>
      <c r="C17" s="4" t="s">
        <v>108</v>
      </c>
    </row>
    <row r="18" spans="1:6" x14ac:dyDescent="0.25">
      <c r="C18" s="2" t="s">
        <v>102</v>
      </c>
      <c r="F18" s="10">
        <v>51000</v>
      </c>
    </row>
    <row r="19" spans="1:6" ht="16.5" thickBot="1" x14ac:dyDescent="0.3">
      <c r="C19" s="2" t="s">
        <v>103</v>
      </c>
      <c r="F19" s="6">
        <v>10000</v>
      </c>
    </row>
    <row r="20" spans="1:6" x14ac:dyDescent="0.25">
      <c r="C20" s="2" t="s">
        <v>104</v>
      </c>
      <c r="F20" s="5">
        <f>SUM(F18:F19)</f>
        <v>61000</v>
      </c>
    </row>
    <row r="21" spans="1:6" x14ac:dyDescent="0.25">
      <c r="C21" s="2" t="s">
        <v>105</v>
      </c>
      <c r="F21" s="5">
        <v>-12000</v>
      </c>
    </row>
    <row r="22" spans="1:6" ht="16.5" thickBot="1" x14ac:dyDescent="0.3">
      <c r="C22" s="2" t="s">
        <v>106</v>
      </c>
      <c r="F22" s="6">
        <v>-45000</v>
      </c>
    </row>
    <row r="23" spans="1:6" ht="16.5" thickBot="1" x14ac:dyDescent="0.3">
      <c r="C23" s="2" t="s">
        <v>107</v>
      </c>
      <c r="F23" s="11">
        <f>SUM(F20:F22)</f>
        <v>4000</v>
      </c>
    </row>
    <row r="24" spans="1:6" ht="18" x14ac:dyDescent="0.25">
      <c r="C24" s="4"/>
    </row>
    <row r="25" spans="1:6" ht="18" x14ac:dyDescent="0.25">
      <c r="A25" s="1">
        <v>5</v>
      </c>
      <c r="B25" s="1" t="s">
        <v>9</v>
      </c>
      <c r="C25" s="4" t="s">
        <v>99</v>
      </c>
    </row>
    <row r="26" spans="1:6" x14ac:dyDescent="0.25">
      <c r="C26" s="12" t="s">
        <v>46</v>
      </c>
      <c r="D26" s="10">
        <v>1500000</v>
      </c>
      <c r="E26" s="13" t="s">
        <v>140</v>
      </c>
    </row>
    <row r="27" spans="1:6" ht="16.5" thickBot="1" x14ac:dyDescent="0.3">
      <c r="C27" s="12" t="s">
        <v>109</v>
      </c>
      <c r="D27" s="6">
        <f>+D26/1.5</f>
        <v>1000000</v>
      </c>
      <c r="E27" s="13" t="s">
        <v>141</v>
      </c>
    </row>
    <row r="28" spans="1:6" x14ac:dyDescent="0.25">
      <c r="C28" s="12" t="s">
        <v>89</v>
      </c>
      <c r="D28" s="5">
        <f>+D26-D27</f>
        <v>500000</v>
      </c>
      <c r="E28" s="14" t="s">
        <v>142</v>
      </c>
    </row>
    <row r="29" spans="1:6" x14ac:dyDescent="0.25">
      <c r="D29" s="5"/>
      <c r="E29" s="13"/>
    </row>
    <row r="30" spans="1:6" x14ac:dyDescent="0.25">
      <c r="C30" s="12" t="s">
        <v>110</v>
      </c>
      <c r="D30" s="5">
        <f>+D27</f>
        <v>1000000</v>
      </c>
      <c r="E30" s="13"/>
    </row>
    <row r="31" spans="1:6" x14ac:dyDescent="0.25">
      <c r="C31" s="12" t="s">
        <v>145</v>
      </c>
      <c r="D31" s="5">
        <v>130000</v>
      </c>
      <c r="E31" s="13"/>
    </row>
    <row r="32" spans="1:6" ht="16.5" thickBot="1" x14ac:dyDescent="0.3">
      <c r="C32" s="12" t="s">
        <v>111</v>
      </c>
      <c r="D32" s="6">
        <v>-120000</v>
      </c>
      <c r="E32" s="13"/>
    </row>
    <row r="33" spans="1:6" ht="16.5" thickBot="1" x14ac:dyDescent="0.3">
      <c r="C33" s="12" t="s">
        <v>112</v>
      </c>
      <c r="D33" s="15">
        <f>SUM(D30:D32)</f>
        <v>1010000</v>
      </c>
      <c r="E33" s="13"/>
    </row>
    <row r="34" spans="1:6" x14ac:dyDescent="0.25">
      <c r="C34" s="16" t="s">
        <v>144</v>
      </c>
    </row>
    <row r="35" spans="1:6" ht="18" x14ac:dyDescent="0.25">
      <c r="A35" s="1">
        <v>6</v>
      </c>
      <c r="B35" s="1" t="s">
        <v>22</v>
      </c>
      <c r="C35" s="4" t="s">
        <v>98</v>
      </c>
    </row>
    <row r="36" spans="1:6" x14ac:dyDescent="0.25">
      <c r="C36" s="2" t="s">
        <v>113</v>
      </c>
      <c r="E36" s="17">
        <v>40000</v>
      </c>
    </row>
    <row r="37" spans="1:6" x14ac:dyDescent="0.25">
      <c r="C37" s="2" t="s">
        <v>114</v>
      </c>
      <c r="E37" s="17">
        <v>50000</v>
      </c>
    </row>
    <row r="38" spans="1:6" x14ac:dyDescent="0.25">
      <c r="C38" s="2" t="s">
        <v>115</v>
      </c>
      <c r="E38" s="17">
        <v>60000</v>
      </c>
    </row>
    <row r="39" spans="1:6" x14ac:dyDescent="0.25">
      <c r="C39" s="7" t="s">
        <v>116</v>
      </c>
    </row>
    <row r="40" spans="1:6" x14ac:dyDescent="0.25">
      <c r="C40" s="7" t="s">
        <v>115</v>
      </c>
      <c r="E40" s="10">
        <f>+E38</f>
        <v>60000</v>
      </c>
    </row>
    <row r="41" spans="1:6" ht="16.5" thickBot="1" x14ac:dyDescent="0.3">
      <c r="C41" s="18" t="s">
        <v>117</v>
      </c>
      <c r="E41" s="19">
        <v>0.7</v>
      </c>
    </row>
    <row r="42" spans="1:6" x14ac:dyDescent="0.25">
      <c r="C42" s="18" t="s">
        <v>118</v>
      </c>
      <c r="F42" s="10">
        <f>+E41*E40</f>
        <v>42000</v>
      </c>
    </row>
    <row r="43" spans="1:6" x14ac:dyDescent="0.25">
      <c r="C43" s="7" t="s">
        <v>119</v>
      </c>
      <c r="E43" s="10">
        <f>+E37</f>
        <v>50000</v>
      </c>
    </row>
    <row r="44" spans="1:6" ht="16.5" thickBot="1" x14ac:dyDescent="0.3">
      <c r="C44" s="18" t="s">
        <v>120</v>
      </c>
      <c r="E44" s="19">
        <v>0.2</v>
      </c>
    </row>
    <row r="45" spans="1:6" x14ac:dyDescent="0.25">
      <c r="C45" s="18" t="s">
        <v>121</v>
      </c>
      <c r="F45" s="10">
        <f>+E44*E43</f>
        <v>10000</v>
      </c>
    </row>
    <row r="46" spans="1:6" x14ac:dyDescent="0.25">
      <c r="C46" s="7" t="s">
        <v>122</v>
      </c>
      <c r="E46" s="10">
        <f>+E36</f>
        <v>40000</v>
      </c>
    </row>
    <row r="47" spans="1:6" ht="16.5" thickBot="1" x14ac:dyDescent="0.3">
      <c r="C47" s="18" t="s">
        <v>120</v>
      </c>
      <c r="E47" s="19">
        <v>0.08</v>
      </c>
    </row>
    <row r="48" spans="1:6" ht="16.5" thickBot="1" x14ac:dyDescent="0.3">
      <c r="C48" s="18" t="s">
        <v>176</v>
      </c>
      <c r="F48" s="20">
        <f>+E47*E46</f>
        <v>3200</v>
      </c>
    </row>
    <row r="49" spans="1:6" ht="16.5" thickBot="1" x14ac:dyDescent="0.3">
      <c r="C49" s="7" t="s">
        <v>123</v>
      </c>
      <c r="D49" s="8"/>
      <c r="E49" s="8"/>
      <c r="F49" s="21">
        <f>SUM(F42:F48)</f>
        <v>55200</v>
      </c>
    </row>
    <row r="51" spans="1:6" x14ac:dyDescent="0.25">
      <c r="A51" s="1">
        <v>7</v>
      </c>
      <c r="B51" s="1" t="s">
        <v>23</v>
      </c>
      <c r="C51" s="12" t="s">
        <v>46</v>
      </c>
      <c r="D51" s="5"/>
      <c r="E51" s="10">
        <v>300000</v>
      </c>
      <c r="F51" s="13" t="s">
        <v>124</v>
      </c>
    </row>
    <row r="52" spans="1:6" ht="16.5" thickBot="1" x14ac:dyDescent="0.3">
      <c r="C52" s="12" t="s">
        <v>110</v>
      </c>
      <c r="D52" s="5"/>
      <c r="E52" s="6">
        <f>+E51/1.2</f>
        <v>250000</v>
      </c>
      <c r="F52" s="13" t="s">
        <v>146</v>
      </c>
    </row>
    <row r="53" spans="1:6" x14ac:dyDescent="0.25">
      <c r="C53" s="12" t="s">
        <v>89</v>
      </c>
      <c r="D53" s="5"/>
      <c r="E53" s="5">
        <f>+E51-E52</f>
        <v>50000</v>
      </c>
      <c r="F53" s="13" t="s">
        <v>147</v>
      </c>
    </row>
    <row r="54" spans="1:6" x14ac:dyDescent="0.25">
      <c r="C54" s="12" t="s">
        <v>177</v>
      </c>
      <c r="D54" s="5">
        <v>33000</v>
      </c>
      <c r="E54" s="5"/>
      <c r="F54" s="13" t="s">
        <v>148</v>
      </c>
    </row>
    <row r="55" spans="1:6" x14ac:dyDescent="0.25">
      <c r="C55" s="12" t="s">
        <v>127</v>
      </c>
      <c r="D55" s="5">
        <v>5000</v>
      </c>
      <c r="E55" s="5"/>
      <c r="F55" s="13" t="s">
        <v>149</v>
      </c>
    </row>
    <row r="56" spans="1:6" ht="16.5" thickBot="1" x14ac:dyDescent="0.3">
      <c r="C56" s="12" t="s">
        <v>126</v>
      </c>
      <c r="D56" s="6">
        <f>+E51*0.02</f>
        <v>6000</v>
      </c>
      <c r="E56" s="5"/>
      <c r="F56" s="13"/>
    </row>
    <row r="57" spans="1:6" ht="16.5" thickBot="1" x14ac:dyDescent="0.3">
      <c r="D57" s="5"/>
      <c r="E57" s="6">
        <f>SUM(D54:D56)</f>
        <v>44000</v>
      </c>
      <c r="F57" s="13"/>
    </row>
    <row r="58" spans="1:6" ht="16.5" thickBot="1" x14ac:dyDescent="0.3">
      <c r="C58" s="7" t="s">
        <v>143</v>
      </c>
      <c r="E58" s="22">
        <f>+E53-E57</f>
        <v>6000</v>
      </c>
    </row>
    <row r="59" spans="1:6" ht="6" customHeight="1" x14ac:dyDescent="0.25"/>
    <row r="60" spans="1:6" x14ac:dyDescent="0.25">
      <c r="A60" s="1">
        <v>8</v>
      </c>
      <c r="B60" s="1" t="s">
        <v>0</v>
      </c>
      <c r="C60" s="7" t="s">
        <v>129</v>
      </c>
    </row>
    <row r="61" spans="1:6" x14ac:dyDescent="0.25">
      <c r="C61" s="2" t="s">
        <v>156</v>
      </c>
      <c r="F61" s="23">
        <v>100000</v>
      </c>
    </row>
    <row r="62" spans="1:6" x14ac:dyDescent="0.25">
      <c r="C62" s="2" t="s">
        <v>157</v>
      </c>
      <c r="F62" s="24">
        <v>110000</v>
      </c>
    </row>
    <row r="63" spans="1:6" x14ac:dyDescent="0.25">
      <c r="C63" s="2" t="s">
        <v>174</v>
      </c>
      <c r="F63" s="24">
        <v>120000</v>
      </c>
    </row>
    <row r="64" spans="1:6" x14ac:dyDescent="0.25">
      <c r="C64" s="2" t="s">
        <v>175</v>
      </c>
      <c r="F64" s="24">
        <v>140000</v>
      </c>
    </row>
    <row r="65" spans="3:7" x14ac:dyDescent="0.25">
      <c r="C65" s="7" t="s">
        <v>158</v>
      </c>
      <c r="F65" s="25"/>
    </row>
    <row r="66" spans="3:7" x14ac:dyDescent="0.25">
      <c r="C66" s="7" t="s">
        <v>159</v>
      </c>
      <c r="F66" s="24">
        <f>+F62</f>
        <v>110000</v>
      </c>
    </row>
    <row r="67" spans="3:7" ht="16.5" thickBot="1" x14ac:dyDescent="0.3">
      <c r="C67" s="18" t="s">
        <v>160</v>
      </c>
      <c r="F67" s="19">
        <v>0.6</v>
      </c>
    </row>
    <row r="68" spans="3:7" x14ac:dyDescent="0.25">
      <c r="C68" s="18" t="s">
        <v>161</v>
      </c>
      <c r="G68" s="10">
        <f>+F67*F66</f>
        <v>66000</v>
      </c>
    </row>
    <row r="69" spans="3:7" x14ac:dyDescent="0.25">
      <c r="C69" s="7" t="s">
        <v>162</v>
      </c>
      <c r="F69" s="24">
        <v>100000</v>
      </c>
      <c r="G69" s="25"/>
    </row>
    <row r="70" spans="3:7" ht="16.5" thickBot="1" x14ac:dyDescent="0.3">
      <c r="C70" s="18" t="s">
        <v>163</v>
      </c>
      <c r="F70" s="19">
        <v>0.38</v>
      </c>
      <c r="G70" s="25"/>
    </row>
    <row r="71" spans="3:7" ht="16.5" thickBot="1" x14ac:dyDescent="0.3">
      <c r="C71" s="18" t="s">
        <v>164</v>
      </c>
      <c r="F71" s="25"/>
      <c r="G71" s="26">
        <f>+F70*F69</f>
        <v>38000</v>
      </c>
    </row>
    <row r="72" spans="3:7" x14ac:dyDescent="0.25">
      <c r="C72" s="7" t="s">
        <v>263</v>
      </c>
      <c r="F72" s="25"/>
      <c r="G72" s="24">
        <f>SUM(G68:G71)</f>
        <v>104000</v>
      </c>
    </row>
    <row r="73" spans="3:7" x14ac:dyDescent="0.25">
      <c r="C73" s="2" t="s">
        <v>165</v>
      </c>
      <c r="F73" s="10"/>
    </row>
    <row r="74" spans="3:7" x14ac:dyDescent="0.25">
      <c r="C74" s="18" t="s">
        <v>166</v>
      </c>
      <c r="F74" s="10"/>
    </row>
    <row r="75" spans="3:7" x14ac:dyDescent="0.25">
      <c r="C75" s="27" t="s">
        <v>167</v>
      </c>
      <c r="F75" s="10">
        <f>+F62*0.75</f>
        <v>82500</v>
      </c>
      <c r="G75" s="10"/>
    </row>
    <row r="76" spans="3:7" x14ac:dyDescent="0.25">
      <c r="C76" s="18" t="s">
        <v>168</v>
      </c>
      <c r="F76" s="24">
        <v>16500</v>
      </c>
      <c r="G76" s="10"/>
    </row>
    <row r="77" spans="3:7" x14ac:dyDescent="0.25">
      <c r="C77" s="18" t="s">
        <v>169</v>
      </c>
      <c r="F77" s="24"/>
      <c r="G77" s="10"/>
    </row>
    <row r="78" spans="3:7" ht="16.5" thickBot="1" x14ac:dyDescent="0.3">
      <c r="C78" s="18" t="s">
        <v>170</v>
      </c>
      <c r="F78" s="26"/>
      <c r="G78" s="10"/>
    </row>
    <row r="79" spans="3:7" ht="16.5" thickBot="1" x14ac:dyDescent="0.3">
      <c r="G79" s="26">
        <f>SUM(F75:F78)</f>
        <v>99000</v>
      </c>
    </row>
    <row r="80" spans="3:7" x14ac:dyDescent="0.25">
      <c r="C80" s="2" t="s">
        <v>171</v>
      </c>
      <c r="G80" s="24">
        <f>+G72-G79</f>
        <v>5000</v>
      </c>
    </row>
    <row r="81" spans="1:7" ht="16.5" thickBot="1" x14ac:dyDescent="0.3">
      <c r="C81" s="2" t="s">
        <v>172</v>
      </c>
      <c r="G81" s="26">
        <v>8000</v>
      </c>
    </row>
    <row r="82" spans="1:7" ht="16.5" thickBot="1" x14ac:dyDescent="0.3">
      <c r="C82" s="7" t="s">
        <v>173</v>
      </c>
      <c r="D82" s="8"/>
      <c r="E82" s="8"/>
      <c r="F82" s="8"/>
      <c r="G82" s="22">
        <f>+G81+G80</f>
        <v>13000</v>
      </c>
    </row>
    <row r="84" spans="1:7" x14ac:dyDescent="0.25">
      <c r="A84" s="1">
        <v>9</v>
      </c>
      <c r="B84" s="1" t="s">
        <v>22</v>
      </c>
      <c r="C84" s="16" t="s">
        <v>155</v>
      </c>
      <c r="D84" s="16"/>
      <c r="E84" s="16"/>
    </row>
    <row r="85" spans="1:7" x14ac:dyDescent="0.25">
      <c r="C85" s="16" t="s">
        <v>46</v>
      </c>
      <c r="D85" s="28"/>
      <c r="E85" s="29">
        <v>140000</v>
      </c>
    </row>
    <row r="86" spans="1:7" x14ac:dyDescent="0.25">
      <c r="C86" s="16" t="s">
        <v>125</v>
      </c>
      <c r="D86" s="28">
        <f>+E85*0.75</f>
        <v>105000</v>
      </c>
      <c r="E86" s="28"/>
    </row>
    <row r="87" spans="1:7" x14ac:dyDescent="0.25">
      <c r="C87" s="16" t="s">
        <v>126</v>
      </c>
      <c r="D87" s="28">
        <f>+E85*0.02</f>
        <v>2800</v>
      </c>
      <c r="E87" s="28"/>
    </row>
    <row r="88" spans="1:7" x14ac:dyDescent="0.25">
      <c r="C88" s="16" t="s">
        <v>127</v>
      </c>
      <c r="D88" s="28">
        <v>5000</v>
      </c>
      <c r="E88" s="28"/>
    </row>
    <row r="89" spans="1:7" ht="16.5" thickBot="1" x14ac:dyDescent="0.3">
      <c r="C89" s="16" t="s">
        <v>128</v>
      </c>
      <c r="D89" s="30">
        <v>16500</v>
      </c>
      <c r="E89" s="28"/>
    </row>
    <row r="90" spans="1:7" ht="16.5" thickBot="1" x14ac:dyDescent="0.3">
      <c r="C90" s="16" t="s">
        <v>130</v>
      </c>
      <c r="D90" s="28"/>
      <c r="E90" s="30">
        <f>SUM(D86:D89)</f>
        <v>129300</v>
      </c>
    </row>
    <row r="91" spans="1:7" ht="16.5" thickBot="1" x14ac:dyDescent="0.3">
      <c r="C91" s="16" t="s">
        <v>131</v>
      </c>
      <c r="D91" s="28"/>
      <c r="E91" s="31">
        <f>+E85-E90</f>
        <v>10700</v>
      </c>
    </row>
    <row r="92" spans="1:7" ht="6" customHeight="1" x14ac:dyDescent="0.25"/>
    <row r="93" spans="1:7" ht="18" x14ac:dyDescent="0.25">
      <c r="A93" s="1">
        <v>10</v>
      </c>
      <c r="B93" s="1" t="s">
        <v>22</v>
      </c>
      <c r="C93" s="4" t="s">
        <v>100</v>
      </c>
    </row>
    <row r="94" spans="1:7" x14ac:dyDescent="0.25">
      <c r="C94" s="32" t="s">
        <v>132</v>
      </c>
      <c r="D94" s="33"/>
      <c r="E94" s="34">
        <v>140000</v>
      </c>
    </row>
    <row r="95" spans="1:7" x14ac:dyDescent="0.25">
      <c r="C95" s="32" t="s">
        <v>133</v>
      </c>
      <c r="D95" s="33"/>
      <c r="E95" s="34">
        <f>+E94*0.75</f>
        <v>105000</v>
      </c>
    </row>
    <row r="96" spans="1:7" x14ac:dyDescent="0.25">
      <c r="C96" s="32" t="s">
        <v>134</v>
      </c>
      <c r="D96" s="33"/>
      <c r="E96" s="34">
        <f>+E95</f>
        <v>105000</v>
      </c>
    </row>
    <row r="97" spans="1:5" x14ac:dyDescent="0.25">
      <c r="A97" s="1">
        <v>11</v>
      </c>
      <c r="B97" s="1" t="s">
        <v>22</v>
      </c>
    </row>
    <row r="98" spans="1:5" ht="16.5" thickBot="1" x14ac:dyDescent="0.3">
      <c r="A98" s="1">
        <v>12</v>
      </c>
      <c r="B98" s="1" t="s">
        <v>9</v>
      </c>
      <c r="C98" s="3" t="s">
        <v>178</v>
      </c>
    </row>
    <row r="99" spans="1:5" ht="16.5" thickBot="1" x14ac:dyDescent="0.3">
      <c r="C99" s="334" t="s">
        <v>135</v>
      </c>
      <c r="D99" s="335"/>
      <c r="E99" s="35">
        <v>240</v>
      </c>
    </row>
    <row r="100" spans="1:5" ht="16.5" thickBot="1" x14ac:dyDescent="0.3">
      <c r="C100" s="334" t="s">
        <v>136</v>
      </c>
      <c r="D100" s="335"/>
      <c r="E100" s="36">
        <v>200</v>
      </c>
    </row>
    <row r="101" spans="1:5" ht="16.5" thickBot="1" x14ac:dyDescent="0.3">
      <c r="C101" s="334" t="s">
        <v>137</v>
      </c>
      <c r="D101" s="335"/>
      <c r="E101" s="35">
        <v>2600</v>
      </c>
    </row>
    <row r="102" spans="1:5" x14ac:dyDescent="0.25">
      <c r="C102" s="2" t="s">
        <v>150</v>
      </c>
      <c r="E102" s="37">
        <f>+E99</f>
        <v>240</v>
      </c>
    </row>
    <row r="103" spans="1:5" ht="16.5" thickBot="1" x14ac:dyDescent="0.3">
      <c r="C103" s="2" t="s">
        <v>151</v>
      </c>
      <c r="E103" s="38">
        <f>+E101</f>
        <v>2600</v>
      </c>
    </row>
    <row r="104" spans="1:5" x14ac:dyDescent="0.25">
      <c r="C104" s="2" t="s">
        <v>152</v>
      </c>
      <c r="E104" s="37">
        <f>SUM(E102:E103)</f>
        <v>2840</v>
      </c>
    </row>
    <row r="105" spans="1:5" ht="16.5" thickBot="1" x14ac:dyDescent="0.3">
      <c r="C105" s="2" t="s">
        <v>153</v>
      </c>
      <c r="E105" s="15">
        <v>200</v>
      </c>
    </row>
    <row r="106" spans="1:5" ht="16.5" thickBot="1" x14ac:dyDescent="0.3">
      <c r="C106" s="2" t="s">
        <v>154</v>
      </c>
      <c r="E106" s="39">
        <f>+E104-E105</f>
        <v>2640</v>
      </c>
    </row>
    <row r="147" spans="1:3" ht="21.75" customHeight="1" x14ac:dyDescent="0.25"/>
    <row r="148" spans="1:3" x14ac:dyDescent="0.25">
      <c r="A148" s="1">
        <v>1</v>
      </c>
      <c r="C148" s="2" t="s">
        <v>96</v>
      </c>
    </row>
    <row r="168" spans="2:6" x14ac:dyDescent="0.25">
      <c r="B168" s="1" t="s">
        <v>9</v>
      </c>
      <c r="C168" s="7" t="s">
        <v>34</v>
      </c>
      <c r="D168" s="5"/>
      <c r="E168" s="5"/>
    </row>
    <row r="169" spans="2:6" x14ac:dyDescent="0.25">
      <c r="D169" s="5"/>
      <c r="E169" s="5"/>
    </row>
    <row r="170" spans="2:6" x14ac:dyDescent="0.25">
      <c r="B170" s="1" t="s">
        <v>9</v>
      </c>
      <c r="C170" s="7" t="s">
        <v>37</v>
      </c>
      <c r="D170" s="5"/>
      <c r="E170" s="5"/>
      <c r="F170" s="5"/>
    </row>
    <row r="173" spans="2:6" x14ac:dyDescent="0.25">
      <c r="B173" s="1" t="s">
        <v>0</v>
      </c>
      <c r="C173" s="7" t="s">
        <v>32</v>
      </c>
    </row>
    <row r="174" spans="2:6" x14ac:dyDescent="0.25">
      <c r="C174" s="2" t="s">
        <v>1</v>
      </c>
    </row>
    <row r="175" spans="2:6" x14ac:dyDescent="0.25">
      <c r="C175" s="2" t="s">
        <v>2</v>
      </c>
      <c r="D175" s="5"/>
      <c r="E175" s="10">
        <v>200000</v>
      </c>
    </row>
    <row r="176" spans="2:6" x14ac:dyDescent="0.25">
      <c r="C176" s="2" t="s">
        <v>3</v>
      </c>
      <c r="D176" s="5">
        <v>108000</v>
      </c>
      <c r="E176" s="5"/>
    </row>
    <row r="177" spans="2:6" x14ac:dyDescent="0.25">
      <c r="C177" s="2" t="s">
        <v>4</v>
      </c>
      <c r="D177" s="5">
        <v>52000</v>
      </c>
      <c r="E177" s="40">
        <f>SUM(D176:D177)</f>
        <v>160000</v>
      </c>
    </row>
    <row r="178" spans="2:6" x14ac:dyDescent="0.25">
      <c r="C178" s="2" t="s">
        <v>5</v>
      </c>
      <c r="D178" s="5"/>
      <c r="E178" s="5">
        <f>+E175-E177</f>
        <v>40000</v>
      </c>
    </row>
    <row r="179" spans="2:6" x14ac:dyDescent="0.25">
      <c r="C179" s="2" t="s">
        <v>6</v>
      </c>
      <c r="E179" s="41">
        <v>-54000</v>
      </c>
    </row>
    <row r="180" spans="2:6" x14ac:dyDescent="0.25">
      <c r="C180" s="2" t="s">
        <v>7</v>
      </c>
      <c r="D180" s="5"/>
      <c r="E180" s="5">
        <v>-42000</v>
      </c>
    </row>
    <row r="181" spans="2:6" ht="16.5" thickBot="1" x14ac:dyDescent="0.3">
      <c r="C181" s="2" t="s">
        <v>8</v>
      </c>
      <c r="D181" s="5"/>
      <c r="E181" s="42">
        <f>SUM(E178:E180)</f>
        <v>-56000</v>
      </c>
    </row>
    <row r="183" spans="2:6" x14ac:dyDescent="0.25">
      <c r="B183" s="1" t="s">
        <v>0</v>
      </c>
      <c r="C183" s="7" t="s">
        <v>39</v>
      </c>
      <c r="D183" s="5"/>
      <c r="E183" s="5"/>
      <c r="F183" s="5"/>
    </row>
    <row r="185" spans="2:6" x14ac:dyDescent="0.25">
      <c r="C185" s="2" t="s">
        <v>40</v>
      </c>
    </row>
    <row r="187" spans="2:6" x14ac:dyDescent="0.25">
      <c r="B187" s="1" t="s">
        <v>9</v>
      </c>
      <c r="C187" s="7" t="s">
        <v>35</v>
      </c>
      <c r="D187" s="5"/>
      <c r="E187" s="5"/>
      <c r="F187" s="3" t="s">
        <v>17</v>
      </c>
    </row>
    <row r="188" spans="2:6" x14ac:dyDescent="0.25">
      <c r="C188" s="2" t="s">
        <v>18</v>
      </c>
      <c r="D188" s="17">
        <v>2</v>
      </c>
      <c r="E188" s="5"/>
      <c r="F188" s="17">
        <f>+D188</f>
        <v>2</v>
      </c>
    </row>
    <row r="189" spans="2:6" x14ac:dyDescent="0.25">
      <c r="C189" s="2" t="s">
        <v>19</v>
      </c>
      <c r="D189" s="43">
        <v>5</v>
      </c>
      <c r="E189" s="5"/>
      <c r="F189" s="44">
        <f>+D189</f>
        <v>5</v>
      </c>
    </row>
    <row r="190" spans="2:6" ht="16.5" thickBot="1" x14ac:dyDescent="0.3">
      <c r="C190" s="2" t="s">
        <v>20</v>
      </c>
      <c r="D190" s="45">
        <v>20</v>
      </c>
      <c r="E190" s="46">
        <v>0.4</v>
      </c>
      <c r="F190" s="47">
        <f>+E190*D190</f>
        <v>8</v>
      </c>
    </row>
    <row r="191" spans="2:6" ht="16.5" thickBot="1" x14ac:dyDescent="0.3">
      <c r="C191" s="2" t="s">
        <v>21</v>
      </c>
      <c r="D191" s="48">
        <v>27</v>
      </c>
      <c r="E191" s="46"/>
      <c r="F191" s="48">
        <f>SUM(F188:F190)</f>
        <v>15</v>
      </c>
    </row>
    <row r="192" spans="2:6" x14ac:dyDescent="0.25">
      <c r="D192" s="49"/>
      <c r="E192" s="46"/>
      <c r="F192" s="49"/>
    </row>
    <row r="193" spans="2:6" x14ac:dyDescent="0.25">
      <c r="B193" s="1" t="s">
        <v>22</v>
      </c>
      <c r="C193" s="7" t="s">
        <v>36</v>
      </c>
      <c r="D193" s="5"/>
      <c r="E193" s="5"/>
      <c r="F193" s="5"/>
    </row>
    <row r="195" spans="2:6" x14ac:dyDescent="0.25">
      <c r="B195" s="1" t="s">
        <v>9</v>
      </c>
      <c r="C195" s="7" t="s">
        <v>33</v>
      </c>
    </row>
    <row r="196" spans="2:6" x14ac:dyDescent="0.25">
      <c r="C196" s="2" t="s">
        <v>10</v>
      </c>
      <c r="D196" s="17">
        <v>4</v>
      </c>
    </row>
    <row r="197" spans="2:6" x14ac:dyDescent="0.25">
      <c r="C197" s="2" t="s">
        <v>11</v>
      </c>
      <c r="D197" s="44">
        <v>16</v>
      </c>
      <c r="E197" s="44"/>
    </row>
    <row r="198" spans="2:6" x14ac:dyDescent="0.25">
      <c r="C198" s="2" t="s">
        <v>12</v>
      </c>
      <c r="D198" s="44">
        <v>8</v>
      </c>
      <c r="E198" s="44"/>
    </row>
    <row r="199" spans="2:6" x14ac:dyDescent="0.25">
      <c r="C199" s="2" t="s">
        <v>13</v>
      </c>
      <c r="D199" s="50">
        <v>4</v>
      </c>
    </row>
    <row r="200" spans="2:6" ht="16.5" thickBot="1" x14ac:dyDescent="0.3">
      <c r="C200" s="2" t="s">
        <v>14</v>
      </c>
      <c r="D200" s="5"/>
      <c r="E200" s="51">
        <f>SUM(D196:D199)</f>
        <v>32</v>
      </c>
    </row>
    <row r="201" spans="2:6" x14ac:dyDescent="0.25">
      <c r="C201" s="2" t="s">
        <v>15</v>
      </c>
      <c r="D201" s="5"/>
      <c r="E201" s="5">
        <v>20000</v>
      </c>
    </row>
    <row r="202" spans="2:6" x14ac:dyDescent="0.25">
      <c r="C202" s="2" t="s">
        <v>16</v>
      </c>
      <c r="D202" s="5"/>
      <c r="E202" s="10">
        <f>+E201*E200</f>
        <v>640000</v>
      </c>
    </row>
    <row r="203" spans="2:6" x14ac:dyDescent="0.25">
      <c r="D203" s="5"/>
      <c r="E203" s="10"/>
    </row>
    <row r="204" spans="2:6" x14ac:dyDescent="0.25">
      <c r="C204" s="2" t="s">
        <v>41</v>
      </c>
      <c r="D204" s="5"/>
      <c r="E204" s="10"/>
    </row>
    <row r="205" spans="2:6" x14ac:dyDescent="0.25">
      <c r="C205" s="2" t="s">
        <v>42</v>
      </c>
      <c r="D205" s="5"/>
      <c r="E205" s="5"/>
    </row>
    <row r="206" spans="2:6" x14ac:dyDescent="0.25">
      <c r="D206" s="5"/>
      <c r="E206" s="5"/>
      <c r="F206" s="5"/>
    </row>
    <row r="207" spans="2:6" x14ac:dyDescent="0.25">
      <c r="B207" s="1" t="s">
        <v>23</v>
      </c>
      <c r="C207" s="7" t="s">
        <v>38</v>
      </c>
      <c r="D207" s="5"/>
      <c r="E207" s="5"/>
      <c r="F207" s="5"/>
    </row>
    <row r="208" spans="2:6" x14ac:dyDescent="0.25">
      <c r="C208" s="2" t="s">
        <v>24</v>
      </c>
      <c r="D208" s="5">
        <v>3</v>
      </c>
      <c r="E208" s="5">
        <v>10000</v>
      </c>
      <c r="F208" s="5">
        <f>+E208 *D208</f>
        <v>30000</v>
      </c>
    </row>
    <row r="209" spans="2:6" x14ac:dyDescent="0.25">
      <c r="C209" s="2" t="s">
        <v>19</v>
      </c>
      <c r="D209" s="5">
        <v>15</v>
      </c>
      <c r="E209" s="5">
        <v>10000</v>
      </c>
      <c r="F209" s="5">
        <f>+E209 *D209</f>
        <v>150000</v>
      </c>
    </row>
    <row r="210" spans="2:6" x14ac:dyDescent="0.25">
      <c r="C210" s="2" t="s">
        <v>25</v>
      </c>
      <c r="D210" s="5">
        <v>6</v>
      </c>
      <c r="E210" s="5">
        <v>10000</v>
      </c>
      <c r="F210" s="5">
        <f>+E210 *D210</f>
        <v>60000</v>
      </c>
    </row>
    <row r="211" spans="2:6" x14ac:dyDescent="0.25">
      <c r="C211" s="2" t="s">
        <v>26</v>
      </c>
      <c r="D211" s="40">
        <v>8</v>
      </c>
      <c r="E211" s="5">
        <v>10000</v>
      </c>
      <c r="F211" s="40">
        <f>+E211 *D211</f>
        <v>80000</v>
      </c>
    </row>
    <row r="212" spans="2:6" x14ac:dyDescent="0.25">
      <c r="D212" s="5">
        <f>SUM(D208:D211)</f>
        <v>32</v>
      </c>
      <c r="E212" s="5"/>
      <c r="F212" s="5">
        <f>SUM(F208:F211)</f>
        <v>320000</v>
      </c>
    </row>
    <row r="213" spans="2:6" x14ac:dyDescent="0.25">
      <c r="D213" s="5"/>
      <c r="E213" s="5"/>
      <c r="F213" s="5"/>
    </row>
    <row r="214" spans="2:6" x14ac:dyDescent="0.25">
      <c r="C214" s="2" t="s">
        <v>27</v>
      </c>
      <c r="D214" s="5"/>
      <c r="E214" s="5"/>
      <c r="F214" s="5">
        <f>SUM(F208:F210)</f>
        <v>240000</v>
      </c>
    </row>
    <row r="215" spans="2:6" x14ac:dyDescent="0.25">
      <c r="C215" s="2" t="s">
        <v>28</v>
      </c>
      <c r="D215" s="5"/>
      <c r="E215" s="5"/>
      <c r="F215" s="5">
        <v>45000</v>
      </c>
    </row>
    <row r="216" spans="2:6" x14ac:dyDescent="0.25">
      <c r="C216" s="2" t="s">
        <v>29</v>
      </c>
      <c r="D216" s="5"/>
      <c r="E216" s="5"/>
      <c r="F216" s="5">
        <v>5000</v>
      </c>
    </row>
    <row r="217" spans="2:6" x14ac:dyDescent="0.25">
      <c r="D217" s="5"/>
      <c r="E217" s="5"/>
      <c r="F217" s="5">
        <f>SUM(F214:F216)</f>
        <v>290000</v>
      </c>
    </row>
    <row r="218" spans="2:6" x14ac:dyDescent="0.25">
      <c r="C218" s="2" t="s">
        <v>30</v>
      </c>
      <c r="D218" s="5"/>
      <c r="E218" s="5"/>
      <c r="F218" s="5">
        <v>300000</v>
      </c>
    </row>
    <row r="219" spans="2:6" ht="16.5" thickBot="1" x14ac:dyDescent="0.3">
      <c r="C219" s="2" t="s">
        <v>31</v>
      </c>
      <c r="D219" s="5"/>
      <c r="E219" s="5"/>
      <c r="F219" s="42">
        <f>+F217-F218</f>
        <v>-10000</v>
      </c>
    </row>
    <row r="220" spans="2:6" x14ac:dyDescent="0.25">
      <c r="D220" s="5"/>
      <c r="E220" s="5"/>
      <c r="F220" s="5"/>
    </row>
    <row r="221" spans="2:6" x14ac:dyDescent="0.25">
      <c r="C221" s="2" t="s">
        <v>43</v>
      </c>
    </row>
    <row r="222" spans="2:6" x14ac:dyDescent="0.25">
      <c r="D222" s="5"/>
      <c r="E222" s="5"/>
      <c r="F222" s="5"/>
    </row>
    <row r="223" spans="2:6" x14ac:dyDescent="0.25">
      <c r="B223" s="1" t="s">
        <v>0</v>
      </c>
      <c r="C223" s="7" t="s">
        <v>95</v>
      </c>
    </row>
    <row r="224" spans="2:6" x14ac:dyDescent="0.25">
      <c r="C224" s="2" t="s">
        <v>94</v>
      </c>
    </row>
    <row r="225" spans="2:6" x14ac:dyDescent="0.25">
      <c r="C225" s="2" t="s">
        <v>47</v>
      </c>
      <c r="F225" s="5">
        <v>100000</v>
      </c>
    </row>
    <row r="226" spans="2:6" ht="16.5" thickBot="1" x14ac:dyDescent="0.3">
      <c r="C226" s="2" t="s">
        <v>52</v>
      </c>
      <c r="F226" s="6">
        <v>20000</v>
      </c>
    </row>
    <row r="227" spans="2:6" x14ac:dyDescent="0.25">
      <c r="C227" s="2" t="s">
        <v>48</v>
      </c>
      <c r="F227" s="5">
        <f>SUM(F225:F226)</f>
        <v>120000</v>
      </c>
    </row>
    <row r="228" spans="2:6" ht="16.5" thickBot="1" x14ac:dyDescent="0.3">
      <c r="C228" s="2" t="s">
        <v>49</v>
      </c>
      <c r="F228" s="6">
        <v>-10000</v>
      </c>
    </row>
    <row r="229" spans="2:6" ht="16.5" thickBot="1" x14ac:dyDescent="0.3">
      <c r="C229" s="2" t="s">
        <v>50</v>
      </c>
      <c r="F229" s="52">
        <f>SUM(F227:F228)</f>
        <v>110000</v>
      </c>
    </row>
    <row r="231" spans="2:6" x14ac:dyDescent="0.25">
      <c r="B231" s="1" t="s">
        <v>23</v>
      </c>
      <c r="C231" s="7" t="s">
        <v>44</v>
      </c>
    </row>
    <row r="232" spans="2:6" x14ac:dyDescent="0.25">
      <c r="C232" s="2" t="s">
        <v>51</v>
      </c>
      <c r="F232" s="5">
        <f>3*F229</f>
        <v>330000</v>
      </c>
    </row>
    <row r="233" spans="2:6" ht="16.5" thickBot="1" x14ac:dyDescent="0.3">
      <c r="C233" s="2" t="s">
        <v>73</v>
      </c>
      <c r="F233" s="6">
        <v>22000</v>
      </c>
    </row>
    <row r="234" spans="2:6" x14ac:dyDescent="0.25">
      <c r="C234" s="2" t="s">
        <v>48</v>
      </c>
      <c r="F234" s="5">
        <f>SUM(F232:F233)</f>
        <v>352000</v>
      </c>
    </row>
    <row r="235" spans="2:6" ht="16.5" thickBot="1" x14ac:dyDescent="0.3">
      <c r="C235" s="2" t="s">
        <v>53</v>
      </c>
      <c r="F235" s="6">
        <v>-24000</v>
      </c>
    </row>
    <row r="236" spans="2:6" ht="16.5" thickBot="1" x14ac:dyDescent="0.3">
      <c r="C236" s="2" t="s">
        <v>54</v>
      </c>
      <c r="F236" s="52">
        <f>SUM(F234:F235)</f>
        <v>328000</v>
      </c>
    </row>
    <row r="238" spans="2:6" ht="16.5" thickBot="1" x14ac:dyDescent="0.3">
      <c r="C238" s="2" t="s">
        <v>45</v>
      </c>
    </row>
    <row r="239" spans="2:6" ht="16.5" thickTop="1" x14ac:dyDescent="0.25">
      <c r="C239" s="53" t="s">
        <v>55</v>
      </c>
      <c r="D239" s="54" t="s">
        <v>56</v>
      </c>
      <c r="E239" s="54" t="s">
        <v>57</v>
      </c>
      <c r="F239" s="55" t="s">
        <v>72</v>
      </c>
    </row>
    <row r="240" spans="2:6" x14ac:dyDescent="0.25">
      <c r="C240" s="56" t="s">
        <v>58</v>
      </c>
      <c r="D240" s="57">
        <v>35000</v>
      </c>
      <c r="E240" s="57">
        <v>28000</v>
      </c>
      <c r="F240" s="58">
        <v>30000</v>
      </c>
    </row>
    <row r="241" spans="3:6" x14ac:dyDescent="0.25">
      <c r="C241" s="59" t="s">
        <v>59</v>
      </c>
      <c r="D241" s="60"/>
      <c r="E241" s="60"/>
      <c r="F241" s="61"/>
    </row>
    <row r="242" spans="3:6" ht="16.5" thickBot="1" x14ac:dyDescent="0.3">
      <c r="C242" s="62" t="s">
        <v>74</v>
      </c>
      <c r="D242" s="63">
        <v>20000</v>
      </c>
      <c r="E242" s="63">
        <v>18000</v>
      </c>
      <c r="F242" s="64">
        <v>16000</v>
      </c>
    </row>
    <row r="243" spans="3:6" ht="16.5" thickTop="1" x14ac:dyDescent="0.25">
      <c r="C243" s="53" t="s">
        <v>60</v>
      </c>
      <c r="D243" s="65"/>
      <c r="E243" s="65"/>
      <c r="F243" s="66"/>
    </row>
    <row r="244" spans="3:6" x14ac:dyDescent="0.25">
      <c r="C244" s="56" t="s">
        <v>76</v>
      </c>
      <c r="E244" s="67"/>
      <c r="F244" s="68"/>
    </row>
    <row r="245" spans="3:6" x14ac:dyDescent="0.25">
      <c r="C245" s="56" t="s">
        <v>77</v>
      </c>
      <c r="D245" s="57">
        <f>+D240*0.6</f>
        <v>21000</v>
      </c>
      <c r="E245" s="67"/>
      <c r="F245" s="68"/>
    </row>
    <row r="246" spans="3:6" x14ac:dyDescent="0.25">
      <c r="C246" s="69" t="s">
        <v>75</v>
      </c>
      <c r="D246" s="57">
        <f>-0.02*D245</f>
        <v>-420</v>
      </c>
      <c r="E246" s="67"/>
      <c r="F246" s="68"/>
    </row>
    <row r="247" spans="3:6" x14ac:dyDescent="0.25">
      <c r="C247" s="56" t="s">
        <v>78</v>
      </c>
      <c r="D247" s="67"/>
      <c r="E247" s="57">
        <f>+D240*0.4</f>
        <v>14000</v>
      </c>
      <c r="F247" s="68"/>
    </row>
    <row r="248" spans="3:6" x14ac:dyDescent="0.25">
      <c r="C248" s="56" t="s">
        <v>61</v>
      </c>
      <c r="D248" s="67"/>
      <c r="E248" s="57">
        <f>+E240*0.6</f>
        <v>16800</v>
      </c>
      <c r="F248" s="68"/>
    </row>
    <row r="249" spans="3:6" x14ac:dyDescent="0.25">
      <c r="C249" s="69" t="s">
        <v>75</v>
      </c>
      <c r="D249" s="67"/>
      <c r="E249" s="57">
        <f>-0.02*E248</f>
        <v>-336</v>
      </c>
      <c r="F249" s="68"/>
    </row>
    <row r="250" spans="3:6" x14ac:dyDescent="0.25">
      <c r="C250" s="56" t="s">
        <v>79</v>
      </c>
      <c r="D250" s="67"/>
      <c r="E250" s="67"/>
      <c r="F250" s="58"/>
    </row>
    <row r="251" spans="3:6" x14ac:dyDescent="0.25">
      <c r="C251" s="56" t="s">
        <v>80</v>
      </c>
      <c r="D251" s="67"/>
      <c r="E251" s="67"/>
      <c r="F251" s="58"/>
    </row>
    <row r="252" spans="3:6" x14ac:dyDescent="0.25">
      <c r="C252" s="69" t="s">
        <v>75</v>
      </c>
      <c r="D252" s="67"/>
      <c r="E252" s="67"/>
      <c r="F252" s="58"/>
    </row>
    <row r="253" spans="3:6" ht="16.5" thickBot="1" x14ac:dyDescent="0.3">
      <c r="C253" s="70" t="s">
        <v>62</v>
      </c>
      <c r="D253" s="57"/>
      <c r="E253" s="57">
        <f>SUM(E247:E249)</f>
        <v>30464</v>
      </c>
      <c r="F253" s="58"/>
    </row>
    <row r="254" spans="3:6" ht="16.5" thickTop="1" x14ac:dyDescent="0.25">
      <c r="C254" s="53" t="s">
        <v>63</v>
      </c>
      <c r="D254" s="65"/>
      <c r="E254" s="65"/>
      <c r="F254" s="66"/>
    </row>
    <row r="255" spans="3:6" x14ac:dyDescent="0.25">
      <c r="C255" s="62" t="s">
        <v>81</v>
      </c>
      <c r="D255" s="63">
        <f>+D242*0.75</f>
        <v>15000</v>
      </c>
      <c r="E255" s="63">
        <f>+E242*0.75</f>
        <v>13500</v>
      </c>
      <c r="F255" s="63">
        <f>+F242*0.75</f>
        <v>12000</v>
      </c>
    </row>
    <row r="256" spans="3:6" x14ac:dyDescent="0.25">
      <c r="C256" s="69" t="s">
        <v>83</v>
      </c>
      <c r="D256" s="63">
        <f>-0.03*D255</f>
        <v>-450</v>
      </c>
      <c r="E256" s="63">
        <f>-0.03*E255</f>
        <v>-405</v>
      </c>
      <c r="F256" s="63">
        <f>-0.03*F255</f>
        <v>-360</v>
      </c>
    </row>
    <row r="257" spans="3:7" x14ac:dyDescent="0.25">
      <c r="C257" s="62" t="s">
        <v>82</v>
      </c>
      <c r="D257" s="63"/>
      <c r="E257" s="63">
        <f>+D242*0.25</f>
        <v>5000</v>
      </c>
      <c r="F257" s="63">
        <f>+E242*0.25</f>
        <v>4500</v>
      </c>
    </row>
    <row r="258" spans="3:7" x14ac:dyDescent="0.25">
      <c r="C258" s="62" t="s">
        <v>64</v>
      </c>
      <c r="D258" s="63">
        <v>9000</v>
      </c>
      <c r="E258" s="63">
        <v>8000</v>
      </c>
      <c r="F258" s="64">
        <v>8500</v>
      </c>
      <c r="G258" s="25"/>
    </row>
    <row r="259" spans="3:7" x14ac:dyDescent="0.25">
      <c r="C259" s="71" t="s">
        <v>84</v>
      </c>
      <c r="D259" s="63">
        <v>-800</v>
      </c>
      <c r="E259" s="63">
        <v>-800</v>
      </c>
      <c r="F259" s="63">
        <v>-800</v>
      </c>
    </row>
    <row r="260" spans="3:7" x14ac:dyDescent="0.25">
      <c r="C260" s="71" t="s">
        <v>85</v>
      </c>
      <c r="D260" s="63">
        <v>-100</v>
      </c>
      <c r="E260" s="63">
        <v>-100</v>
      </c>
      <c r="F260" s="63">
        <v>-100</v>
      </c>
    </row>
    <row r="261" spans="3:7" ht="16.5" thickBot="1" x14ac:dyDescent="0.3">
      <c r="C261" s="70" t="s">
        <v>65</v>
      </c>
      <c r="D261" s="57"/>
      <c r="E261" s="57">
        <f>SUM(E255:E260)</f>
        <v>25195</v>
      </c>
      <c r="F261" s="58">
        <f>SUM(F255:F260)</f>
        <v>23740</v>
      </c>
    </row>
    <row r="262" spans="3:7" ht="16.5" thickTop="1" x14ac:dyDescent="0.25">
      <c r="C262" s="53" t="s">
        <v>66</v>
      </c>
      <c r="D262" s="65"/>
      <c r="E262" s="65"/>
      <c r="F262" s="66"/>
    </row>
    <row r="263" spans="3:7" x14ac:dyDescent="0.25">
      <c r="C263" s="56" t="s">
        <v>67</v>
      </c>
      <c r="D263" s="57">
        <v>40000</v>
      </c>
      <c r="E263" s="57">
        <v>70000</v>
      </c>
      <c r="F263" s="58">
        <v>97000</v>
      </c>
    </row>
    <row r="264" spans="3:7" ht="16.5" thickBot="1" x14ac:dyDescent="0.3">
      <c r="C264" s="56" t="s">
        <v>68</v>
      </c>
      <c r="D264" s="72">
        <v>200000</v>
      </c>
      <c r="E264" s="72">
        <v>212000</v>
      </c>
      <c r="F264" s="73">
        <v>238000</v>
      </c>
    </row>
    <row r="265" spans="3:7" x14ac:dyDescent="0.25">
      <c r="C265" s="56" t="s">
        <v>69</v>
      </c>
      <c r="D265" s="57">
        <v>240000</v>
      </c>
      <c r="E265" s="57">
        <v>282000</v>
      </c>
      <c r="F265" s="58">
        <v>335000</v>
      </c>
    </row>
    <row r="266" spans="3:7" ht="16.5" thickBot="1" x14ac:dyDescent="0.3">
      <c r="C266" s="56" t="s">
        <v>70</v>
      </c>
      <c r="D266" s="57">
        <v>-170000</v>
      </c>
      <c r="E266" s="57">
        <v>-185000</v>
      </c>
      <c r="F266" s="58">
        <v>-207500</v>
      </c>
    </row>
    <row r="267" spans="3:7" ht="16.5" thickBot="1" x14ac:dyDescent="0.3">
      <c r="C267" s="74" t="s">
        <v>71</v>
      </c>
      <c r="D267" s="75">
        <v>70000</v>
      </c>
      <c r="E267" s="75">
        <v>97000</v>
      </c>
      <c r="F267" s="76">
        <v>127500</v>
      </c>
    </row>
    <row r="268" spans="3:7" ht="16.5" thickTop="1" x14ac:dyDescent="0.25"/>
    <row r="269" spans="3:7" x14ac:dyDescent="0.25">
      <c r="C269" s="2" t="s">
        <v>46</v>
      </c>
      <c r="F269" s="10">
        <v>28000</v>
      </c>
    </row>
    <row r="270" spans="3:7" ht="16.5" thickBot="1" x14ac:dyDescent="0.3">
      <c r="C270" s="2" t="s">
        <v>87</v>
      </c>
      <c r="F270" s="6">
        <v>-405</v>
      </c>
    </row>
    <row r="271" spans="3:7" x14ac:dyDescent="0.25">
      <c r="C271" s="2" t="s">
        <v>88</v>
      </c>
      <c r="F271" s="5">
        <f>SUM(F269:F270)</f>
        <v>27595</v>
      </c>
    </row>
    <row r="272" spans="3:7" ht="16.5" thickBot="1" x14ac:dyDescent="0.3">
      <c r="C272" s="2" t="s">
        <v>86</v>
      </c>
      <c r="F272" s="6">
        <f>-F269*0.6</f>
        <v>-16800</v>
      </c>
    </row>
    <row r="273" spans="3:6" x14ac:dyDescent="0.25">
      <c r="C273" s="2" t="s">
        <v>89</v>
      </c>
      <c r="E273" s="10"/>
      <c r="F273" s="77">
        <f>SUM(F271:F272)</f>
        <v>10795</v>
      </c>
    </row>
    <row r="274" spans="3:6" x14ac:dyDescent="0.25">
      <c r="C274" s="2" t="s">
        <v>90</v>
      </c>
      <c r="E274" s="10"/>
    </row>
    <row r="275" spans="3:6" x14ac:dyDescent="0.25">
      <c r="C275" s="2" t="s">
        <v>91</v>
      </c>
      <c r="E275" s="10">
        <v>7100</v>
      </c>
    </row>
    <row r="276" spans="3:6" x14ac:dyDescent="0.25">
      <c r="C276" s="2" t="s">
        <v>92</v>
      </c>
      <c r="E276" s="5">
        <v>100</v>
      </c>
    </row>
    <row r="277" spans="3:6" ht="16.5" thickBot="1" x14ac:dyDescent="0.3">
      <c r="C277" s="2" t="s">
        <v>93</v>
      </c>
      <c r="E277" s="6">
        <v>800</v>
      </c>
    </row>
    <row r="278" spans="3:6" ht="16.5" thickBot="1" x14ac:dyDescent="0.3">
      <c r="F278" s="6">
        <f>-SUM(E275:E277)</f>
        <v>-8000</v>
      </c>
    </row>
    <row r="279" spans="3:6" ht="16.5" thickBot="1" x14ac:dyDescent="0.3">
      <c r="F279" s="11">
        <f>SUM(F273:F278)</f>
        <v>2795</v>
      </c>
    </row>
  </sheetData>
  <mergeCells count="3">
    <mergeCell ref="C99:D99"/>
    <mergeCell ref="C100:D100"/>
    <mergeCell ref="C101:D101"/>
  </mergeCells>
  <phoneticPr fontId="2" type="noConversion"/>
  <printOptions gridLinesSet="0"/>
  <pageMargins left="0.7" right="0.3" top="0.75" bottom="0.5" header="0.5" footer="0.5"/>
  <pageSetup scale="80" orientation="portrait" r:id="rId1"/>
  <headerFooter alignWithMargins="0">
    <oddHeader>&amp;L&amp;A&amp;C&amp;F&amp;RPage &amp;P of &amp;N</oddHeader>
  </headerFooter>
  <rowBreaks count="2" manualBreakCount="2">
    <brk id="50" max="16383" man="1"/>
    <brk id="2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2"/>
  <sheetViews>
    <sheetView showGridLines="0" tabSelected="1" workbookViewId="0">
      <selection activeCell="T47" sqref="T47:T48"/>
    </sheetView>
  </sheetViews>
  <sheetFormatPr defaultColWidth="8" defaultRowHeight="15.75" x14ac:dyDescent="0.25"/>
  <cols>
    <col min="1" max="1" width="1" style="228" customWidth="1"/>
    <col min="2" max="2" width="5.109375" style="229" customWidth="1"/>
    <col min="3" max="3" width="1.6640625" style="229" customWidth="1"/>
    <col min="4" max="4" width="12.21875" style="229" customWidth="1"/>
    <col min="5" max="5" width="11.88671875" style="230" customWidth="1"/>
    <col min="6" max="6" width="2.21875" style="230" customWidth="1"/>
    <col min="7" max="7" width="4.5546875" style="229" customWidth="1"/>
    <col min="8" max="8" width="0.88671875" style="230" customWidth="1"/>
    <col min="9" max="9" width="12.88671875" style="230" customWidth="1"/>
    <col min="10" max="10" width="12.6640625" style="230" customWidth="1"/>
    <col min="11" max="11" width="1.44140625" style="230" customWidth="1"/>
    <col min="12" max="13" width="1.109375" style="230" customWidth="1"/>
    <col min="14" max="14" width="4.5546875" style="229" customWidth="1"/>
    <col min="15" max="15" width="1.109375" style="230" customWidth="1"/>
    <col min="16" max="16" width="10.21875" style="230" customWidth="1"/>
    <col min="17" max="17" width="10.77734375" style="205" customWidth="1"/>
    <col min="18" max="18" width="1.6640625" style="205" customWidth="1"/>
    <col min="19" max="57" width="8" style="184"/>
    <col min="58" max="16384" width="8" style="185"/>
  </cols>
  <sheetData>
    <row r="1" spans="1:60" ht="9" customHeight="1" x14ac:dyDescent="0.25">
      <c r="A1" s="266"/>
      <c r="B1" s="267"/>
      <c r="C1" s="268"/>
      <c r="D1" s="268"/>
      <c r="E1" s="269"/>
      <c r="F1" s="269"/>
      <c r="G1" s="268"/>
      <c r="H1" s="269"/>
      <c r="I1" s="269"/>
      <c r="J1" s="269"/>
      <c r="K1" s="269"/>
      <c r="L1" s="269"/>
      <c r="M1" s="269"/>
      <c r="N1" s="268"/>
      <c r="O1" s="269"/>
      <c r="P1" s="269"/>
      <c r="Q1" s="269"/>
      <c r="R1" s="270"/>
    </row>
    <row r="2" spans="1:60" s="184" customFormat="1" ht="20.25" customHeight="1" x14ac:dyDescent="0.25">
      <c r="A2" s="271"/>
      <c r="B2" s="181" t="s">
        <v>265</v>
      </c>
      <c r="C2" s="182"/>
      <c r="D2" s="342" t="s">
        <v>266</v>
      </c>
      <c r="E2" s="343"/>
      <c r="F2" s="183"/>
      <c r="G2" s="181" t="s">
        <v>265</v>
      </c>
      <c r="H2" s="183"/>
      <c r="I2" s="342" t="s">
        <v>267</v>
      </c>
      <c r="J2" s="343"/>
      <c r="K2" s="183"/>
      <c r="L2" s="183"/>
      <c r="M2" s="183"/>
      <c r="N2" s="181" t="s">
        <v>265</v>
      </c>
      <c r="O2" s="183"/>
      <c r="P2" s="346" t="s">
        <v>277</v>
      </c>
      <c r="Q2" s="347"/>
      <c r="R2" s="272"/>
      <c r="BF2" s="185"/>
      <c r="BG2" s="185"/>
      <c r="BH2" s="185"/>
    </row>
    <row r="3" spans="1:60" s="184" customFormat="1" ht="19.5" customHeight="1" x14ac:dyDescent="0.25">
      <c r="A3" s="271"/>
      <c r="B3" s="196" t="s">
        <v>268</v>
      </c>
      <c r="C3" s="182"/>
      <c r="D3" s="286">
        <v>8000</v>
      </c>
      <c r="E3" s="188"/>
      <c r="F3" s="191"/>
      <c r="G3" s="196" t="s">
        <v>268</v>
      </c>
      <c r="H3" s="191"/>
      <c r="I3" s="286">
        <v>40000</v>
      </c>
      <c r="J3" s="188"/>
      <c r="K3" s="191"/>
      <c r="L3" s="191"/>
      <c r="M3" s="191"/>
      <c r="N3" s="197" t="s">
        <v>268</v>
      </c>
      <c r="O3" s="191"/>
      <c r="P3" s="247"/>
      <c r="Q3" s="242">
        <v>2000</v>
      </c>
      <c r="R3" s="265"/>
      <c r="BF3" s="185"/>
      <c r="BG3" s="185"/>
      <c r="BH3" s="185"/>
    </row>
    <row r="4" spans="1:60" s="184" customFormat="1" ht="19.5" customHeight="1" x14ac:dyDescent="0.25">
      <c r="A4" s="271"/>
      <c r="B4" s="233">
        <v>1</v>
      </c>
      <c r="C4" s="182"/>
      <c r="D4" s="245"/>
      <c r="E4" s="189"/>
      <c r="F4" s="191"/>
      <c r="G4" s="233"/>
      <c r="H4" s="191"/>
      <c r="I4" s="250"/>
      <c r="J4" s="241"/>
      <c r="K4" s="191"/>
      <c r="L4" s="191"/>
      <c r="M4" s="191"/>
      <c r="N4" s="238"/>
      <c r="O4" s="191"/>
      <c r="P4" s="246"/>
      <c r="Q4" s="189"/>
      <c r="R4" s="265"/>
      <c r="BF4" s="185"/>
      <c r="BG4" s="185"/>
      <c r="BH4" s="185"/>
    </row>
    <row r="5" spans="1:60" s="184" customFormat="1" ht="19.5" customHeight="1" x14ac:dyDescent="0.25">
      <c r="A5" s="271"/>
      <c r="B5" s="233">
        <v>2</v>
      </c>
      <c r="C5" s="182"/>
      <c r="D5" s="246"/>
      <c r="E5" s="241"/>
      <c r="F5" s="191"/>
      <c r="G5" s="233"/>
      <c r="H5" s="191"/>
      <c r="I5" s="246"/>
      <c r="J5" s="241"/>
      <c r="K5" s="191"/>
      <c r="L5" s="191"/>
      <c r="M5" s="191"/>
      <c r="N5" s="239"/>
      <c r="O5" s="191"/>
      <c r="P5" s="245"/>
      <c r="Q5" s="189"/>
      <c r="R5" s="265"/>
      <c r="BF5" s="185"/>
      <c r="BG5" s="185"/>
      <c r="BH5" s="185"/>
    </row>
    <row r="6" spans="1:60" s="184" customFormat="1" ht="19.5" customHeight="1" x14ac:dyDescent="0.25">
      <c r="A6" s="271"/>
      <c r="B6" s="233"/>
      <c r="C6" s="182"/>
      <c r="D6" s="246"/>
      <c r="E6" s="189"/>
      <c r="F6" s="191"/>
      <c r="G6" s="233">
        <v>3</v>
      </c>
      <c r="H6" s="191"/>
      <c r="I6" s="245"/>
      <c r="J6" s="189"/>
      <c r="K6" s="191"/>
      <c r="L6" s="191"/>
      <c r="M6" s="191"/>
      <c r="N6" s="239"/>
      <c r="O6" s="191"/>
      <c r="P6" s="246"/>
      <c r="Q6" s="189"/>
      <c r="R6" s="273"/>
      <c r="BF6" s="185"/>
      <c r="BG6" s="185"/>
      <c r="BH6" s="185"/>
    </row>
    <row r="7" spans="1:60" s="184" customFormat="1" ht="19.5" customHeight="1" x14ac:dyDescent="0.25">
      <c r="A7" s="271"/>
      <c r="B7" s="233">
        <v>3</v>
      </c>
      <c r="C7" s="182"/>
      <c r="D7" s="245"/>
      <c r="E7" s="189"/>
      <c r="F7" s="191"/>
      <c r="G7" s="233">
        <v>3</v>
      </c>
      <c r="H7" s="191"/>
      <c r="I7" s="246"/>
      <c r="J7" s="241"/>
      <c r="K7" s="191"/>
      <c r="L7" s="191"/>
      <c r="M7" s="191"/>
      <c r="N7" s="239">
        <v>3</v>
      </c>
      <c r="O7" s="191"/>
      <c r="P7" s="246"/>
      <c r="Q7" s="241"/>
      <c r="R7" s="273"/>
      <c r="BF7" s="185"/>
      <c r="BG7" s="185"/>
      <c r="BH7" s="185"/>
    </row>
    <row r="8" spans="1:60" s="184" customFormat="1" ht="19.5" customHeight="1" x14ac:dyDescent="0.25">
      <c r="A8" s="271"/>
      <c r="B8" s="236">
        <v>6</v>
      </c>
      <c r="C8" s="182"/>
      <c r="D8" s="247"/>
      <c r="E8" s="242"/>
      <c r="F8" s="191"/>
      <c r="G8" s="236"/>
      <c r="H8" s="191"/>
      <c r="I8" s="251"/>
      <c r="J8" s="188"/>
      <c r="K8" s="191"/>
      <c r="L8" s="191"/>
      <c r="M8" s="191"/>
      <c r="N8" s="240"/>
      <c r="O8" s="191"/>
      <c r="P8" s="247"/>
      <c r="Q8" s="188"/>
      <c r="R8" s="273"/>
      <c r="BF8" s="185"/>
      <c r="BG8" s="185"/>
      <c r="BH8" s="185"/>
    </row>
    <row r="9" spans="1:60" s="184" customFormat="1" ht="19.5" customHeight="1" x14ac:dyDescent="0.25">
      <c r="A9" s="271"/>
      <c r="B9" s="200" t="s">
        <v>269</v>
      </c>
      <c r="C9" s="182"/>
      <c r="D9" s="248"/>
      <c r="E9" s="244"/>
      <c r="F9" s="191"/>
      <c r="G9" s="200" t="s">
        <v>269</v>
      </c>
      <c r="H9" s="191"/>
      <c r="I9" s="248"/>
      <c r="J9" s="244"/>
      <c r="K9" s="191"/>
      <c r="L9" s="191"/>
      <c r="M9" s="191"/>
      <c r="N9" s="200" t="s">
        <v>269</v>
      </c>
      <c r="O9" s="191"/>
      <c r="P9" s="248"/>
      <c r="Q9" s="244"/>
      <c r="R9" s="274"/>
      <c r="BF9" s="185"/>
      <c r="BG9" s="185"/>
      <c r="BH9" s="185"/>
    </row>
    <row r="10" spans="1:60" s="184" customFormat="1" ht="19.5" customHeight="1" x14ac:dyDescent="0.25">
      <c r="A10" s="271"/>
      <c r="B10" s="201" t="s">
        <v>268</v>
      </c>
      <c r="C10" s="182"/>
      <c r="D10" s="249"/>
      <c r="E10" s="190"/>
      <c r="F10" s="191"/>
      <c r="G10" s="202" t="s">
        <v>268</v>
      </c>
      <c r="H10" s="191"/>
      <c r="I10" s="249"/>
      <c r="J10" s="190"/>
      <c r="K10" s="191"/>
      <c r="L10" s="191"/>
      <c r="M10" s="191"/>
      <c r="N10" s="202" t="s">
        <v>268</v>
      </c>
      <c r="O10" s="191"/>
      <c r="P10" s="252"/>
      <c r="Q10" s="243"/>
      <c r="R10" s="273"/>
      <c r="BF10" s="185"/>
      <c r="BG10" s="185"/>
      <c r="BH10" s="185"/>
    </row>
    <row r="11" spans="1:60" s="184" customFormat="1" ht="15.75" customHeight="1" x14ac:dyDescent="0.25">
      <c r="A11" s="271"/>
      <c r="B11" s="182"/>
      <c r="C11" s="182"/>
      <c r="D11" s="203"/>
      <c r="E11" s="204"/>
      <c r="F11" s="191"/>
      <c r="G11" s="182"/>
      <c r="H11" s="204"/>
      <c r="I11" s="205"/>
      <c r="J11" s="205"/>
      <c r="K11" s="205"/>
      <c r="L11" s="205"/>
      <c r="M11" s="205"/>
      <c r="N11" s="182"/>
      <c r="O11" s="205"/>
      <c r="P11" s="205"/>
      <c r="Q11" s="205"/>
      <c r="R11" s="274"/>
      <c r="BF11" s="185"/>
      <c r="BG11" s="185"/>
      <c r="BH11" s="185"/>
    </row>
    <row r="12" spans="1:60" ht="9" customHeight="1" x14ac:dyDescent="0.25">
      <c r="L12" s="304"/>
      <c r="M12" s="304"/>
      <c r="N12" s="305"/>
      <c r="O12" s="304"/>
      <c r="P12" s="304"/>
      <c r="Q12" s="304"/>
      <c r="R12" s="306"/>
    </row>
    <row r="13" spans="1:60" s="184" customFormat="1" ht="11.25" customHeight="1" x14ac:dyDescent="0.25">
      <c r="A13" s="271"/>
      <c r="B13" s="182"/>
      <c r="C13" s="182"/>
      <c r="D13" s="203"/>
      <c r="E13" s="204"/>
      <c r="F13" s="204"/>
      <c r="G13" s="182"/>
      <c r="H13" s="204"/>
      <c r="I13" s="205"/>
      <c r="J13" s="205"/>
      <c r="K13" s="205"/>
      <c r="L13" s="301"/>
      <c r="M13" s="205"/>
      <c r="N13" s="182"/>
      <c r="O13" s="205"/>
      <c r="P13" s="205"/>
      <c r="Q13" s="205"/>
      <c r="R13" s="274"/>
      <c r="BF13" s="185"/>
      <c r="BG13" s="185"/>
      <c r="BH13" s="185"/>
    </row>
    <row r="14" spans="1:60" s="184" customFormat="1" ht="20.25" customHeight="1" x14ac:dyDescent="0.25">
      <c r="A14" s="271"/>
      <c r="B14" s="181" t="s">
        <v>265</v>
      </c>
      <c r="C14" s="182"/>
      <c r="D14" s="340" t="s">
        <v>209</v>
      </c>
      <c r="E14" s="341"/>
      <c r="F14" s="183"/>
      <c r="G14" s="181" t="s">
        <v>265</v>
      </c>
      <c r="H14" s="183"/>
      <c r="I14" s="340"/>
      <c r="J14" s="341"/>
      <c r="K14" s="183"/>
      <c r="L14" s="302"/>
      <c r="M14" s="183"/>
      <c r="N14" s="181" t="s">
        <v>265</v>
      </c>
      <c r="O14" s="183"/>
      <c r="P14" s="340"/>
      <c r="Q14" s="341"/>
      <c r="R14" s="272"/>
      <c r="BF14" s="185"/>
      <c r="BG14" s="185"/>
      <c r="BH14" s="185"/>
    </row>
    <row r="15" spans="1:60" s="184" customFormat="1" ht="18.75" customHeight="1" x14ac:dyDescent="0.25">
      <c r="A15" s="271"/>
      <c r="B15" s="196" t="s">
        <v>268</v>
      </c>
      <c r="C15" s="182"/>
      <c r="D15" s="286">
        <v>82500</v>
      </c>
      <c r="E15" s="287"/>
      <c r="F15" s="191"/>
      <c r="G15" s="196" t="s">
        <v>268</v>
      </c>
      <c r="H15" s="191"/>
      <c r="I15" s="288"/>
      <c r="J15" s="289"/>
      <c r="K15" s="191"/>
      <c r="L15" s="303"/>
      <c r="M15" s="191"/>
      <c r="N15" s="196" t="s">
        <v>268</v>
      </c>
      <c r="O15" s="191"/>
      <c r="P15" s="288"/>
      <c r="Q15" s="289"/>
      <c r="R15" s="273"/>
      <c r="BF15" s="185"/>
      <c r="BG15" s="185"/>
      <c r="BH15" s="185"/>
    </row>
    <row r="16" spans="1:60" s="184" customFormat="1" ht="18.75" customHeight="1" x14ac:dyDescent="0.25">
      <c r="A16" s="271"/>
      <c r="B16" s="233">
        <v>4</v>
      </c>
      <c r="C16" s="182"/>
      <c r="D16" s="246"/>
      <c r="E16" s="241"/>
      <c r="F16" s="191"/>
      <c r="G16" s="198"/>
      <c r="H16" s="191"/>
      <c r="I16" s="253"/>
      <c r="J16" s="192"/>
      <c r="K16" s="191"/>
      <c r="L16" s="303"/>
      <c r="M16" s="191"/>
      <c r="N16" s="198"/>
      <c r="O16" s="191"/>
      <c r="P16" s="253"/>
      <c r="Q16" s="192"/>
      <c r="R16" s="273"/>
      <c r="BF16" s="185"/>
      <c r="BG16" s="185"/>
      <c r="BH16" s="185"/>
    </row>
    <row r="17" spans="1:60" s="184" customFormat="1" ht="18.75" customHeight="1" x14ac:dyDescent="0.25">
      <c r="A17" s="271"/>
      <c r="B17" s="233">
        <v>5</v>
      </c>
      <c r="C17" s="182"/>
      <c r="D17" s="245"/>
      <c r="E17" s="189"/>
      <c r="F17" s="191"/>
      <c r="G17" s="206"/>
      <c r="H17" s="191"/>
      <c r="I17" s="253"/>
      <c r="J17" s="192"/>
      <c r="K17" s="191"/>
      <c r="L17" s="303"/>
      <c r="M17" s="191"/>
      <c r="N17" s="206"/>
      <c r="O17" s="191"/>
      <c r="P17" s="253"/>
      <c r="Q17" s="192"/>
      <c r="R17" s="273"/>
      <c r="BF17" s="185"/>
      <c r="BG17" s="185"/>
      <c r="BH17" s="185"/>
    </row>
    <row r="18" spans="1:60" s="184" customFormat="1" ht="19.5" customHeight="1" x14ac:dyDescent="0.25">
      <c r="A18" s="271"/>
      <c r="B18" s="200" t="s">
        <v>269</v>
      </c>
      <c r="C18" s="182"/>
      <c r="D18" s="248"/>
      <c r="E18" s="244"/>
      <c r="F18" s="191"/>
      <c r="G18" s="200" t="s">
        <v>269</v>
      </c>
      <c r="H18" s="191"/>
      <c r="I18" s="254"/>
      <c r="J18" s="202"/>
      <c r="K18" s="191"/>
      <c r="L18" s="303"/>
      <c r="M18" s="191"/>
      <c r="N18" s="200" t="s">
        <v>269</v>
      </c>
      <c r="O18" s="191"/>
      <c r="P18" s="254"/>
      <c r="Q18" s="256"/>
      <c r="R18" s="274"/>
      <c r="BF18" s="185"/>
      <c r="BG18" s="185"/>
      <c r="BH18" s="185"/>
    </row>
    <row r="19" spans="1:60" s="184" customFormat="1" ht="19.5" customHeight="1" x14ac:dyDescent="0.25">
      <c r="A19" s="271"/>
      <c r="B19" s="201" t="s">
        <v>268</v>
      </c>
      <c r="C19" s="182"/>
      <c r="D19" s="249"/>
      <c r="E19" s="190"/>
      <c r="F19" s="191"/>
      <c r="G19" s="202" t="s">
        <v>268</v>
      </c>
      <c r="H19" s="191"/>
      <c r="I19" s="255"/>
      <c r="J19" s="193"/>
      <c r="K19" s="191"/>
      <c r="L19" s="303"/>
      <c r="M19" s="191"/>
      <c r="N19" s="202" t="s">
        <v>268</v>
      </c>
      <c r="O19" s="191"/>
      <c r="P19" s="255"/>
      <c r="Q19" s="195"/>
      <c r="R19" s="273"/>
      <c r="BF19" s="185"/>
      <c r="BG19" s="185"/>
      <c r="BH19" s="185"/>
    </row>
    <row r="20" spans="1:60" s="184" customFormat="1" ht="10.5" customHeight="1" x14ac:dyDescent="0.25">
      <c r="A20" s="271"/>
      <c r="B20" s="182"/>
      <c r="C20" s="182"/>
      <c r="D20" s="203"/>
      <c r="E20" s="204"/>
      <c r="F20" s="204"/>
      <c r="G20" s="182"/>
      <c r="H20" s="204"/>
      <c r="I20" s="205"/>
      <c r="J20" s="205"/>
      <c r="K20" s="191"/>
      <c r="L20" s="303"/>
      <c r="M20" s="191"/>
      <c r="N20" s="182"/>
      <c r="O20" s="205"/>
      <c r="P20" s="205"/>
      <c r="Q20" s="205"/>
      <c r="R20" s="273"/>
      <c r="BF20" s="185"/>
      <c r="BG20" s="185"/>
      <c r="BH20" s="185"/>
    </row>
    <row r="21" spans="1:60" s="184" customFormat="1" ht="15" customHeight="1" x14ac:dyDescent="0.25">
      <c r="A21" s="271"/>
      <c r="B21" s="182"/>
      <c r="C21" s="182"/>
      <c r="D21" s="203"/>
      <c r="E21" s="204"/>
      <c r="F21" s="204"/>
      <c r="G21" s="182"/>
      <c r="H21" s="204"/>
      <c r="I21" s="205"/>
      <c r="J21" s="205"/>
      <c r="K21" s="205"/>
      <c r="L21" s="301"/>
      <c r="M21" s="205"/>
      <c r="N21" s="182"/>
      <c r="O21" s="205"/>
      <c r="P21" s="205"/>
      <c r="Q21" s="205"/>
      <c r="R21" s="274"/>
      <c r="BF21" s="185"/>
      <c r="BG21" s="185"/>
      <c r="BH21" s="185"/>
    </row>
    <row r="22" spans="1:60" s="184" customFormat="1" ht="24" customHeight="1" x14ac:dyDescent="0.25">
      <c r="A22" s="271"/>
      <c r="B22" s="181" t="s">
        <v>265</v>
      </c>
      <c r="C22" s="182"/>
      <c r="D22" s="336" t="s">
        <v>270</v>
      </c>
      <c r="E22" s="337"/>
      <c r="F22" s="183"/>
      <c r="G22" s="181" t="s">
        <v>265</v>
      </c>
      <c r="H22" s="183"/>
      <c r="I22" s="336" t="s">
        <v>271</v>
      </c>
      <c r="J22" s="337"/>
      <c r="K22" s="183"/>
      <c r="L22" s="302"/>
      <c r="M22" s="183"/>
      <c r="N22" s="181" t="s">
        <v>265</v>
      </c>
      <c r="O22" s="183"/>
      <c r="P22" s="340" t="s">
        <v>278</v>
      </c>
      <c r="Q22" s="341"/>
      <c r="R22" s="272"/>
      <c r="BF22" s="185"/>
      <c r="BG22" s="185"/>
      <c r="BH22" s="185"/>
    </row>
    <row r="23" spans="1:60" s="184" customFormat="1" ht="18.75" customHeight="1" x14ac:dyDescent="0.25">
      <c r="A23" s="271"/>
      <c r="B23" s="196" t="s">
        <v>268</v>
      </c>
      <c r="C23" s="182"/>
      <c r="D23" s="286">
        <v>100000</v>
      </c>
      <c r="E23" s="287"/>
      <c r="F23" s="191"/>
      <c r="G23" s="196" t="s">
        <v>268</v>
      </c>
      <c r="H23" s="191"/>
      <c r="I23" s="290"/>
      <c r="J23" s="291">
        <v>40000</v>
      </c>
      <c r="K23" s="191"/>
      <c r="L23" s="303"/>
      <c r="M23" s="191"/>
      <c r="N23" s="196" t="s">
        <v>268</v>
      </c>
      <c r="O23" s="191"/>
      <c r="P23" s="290"/>
      <c r="Q23" s="291">
        <v>82500</v>
      </c>
      <c r="R23" s="273"/>
      <c r="BF23" s="185"/>
      <c r="BG23" s="185"/>
      <c r="BH23" s="185"/>
    </row>
    <row r="24" spans="1:60" s="184" customFormat="1" ht="18.75" customHeight="1" x14ac:dyDescent="0.25">
      <c r="A24" s="271"/>
      <c r="B24" s="198"/>
      <c r="C24" s="182"/>
      <c r="D24" s="246"/>
      <c r="E24" s="189"/>
      <c r="F24" s="191"/>
      <c r="G24" s="233">
        <v>7</v>
      </c>
      <c r="H24" s="191"/>
      <c r="I24" s="246"/>
      <c r="J24" s="241"/>
      <c r="K24" s="191"/>
      <c r="L24" s="303"/>
      <c r="M24" s="191"/>
      <c r="N24" s="233">
        <v>2</v>
      </c>
      <c r="O24" s="191"/>
      <c r="P24" s="245"/>
      <c r="Q24" s="241"/>
      <c r="R24" s="273"/>
      <c r="BF24" s="185"/>
      <c r="BG24" s="185"/>
      <c r="BH24" s="185"/>
    </row>
    <row r="25" spans="1:60" s="184" customFormat="1" ht="18.75" customHeight="1" x14ac:dyDescent="0.25">
      <c r="A25" s="271"/>
      <c r="B25" s="206"/>
      <c r="C25" s="182"/>
      <c r="D25" s="246"/>
      <c r="E25" s="189"/>
      <c r="F25" s="191"/>
      <c r="G25" s="235"/>
      <c r="H25" s="191"/>
      <c r="I25" s="246"/>
      <c r="J25" s="189"/>
      <c r="K25" s="191"/>
      <c r="L25" s="303"/>
      <c r="M25" s="191"/>
      <c r="N25" s="235">
        <v>5</v>
      </c>
      <c r="O25" s="191"/>
      <c r="P25" s="246"/>
      <c r="Q25" s="241"/>
      <c r="R25" s="273"/>
      <c r="BF25" s="185"/>
      <c r="BG25" s="185"/>
      <c r="BH25" s="185"/>
    </row>
    <row r="26" spans="1:60" s="184" customFormat="1" ht="19.5" customHeight="1" thickBot="1" x14ac:dyDescent="0.3">
      <c r="A26" s="271"/>
      <c r="B26" s="200" t="s">
        <v>269</v>
      </c>
      <c r="C26" s="182"/>
      <c r="D26" s="259"/>
      <c r="E26" s="257"/>
      <c r="F26" s="191"/>
      <c r="G26" s="200" t="s">
        <v>269</v>
      </c>
      <c r="H26" s="191"/>
      <c r="I26" s="258"/>
      <c r="J26" s="257"/>
      <c r="K26" s="191"/>
      <c r="L26" s="303"/>
      <c r="M26" s="191"/>
      <c r="N26" s="200" t="s">
        <v>269</v>
      </c>
      <c r="O26" s="191"/>
      <c r="P26" s="248"/>
      <c r="Q26" s="244"/>
      <c r="R26" s="274"/>
      <c r="BF26" s="185"/>
      <c r="BG26" s="185"/>
      <c r="BH26" s="185"/>
    </row>
    <row r="27" spans="1:60" s="184" customFormat="1" ht="19.5" customHeight="1" x14ac:dyDescent="0.25">
      <c r="A27" s="271"/>
      <c r="B27" s="201" t="s">
        <v>268</v>
      </c>
      <c r="C27" s="182"/>
      <c r="D27" s="260"/>
      <c r="E27" s="190"/>
      <c r="F27" s="191"/>
      <c r="G27" s="202" t="s">
        <v>268</v>
      </c>
      <c r="H27" s="191"/>
      <c r="I27" s="252"/>
      <c r="J27" s="243"/>
      <c r="K27" s="191"/>
      <c r="L27" s="303"/>
      <c r="M27" s="191"/>
      <c r="N27" s="202" t="s">
        <v>268</v>
      </c>
      <c r="O27" s="191"/>
      <c r="P27" s="252"/>
      <c r="Q27" s="243"/>
      <c r="R27" s="273"/>
      <c r="BF27" s="185"/>
      <c r="BG27" s="185"/>
      <c r="BH27" s="185"/>
    </row>
    <row r="28" spans="1:60" s="184" customFormat="1" ht="17.25" customHeight="1" x14ac:dyDescent="0.25">
      <c r="A28" s="271"/>
      <c r="B28" s="182"/>
      <c r="C28" s="182"/>
      <c r="D28" s="203"/>
      <c r="E28" s="204"/>
      <c r="F28" s="204"/>
      <c r="G28" s="182"/>
      <c r="H28" s="204"/>
      <c r="I28" s="205"/>
      <c r="J28" s="205"/>
      <c r="K28" s="205"/>
      <c r="L28" s="301"/>
      <c r="M28" s="205"/>
      <c r="N28" s="182"/>
      <c r="O28" s="205"/>
      <c r="P28" s="205"/>
      <c r="Q28" s="205"/>
      <c r="R28" s="273"/>
      <c r="BF28" s="185"/>
      <c r="BG28" s="185"/>
      <c r="BH28" s="185"/>
    </row>
    <row r="29" spans="1:60" s="184" customFormat="1" ht="9" customHeight="1" x14ac:dyDescent="0.25">
      <c r="A29" s="275"/>
      <c r="B29" s="207"/>
      <c r="C29" s="207"/>
      <c r="D29" s="208"/>
      <c r="E29" s="209"/>
      <c r="F29" s="209"/>
      <c r="G29" s="207"/>
      <c r="H29" s="209"/>
      <c r="I29" s="210"/>
      <c r="J29" s="210"/>
      <c r="K29" s="210"/>
      <c r="L29" s="210"/>
      <c r="M29" s="210"/>
      <c r="N29" s="207"/>
      <c r="O29" s="210"/>
      <c r="P29" s="210"/>
      <c r="Q29" s="210"/>
      <c r="R29" s="276"/>
      <c r="BF29" s="185"/>
      <c r="BG29" s="185"/>
      <c r="BH29" s="185"/>
    </row>
    <row r="30" spans="1:60" s="184" customFormat="1" ht="7.5" customHeight="1" thickBot="1" x14ac:dyDescent="0.3">
      <c r="A30" s="271"/>
      <c r="B30" s="182"/>
      <c r="C30" s="182"/>
      <c r="D30" s="203"/>
      <c r="E30" s="204"/>
      <c r="F30" s="204"/>
      <c r="G30" s="182"/>
      <c r="H30" s="204"/>
      <c r="I30" s="205"/>
      <c r="J30" s="205"/>
      <c r="K30" s="205"/>
      <c r="L30" s="205"/>
      <c r="M30" s="205"/>
      <c r="N30" s="182"/>
      <c r="O30" s="205"/>
      <c r="P30" s="205"/>
      <c r="Q30" s="205"/>
      <c r="R30" s="273"/>
      <c r="BF30" s="185"/>
      <c r="BG30" s="185"/>
      <c r="BH30" s="185"/>
    </row>
    <row r="31" spans="1:60" s="184" customFormat="1" ht="7.5" customHeight="1" thickTop="1" thickBot="1" x14ac:dyDescent="0.3">
      <c r="A31" s="271"/>
      <c r="B31" s="182"/>
      <c r="C31" s="182"/>
      <c r="D31" s="203"/>
      <c r="E31" s="204"/>
      <c r="F31" s="204"/>
      <c r="G31" s="182"/>
      <c r="H31" s="204"/>
      <c r="I31" s="205"/>
      <c r="J31" s="205"/>
      <c r="K31" s="205"/>
      <c r="L31" s="211"/>
      <c r="M31" s="212"/>
      <c r="N31" s="213"/>
      <c r="O31" s="213"/>
      <c r="P31" s="213"/>
      <c r="Q31" s="213"/>
      <c r="R31" s="277"/>
      <c r="BF31" s="185"/>
      <c r="BG31" s="185"/>
      <c r="BH31" s="185"/>
    </row>
    <row r="32" spans="1:60" s="184" customFormat="1" ht="9" customHeight="1" thickTop="1" x14ac:dyDescent="0.25">
      <c r="A32" s="271"/>
      <c r="B32" s="182"/>
      <c r="C32" s="182"/>
      <c r="D32" s="203"/>
      <c r="E32" s="204"/>
      <c r="F32" s="204"/>
      <c r="G32" s="182"/>
      <c r="H32" s="204"/>
      <c r="I32" s="205"/>
      <c r="J32" s="205"/>
      <c r="K32" s="205"/>
      <c r="L32" s="214"/>
      <c r="M32" s="205"/>
      <c r="N32" s="182"/>
      <c r="O32" s="205"/>
      <c r="P32" s="205"/>
      <c r="Q32" s="205"/>
      <c r="R32" s="274"/>
      <c r="BF32" s="185"/>
      <c r="BG32" s="185"/>
      <c r="BH32" s="185"/>
    </row>
    <row r="33" spans="1:60" s="184" customFormat="1" ht="23.25" customHeight="1" x14ac:dyDescent="0.25">
      <c r="A33" s="271"/>
      <c r="B33" s="181" t="s">
        <v>265</v>
      </c>
      <c r="C33" s="182"/>
      <c r="D33" s="342" t="s">
        <v>272</v>
      </c>
      <c r="E33" s="343"/>
      <c r="F33" s="183"/>
      <c r="G33" s="186" t="s">
        <v>265</v>
      </c>
      <c r="H33" s="183"/>
      <c r="I33" s="342" t="s">
        <v>273</v>
      </c>
      <c r="J33" s="343"/>
      <c r="K33" s="183"/>
      <c r="L33" s="187"/>
      <c r="M33" s="183"/>
      <c r="N33" s="181" t="s">
        <v>265</v>
      </c>
      <c r="O33" s="183"/>
      <c r="P33" s="344" t="s">
        <v>2</v>
      </c>
      <c r="Q33" s="345"/>
      <c r="R33" s="272"/>
      <c r="BF33" s="185"/>
      <c r="BG33" s="185"/>
      <c r="BH33" s="185"/>
    </row>
    <row r="34" spans="1:60" s="184" customFormat="1" ht="19.5" customHeight="1" x14ac:dyDescent="0.25">
      <c r="A34" s="271"/>
      <c r="B34" s="196" t="s">
        <v>268</v>
      </c>
      <c r="C34" s="182"/>
      <c r="D34" s="290"/>
      <c r="E34" s="292">
        <v>50000</v>
      </c>
      <c r="F34" s="191"/>
      <c r="G34" s="196" t="s">
        <v>268</v>
      </c>
      <c r="H34" s="191"/>
      <c r="I34" s="293"/>
      <c r="J34" s="292">
        <v>36000</v>
      </c>
      <c r="K34" s="191"/>
      <c r="L34" s="215"/>
      <c r="M34" s="191"/>
      <c r="N34" s="234">
        <v>3</v>
      </c>
      <c r="O34" s="194"/>
      <c r="P34" s="294"/>
      <c r="Q34" s="295"/>
      <c r="R34" s="273"/>
      <c r="BF34" s="185"/>
      <c r="BG34" s="185"/>
      <c r="BH34" s="185"/>
    </row>
    <row r="35" spans="1:60" s="184" customFormat="1" ht="19.5" customHeight="1" x14ac:dyDescent="0.25">
      <c r="A35" s="271"/>
      <c r="B35" s="206"/>
      <c r="C35" s="182"/>
      <c r="D35" s="247"/>
      <c r="E35" s="188"/>
      <c r="F35" s="191"/>
      <c r="G35" s="206"/>
      <c r="H35" s="191"/>
      <c r="I35" s="251"/>
      <c r="J35" s="188"/>
      <c r="K35" s="191"/>
      <c r="L35" s="215"/>
      <c r="M35" s="191"/>
      <c r="N35" s="234"/>
      <c r="O35" s="194"/>
      <c r="P35" s="261"/>
      <c r="Q35" s="194"/>
      <c r="R35" s="273"/>
      <c r="BF35" s="185"/>
      <c r="BG35" s="185"/>
      <c r="BH35" s="185"/>
    </row>
    <row r="36" spans="1:60" s="184" customFormat="1" ht="19.5" customHeight="1" x14ac:dyDescent="0.25">
      <c r="A36" s="271"/>
      <c r="B36" s="216" t="s">
        <v>269</v>
      </c>
      <c r="C36" s="182"/>
      <c r="D36" s="258"/>
      <c r="E36" s="257"/>
      <c r="F36" s="191"/>
      <c r="G36" s="216" t="s">
        <v>269</v>
      </c>
      <c r="H36" s="191"/>
      <c r="I36" s="258"/>
      <c r="J36" s="257"/>
      <c r="K36" s="205"/>
      <c r="L36" s="214"/>
      <c r="M36" s="205"/>
      <c r="N36" s="216" t="s">
        <v>269</v>
      </c>
      <c r="O36" s="191"/>
      <c r="P36" s="254"/>
      <c r="Q36" s="202"/>
      <c r="R36" s="274"/>
      <c r="BF36" s="185"/>
      <c r="BG36" s="185"/>
      <c r="BH36" s="185"/>
    </row>
    <row r="37" spans="1:60" s="184" customFormat="1" ht="19.5" customHeight="1" x14ac:dyDescent="0.25">
      <c r="A37" s="271"/>
      <c r="B37" s="202" t="s">
        <v>268</v>
      </c>
      <c r="C37" s="182"/>
      <c r="D37" s="252"/>
      <c r="E37" s="190"/>
      <c r="F37" s="191"/>
      <c r="G37" s="202" t="s">
        <v>268</v>
      </c>
      <c r="H37" s="191"/>
      <c r="I37" s="252"/>
      <c r="J37" s="190"/>
      <c r="K37" s="191"/>
      <c r="L37" s="215"/>
      <c r="M37" s="191"/>
      <c r="N37" s="202" t="s">
        <v>268</v>
      </c>
      <c r="O37" s="191"/>
      <c r="P37" s="255"/>
      <c r="Q37" s="193"/>
      <c r="R37" s="273"/>
      <c r="BF37" s="185"/>
      <c r="BG37" s="185"/>
      <c r="BH37" s="185"/>
    </row>
    <row r="38" spans="1:60" s="184" customFormat="1" ht="8.25" customHeight="1" thickBot="1" x14ac:dyDescent="0.3">
      <c r="A38" s="271"/>
      <c r="B38" s="217"/>
      <c r="C38" s="217"/>
      <c r="D38" s="218"/>
      <c r="E38" s="219"/>
      <c r="F38" s="219"/>
      <c r="G38" s="217"/>
      <c r="H38" s="219"/>
      <c r="I38" s="218"/>
      <c r="J38" s="219"/>
      <c r="K38" s="219"/>
      <c r="L38" s="220"/>
      <c r="M38" s="221"/>
      <c r="N38" s="182"/>
      <c r="O38" s="221"/>
      <c r="P38" s="222"/>
      <c r="Q38" s="221"/>
      <c r="R38" s="278"/>
      <c r="BF38" s="185"/>
      <c r="BG38" s="185"/>
      <c r="BH38" s="185"/>
    </row>
    <row r="39" spans="1:60" s="184" customFormat="1" ht="6.75" customHeight="1" thickTop="1" thickBot="1" x14ac:dyDescent="0.3">
      <c r="A39" s="279"/>
      <c r="B39" s="213"/>
      <c r="C39" s="213"/>
      <c r="D39" s="223"/>
      <c r="E39" s="224"/>
      <c r="F39" s="224"/>
      <c r="G39" s="213"/>
      <c r="H39" s="224"/>
      <c r="I39" s="223"/>
      <c r="J39" s="224"/>
      <c r="K39" s="224"/>
      <c r="L39" s="225"/>
      <c r="M39" s="221"/>
      <c r="N39" s="182"/>
      <c r="O39" s="221"/>
      <c r="P39" s="222"/>
      <c r="Q39" s="221"/>
      <c r="R39" s="278"/>
      <c r="BF39" s="185"/>
      <c r="BG39" s="185"/>
      <c r="BH39" s="185"/>
    </row>
    <row r="40" spans="1:60" s="184" customFormat="1" ht="12.75" customHeight="1" thickTop="1" x14ac:dyDescent="0.25">
      <c r="A40" s="271"/>
      <c r="B40" s="182"/>
      <c r="C40" s="182"/>
      <c r="D40" s="222"/>
      <c r="E40" s="221"/>
      <c r="F40" s="221"/>
      <c r="G40" s="182"/>
      <c r="H40" s="221"/>
      <c r="I40" s="222"/>
      <c r="J40" s="221"/>
      <c r="K40" s="221"/>
      <c r="L40" s="221"/>
      <c r="M40" s="221"/>
      <c r="N40" s="182"/>
      <c r="O40" s="221"/>
      <c r="P40" s="222"/>
      <c r="Q40" s="221"/>
      <c r="R40" s="278"/>
      <c r="BF40" s="185"/>
      <c r="BG40" s="185"/>
      <c r="BH40" s="185"/>
    </row>
    <row r="41" spans="1:60" s="184" customFormat="1" ht="28.5" customHeight="1" x14ac:dyDescent="0.25">
      <c r="A41" s="271"/>
      <c r="B41" s="181" t="s">
        <v>265</v>
      </c>
      <c r="C41" s="182"/>
      <c r="D41" s="336" t="s">
        <v>274</v>
      </c>
      <c r="E41" s="337"/>
      <c r="F41" s="183"/>
      <c r="G41" s="181" t="s">
        <v>265</v>
      </c>
      <c r="H41" s="183"/>
      <c r="I41" s="338" t="s">
        <v>275</v>
      </c>
      <c r="J41" s="339"/>
      <c r="K41" s="183"/>
      <c r="L41" s="183"/>
      <c r="M41" s="183"/>
      <c r="N41" s="181" t="s">
        <v>265</v>
      </c>
      <c r="O41" s="183"/>
      <c r="P41" s="338" t="s">
        <v>276</v>
      </c>
      <c r="Q41" s="339"/>
      <c r="R41" s="272"/>
      <c r="BF41" s="185"/>
      <c r="BG41" s="185"/>
      <c r="BH41" s="185"/>
    </row>
    <row r="42" spans="1:60" s="184" customFormat="1" ht="19.5" customHeight="1" x14ac:dyDescent="0.25">
      <c r="A42" s="271"/>
      <c r="B42" s="237">
        <v>3</v>
      </c>
      <c r="C42" s="182"/>
      <c r="D42" s="296"/>
      <c r="E42" s="297"/>
      <c r="F42" s="191"/>
      <c r="G42" s="233">
        <v>7</v>
      </c>
      <c r="H42" s="191"/>
      <c r="I42" s="298"/>
      <c r="J42" s="299"/>
      <c r="K42" s="191"/>
      <c r="L42" s="183"/>
      <c r="M42" s="191"/>
      <c r="N42" s="231">
        <v>6</v>
      </c>
      <c r="O42" s="194"/>
      <c r="P42" s="300"/>
      <c r="Q42" s="297"/>
      <c r="R42" s="273"/>
      <c r="BF42" s="185"/>
      <c r="BG42" s="185"/>
      <c r="BH42" s="185"/>
    </row>
    <row r="43" spans="1:60" s="184" customFormat="1" ht="19.5" customHeight="1" x14ac:dyDescent="0.25">
      <c r="A43" s="271"/>
      <c r="B43" s="235"/>
      <c r="C43" s="182"/>
      <c r="D43" s="262"/>
      <c r="E43" s="194"/>
      <c r="F43" s="191"/>
      <c r="G43" s="199"/>
      <c r="H43" s="191"/>
      <c r="I43" s="265"/>
      <c r="J43" s="191"/>
      <c r="K43" s="191"/>
      <c r="L43" s="183"/>
      <c r="M43" s="191"/>
      <c r="N43" s="232"/>
      <c r="O43" s="194"/>
      <c r="P43" s="262"/>
      <c r="Q43" s="194"/>
      <c r="R43" s="273"/>
      <c r="BF43" s="185"/>
      <c r="BG43" s="185"/>
      <c r="BH43" s="185"/>
    </row>
    <row r="44" spans="1:60" s="184" customFormat="1" ht="19.5" customHeight="1" x14ac:dyDescent="0.25">
      <c r="A44" s="271"/>
      <c r="B44" s="216" t="s">
        <v>269</v>
      </c>
      <c r="C44" s="182"/>
      <c r="D44" s="263"/>
      <c r="E44" s="256"/>
      <c r="F44" s="204"/>
      <c r="G44" s="216" t="s">
        <v>269</v>
      </c>
      <c r="H44" s="191"/>
      <c r="I44" s="254"/>
      <c r="J44" s="202"/>
      <c r="K44" s="205"/>
      <c r="L44" s="205"/>
      <c r="M44" s="205"/>
      <c r="N44" s="216" t="s">
        <v>269</v>
      </c>
      <c r="O44" s="191"/>
      <c r="P44" s="263"/>
      <c r="Q44" s="256"/>
      <c r="R44" s="274"/>
      <c r="BF44" s="185"/>
      <c r="BG44" s="185"/>
      <c r="BH44" s="185"/>
    </row>
    <row r="45" spans="1:60" s="184" customFormat="1" ht="19.5" customHeight="1" x14ac:dyDescent="0.25">
      <c r="A45" s="271"/>
      <c r="B45" s="202" t="s">
        <v>268</v>
      </c>
      <c r="C45" s="182"/>
      <c r="D45" s="264"/>
      <c r="E45" s="195"/>
      <c r="F45" s="191"/>
      <c r="G45" s="202" t="s">
        <v>268</v>
      </c>
      <c r="H45" s="191"/>
      <c r="I45" s="264"/>
      <c r="J45" s="193"/>
      <c r="K45" s="191"/>
      <c r="L45" s="191"/>
      <c r="M45" s="191"/>
      <c r="N45" s="202" t="s">
        <v>268</v>
      </c>
      <c r="O45" s="191"/>
      <c r="P45" s="264"/>
      <c r="Q45" s="195"/>
      <c r="R45" s="273"/>
      <c r="BF45" s="185"/>
      <c r="BG45" s="185"/>
      <c r="BH45" s="185"/>
    </row>
    <row r="46" spans="1:60" s="184" customFormat="1" ht="10.5" customHeight="1" x14ac:dyDescent="0.25">
      <c r="A46" s="271"/>
      <c r="B46" s="226"/>
      <c r="C46" s="182"/>
      <c r="D46" s="206"/>
      <c r="E46" s="191"/>
      <c r="F46" s="191"/>
      <c r="G46" s="226"/>
      <c r="H46" s="191"/>
      <c r="I46" s="206"/>
      <c r="J46" s="191"/>
      <c r="K46" s="191"/>
      <c r="L46" s="191"/>
      <c r="M46" s="191"/>
      <c r="N46" s="226"/>
      <c r="O46" s="191"/>
      <c r="P46" s="206"/>
      <c r="Q46" s="191"/>
      <c r="R46" s="273"/>
      <c r="BF46" s="185"/>
      <c r="BG46" s="185"/>
      <c r="BH46" s="185"/>
    </row>
    <row r="47" spans="1:60" s="184" customFormat="1" ht="10.5" customHeight="1" x14ac:dyDescent="0.25">
      <c r="A47" s="271"/>
      <c r="B47" s="182"/>
      <c r="C47" s="182"/>
      <c r="D47" s="222"/>
      <c r="E47" s="221"/>
      <c r="F47" s="221"/>
      <c r="G47" s="182"/>
      <c r="H47" s="221"/>
      <c r="I47" s="222"/>
      <c r="J47" s="221"/>
      <c r="K47" s="221"/>
      <c r="L47" s="221"/>
      <c r="M47" s="221"/>
      <c r="N47" s="182"/>
      <c r="O47" s="221"/>
      <c r="P47" s="222"/>
      <c r="Q47" s="221"/>
      <c r="R47" s="278"/>
      <c r="BF47" s="185"/>
      <c r="BG47" s="185"/>
      <c r="BH47" s="185"/>
    </row>
    <row r="48" spans="1:60" s="184" customFormat="1" ht="20.25" customHeight="1" x14ac:dyDescent="0.25">
      <c r="A48" s="271"/>
      <c r="B48" s="181" t="s">
        <v>265</v>
      </c>
      <c r="C48" s="182"/>
      <c r="D48" s="340"/>
      <c r="E48" s="341"/>
      <c r="F48" s="183"/>
      <c r="G48" s="181"/>
      <c r="H48" s="183"/>
      <c r="I48" s="340"/>
      <c r="J48" s="341"/>
      <c r="K48" s="183"/>
      <c r="L48" s="183"/>
      <c r="M48" s="183"/>
      <c r="N48" s="181"/>
      <c r="O48" s="183"/>
      <c r="P48" s="340" t="s">
        <v>125</v>
      </c>
      <c r="Q48" s="341"/>
      <c r="R48" s="272"/>
      <c r="BF48" s="185"/>
      <c r="BG48" s="185"/>
      <c r="BH48" s="185"/>
    </row>
    <row r="49" spans="1:60" s="184" customFormat="1" ht="19.5" customHeight="1" x14ac:dyDescent="0.25">
      <c r="A49" s="271"/>
      <c r="B49" s="206"/>
      <c r="C49" s="182"/>
      <c r="D49" s="265"/>
      <c r="E49" s="191"/>
      <c r="F49" s="191"/>
      <c r="G49" s="199"/>
      <c r="H49" s="191"/>
      <c r="I49" s="265"/>
      <c r="J49" s="191"/>
      <c r="K49" s="191"/>
      <c r="L49" s="191"/>
      <c r="M49" s="191"/>
      <c r="N49" s="231">
        <v>4</v>
      </c>
      <c r="O49" s="194"/>
      <c r="P49" s="296"/>
      <c r="Q49" s="191"/>
      <c r="R49" s="273"/>
      <c r="BF49" s="185"/>
      <c r="BG49" s="185"/>
      <c r="BH49" s="185"/>
    </row>
    <row r="50" spans="1:60" s="184" customFormat="1" ht="19.5" customHeight="1" x14ac:dyDescent="0.25">
      <c r="A50" s="271"/>
      <c r="B50" s="216" t="s">
        <v>269</v>
      </c>
      <c r="C50" s="182"/>
      <c r="D50" s="254"/>
      <c r="E50" s="202"/>
      <c r="F50" s="204"/>
      <c r="G50" s="216" t="s">
        <v>269</v>
      </c>
      <c r="H50" s="191"/>
      <c r="I50" s="254"/>
      <c r="J50" s="202"/>
      <c r="K50" s="205"/>
      <c r="L50" s="205"/>
      <c r="M50" s="205"/>
      <c r="N50" s="216" t="s">
        <v>269</v>
      </c>
      <c r="O50" s="191"/>
      <c r="P50" s="254"/>
      <c r="Q50" s="202"/>
      <c r="R50" s="274"/>
      <c r="BF50" s="185"/>
      <c r="BG50" s="185"/>
      <c r="BH50" s="185"/>
    </row>
    <row r="51" spans="1:60" s="184" customFormat="1" ht="19.5" customHeight="1" x14ac:dyDescent="0.25">
      <c r="A51" s="271"/>
      <c r="B51" s="202" t="s">
        <v>268</v>
      </c>
      <c r="C51" s="182"/>
      <c r="D51" s="255"/>
      <c r="E51" s="193"/>
      <c r="F51" s="191"/>
      <c r="G51" s="202" t="s">
        <v>268</v>
      </c>
      <c r="H51" s="191"/>
      <c r="I51" s="255"/>
      <c r="J51" s="193"/>
      <c r="K51" s="191"/>
      <c r="L51" s="191"/>
      <c r="M51" s="191"/>
      <c r="N51" s="202" t="s">
        <v>268</v>
      </c>
      <c r="O51" s="191"/>
      <c r="P51" s="248"/>
      <c r="Q51" s="193"/>
      <c r="R51" s="273"/>
      <c r="BF51" s="185"/>
      <c r="BG51" s="185"/>
      <c r="BH51" s="185"/>
    </row>
    <row r="52" spans="1:60" s="184" customFormat="1" ht="10.5" customHeight="1" thickBot="1" x14ac:dyDescent="0.3">
      <c r="A52" s="280"/>
      <c r="B52" s="281"/>
      <c r="C52" s="282"/>
      <c r="D52" s="283"/>
      <c r="E52" s="284"/>
      <c r="F52" s="284"/>
      <c r="G52" s="281"/>
      <c r="H52" s="284"/>
      <c r="I52" s="283"/>
      <c r="J52" s="284"/>
      <c r="K52" s="284"/>
      <c r="L52" s="284"/>
      <c r="M52" s="284"/>
      <c r="N52" s="281"/>
      <c r="O52" s="284"/>
      <c r="P52" s="283"/>
      <c r="Q52" s="284"/>
      <c r="R52" s="285"/>
      <c r="BF52" s="185"/>
      <c r="BG52" s="185"/>
      <c r="BH52" s="185"/>
    </row>
    <row r="53" spans="1:60" s="184" customFormat="1" ht="3.75" customHeight="1" x14ac:dyDescent="0.25">
      <c r="A53" s="180"/>
      <c r="B53" s="226"/>
      <c r="C53" s="182"/>
      <c r="D53" s="206"/>
      <c r="E53" s="191"/>
      <c r="F53" s="191"/>
      <c r="G53" s="226"/>
      <c r="H53" s="191"/>
      <c r="I53" s="206"/>
      <c r="J53" s="191"/>
      <c r="K53" s="191"/>
      <c r="L53" s="191"/>
      <c r="M53" s="191"/>
      <c r="N53" s="226"/>
      <c r="O53" s="191"/>
      <c r="P53" s="206"/>
      <c r="Q53" s="191"/>
      <c r="R53" s="191"/>
      <c r="BF53" s="185"/>
      <c r="BG53" s="185"/>
      <c r="BH53" s="185"/>
    </row>
    <row r="54" spans="1:60" s="184" customFormat="1" x14ac:dyDescent="0.25">
      <c r="A54" s="227"/>
      <c r="B54" s="182"/>
      <c r="C54" s="182"/>
      <c r="D54" s="182"/>
      <c r="E54" s="205"/>
      <c r="F54" s="205"/>
      <c r="G54" s="182"/>
      <c r="H54" s="205"/>
      <c r="I54" s="205"/>
      <c r="J54" s="205"/>
      <c r="K54" s="205"/>
      <c r="L54" s="205"/>
      <c r="M54" s="205"/>
      <c r="N54" s="182"/>
      <c r="O54" s="205"/>
      <c r="P54" s="205"/>
      <c r="Q54" s="205"/>
      <c r="R54" s="205"/>
    </row>
    <row r="55" spans="1:60" s="184" customFormat="1" x14ac:dyDescent="0.25">
      <c r="A55" s="227"/>
      <c r="B55" s="182"/>
      <c r="C55" s="182"/>
      <c r="D55" s="182"/>
      <c r="E55" s="205"/>
      <c r="F55" s="205"/>
      <c r="G55" s="182"/>
      <c r="H55" s="205"/>
      <c r="I55" s="205"/>
      <c r="J55" s="205"/>
      <c r="K55" s="205"/>
      <c r="L55" s="205"/>
      <c r="M55" s="205"/>
      <c r="N55" s="182"/>
      <c r="O55" s="205"/>
      <c r="P55" s="205"/>
      <c r="Q55" s="205"/>
      <c r="R55" s="205"/>
    </row>
    <row r="56" spans="1:60" s="184" customFormat="1" x14ac:dyDescent="0.25">
      <c r="A56" s="227"/>
      <c r="B56" s="182"/>
      <c r="C56" s="182"/>
      <c r="D56" s="182"/>
      <c r="E56" s="205"/>
      <c r="F56" s="205"/>
      <c r="G56" s="182"/>
      <c r="H56" s="205"/>
      <c r="I56" s="205"/>
      <c r="J56" s="205"/>
      <c r="K56" s="205"/>
      <c r="L56" s="205"/>
      <c r="M56" s="205"/>
      <c r="N56" s="182"/>
      <c r="O56" s="205"/>
      <c r="P56" s="205"/>
      <c r="Q56" s="205"/>
      <c r="R56" s="205"/>
    </row>
    <row r="57" spans="1:60" s="184" customFormat="1" x14ac:dyDescent="0.25">
      <c r="A57" s="227"/>
      <c r="B57" s="182"/>
      <c r="C57" s="182"/>
      <c r="D57" s="182"/>
      <c r="E57" s="205"/>
      <c r="F57" s="205"/>
      <c r="G57" s="182"/>
      <c r="H57" s="205"/>
      <c r="I57" s="205"/>
      <c r="J57" s="205"/>
      <c r="K57" s="205"/>
      <c r="L57" s="205"/>
      <c r="M57" s="205"/>
      <c r="N57" s="182"/>
      <c r="O57" s="205"/>
      <c r="P57" s="205"/>
      <c r="Q57" s="205"/>
      <c r="R57" s="205"/>
    </row>
    <row r="58" spans="1:60" s="184" customFormat="1" x14ac:dyDescent="0.25">
      <c r="A58" s="227"/>
      <c r="B58" s="182"/>
      <c r="C58" s="182"/>
      <c r="D58" s="182"/>
      <c r="E58" s="205"/>
      <c r="F58" s="205"/>
      <c r="G58" s="182"/>
      <c r="H58" s="205"/>
      <c r="I58" s="205"/>
      <c r="J58" s="205"/>
      <c r="K58" s="205"/>
      <c r="L58" s="205"/>
      <c r="M58" s="205"/>
      <c r="N58" s="182"/>
      <c r="O58" s="205"/>
      <c r="P58" s="205"/>
      <c r="Q58" s="205"/>
      <c r="R58" s="205"/>
    </row>
    <row r="59" spans="1:60" s="184" customFormat="1" x14ac:dyDescent="0.25">
      <c r="A59" s="227"/>
      <c r="B59" s="182"/>
      <c r="C59" s="182"/>
      <c r="D59" s="182"/>
      <c r="E59" s="205"/>
      <c r="F59" s="205"/>
      <c r="G59" s="182"/>
      <c r="H59" s="205"/>
      <c r="I59" s="205"/>
      <c r="J59" s="205"/>
      <c r="K59" s="205"/>
      <c r="L59" s="205"/>
      <c r="M59" s="205"/>
      <c r="N59" s="182"/>
      <c r="O59" s="205"/>
      <c r="P59" s="205"/>
      <c r="Q59" s="205"/>
      <c r="R59" s="205"/>
    </row>
    <row r="60" spans="1:60" s="184" customFormat="1" x14ac:dyDescent="0.25">
      <c r="A60" s="227"/>
      <c r="B60" s="182"/>
      <c r="C60" s="182"/>
      <c r="D60" s="182"/>
      <c r="E60" s="205"/>
      <c r="F60" s="205"/>
      <c r="G60" s="182"/>
      <c r="H60" s="205"/>
      <c r="I60" s="205"/>
      <c r="J60" s="205"/>
      <c r="K60" s="205"/>
      <c r="L60" s="205"/>
      <c r="M60" s="205"/>
      <c r="N60" s="182"/>
      <c r="O60" s="205"/>
      <c r="P60" s="205"/>
      <c r="Q60" s="205"/>
      <c r="R60" s="205"/>
    </row>
    <row r="61" spans="1:60" s="184" customFormat="1" x14ac:dyDescent="0.25">
      <c r="A61" s="227"/>
      <c r="B61" s="182"/>
      <c r="C61" s="182"/>
      <c r="D61" s="182"/>
      <c r="E61" s="205"/>
      <c r="F61" s="205"/>
      <c r="G61" s="182"/>
      <c r="H61" s="205"/>
      <c r="I61" s="205"/>
      <c r="J61" s="205"/>
      <c r="K61" s="205"/>
      <c r="L61" s="205"/>
      <c r="M61" s="205"/>
      <c r="N61" s="182"/>
      <c r="O61" s="205"/>
      <c r="P61" s="205"/>
      <c r="Q61" s="205"/>
      <c r="R61" s="205"/>
    </row>
    <row r="62" spans="1:60" s="184" customFormat="1" x14ac:dyDescent="0.25">
      <c r="A62" s="227"/>
      <c r="B62" s="182"/>
      <c r="C62" s="182"/>
      <c r="D62" s="182"/>
      <c r="E62" s="205"/>
      <c r="F62" s="205"/>
      <c r="G62" s="182"/>
      <c r="H62" s="205"/>
      <c r="I62" s="205"/>
      <c r="J62" s="205"/>
      <c r="K62" s="205"/>
      <c r="L62" s="205"/>
      <c r="M62" s="205"/>
      <c r="N62" s="182"/>
      <c r="O62" s="205"/>
      <c r="P62" s="205"/>
      <c r="Q62" s="205"/>
      <c r="R62" s="205"/>
    </row>
    <row r="63" spans="1:60" s="184" customFormat="1" x14ac:dyDescent="0.25">
      <c r="A63" s="227"/>
      <c r="B63" s="182"/>
      <c r="C63" s="182"/>
      <c r="D63" s="182"/>
      <c r="E63" s="205"/>
      <c r="F63" s="205"/>
      <c r="G63" s="182"/>
      <c r="H63" s="205"/>
      <c r="I63" s="205"/>
      <c r="J63" s="205"/>
      <c r="K63" s="205"/>
      <c r="L63" s="205"/>
      <c r="M63" s="205"/>
      <c r="N63" s="182"/>
      <c r="O63" s="205"/>
      <c r="P63" s="205"/>
      <c r="Q63" s="205"/>
      <c r="R63" s="205"/>
    </row>
    <row r="64" spans="1:60" s="184" customFormat="1" x14ac:dyDescent="0.25">
      <c r="A64" s="227"/>
      <c r="B64" s="182"/>
      <c r="C64" s="182"/>
      <c r="D64" s="182"/>
      <c r="E64" s="205"/>
      <c r="F64" s="205"/>
      <c r="G64" s="182"/>
      <c r="H64" s="205"/>
      <c r="I64" s="205"/>
      <c r="J64" s="205"/>
      <c r="K64" s="205"/>
      <c r="L64" s="205"/>
      <c r="M64" s="205"/>
      <c r="N64" s="182"/>
      <c r="O64" s="205"/>
      <c r="P64" s="205"/>
      <c r="Q64" s="205"/>
      <c r="R64" s="205"/>
    </row>
    <row r="65" spans="1:18" s="184" customFormat="1" x14ac:dyDescent="0.25">
      <c r="A65" s="227"/>
      <c r="B65" s="182"/>
      <c r="C65" s="182"/>
      <c r="D65" s="182"/>
      <c r="E65" s="205"/>
      <c r="F65" s="205"/>
      <c r="G65" s="182"/>
      <c r="H65" s="205"/>
      <c r="I65" s="205"/>
      <c r="J65" s="205"/>
      <c r="K65" s="205"/>
      <c r="L65" s="205"/>
      <c r="M65" s="205"/>
      <c r="N65" s="182"/>
      <c r="O65" s="205"/>
      <c r="P65" s="205"/>
      <c r="Q65" s="205"/>
      <c r="R65" s="205"/>
    </row>
    <row r="66" spans="1:18" s="184" customFormat="1" x14ac:dyDescent="0.25">
      <c r="A66" s="227"/>
      <c r="B66" s="182"/>
      <c r="C66" s="182"/>
      <c r="D66" s="182"/>
      <c r="E66" s="205"/>
      <c r="F66" s="205"/>
      <c r="G66" s="182"/>
      <c r="H66" s="205"/>
      <c r="I66" s="205"/>
      <c r="J66" s="205"/>
      <c r="K66" s="205"/>
      <c r="L66" s="205"/>
      <c r="M66" s="205"/>
      <c r="N66" s="182"/>
      <c r="O66" s="205"/>
      <c r="P66" s="205"/>
      <c r="Q66" s="205"/>
      <c r="R66" s="205"/>
    </row>
    <row r="67" spans="1:18" s="184" customFormat="1" x14ac:dyDescent="0.25">
      <c r="A67" s="227"/>
      <c r="B67" s="182"/>
      <c r="C67" s="182"/>
      <c r="D67" s="182"/>
      <c r="E67" s="182"/>
      <c r="F67" s="205"/>
      <c r="G67" s="182"/>
      <c r="H67" s="205"/>
      <c r="I67" s="182"/>
      <c r="J67" s="182"/>
      <c r="K67" s="205"/>
      <c r="L67" s="205"/>
      <c r="M67" s="205"/>
      <c r="N67" s="182"/>
      <c r="O67" s="205"/>
      <c r="P67" s="205"/>
      <c r="Q67" s="205"/>
      <c r="R67" s="205"/>
    </row>
    <row r="68" spans="1:18" s="184" customFormat="1" x14ac:dyDescent="0.25">
      <c r="A68" s="227"/>
      <c r="B68" s="182"/>
      <c r="C68" s="182"/>
      <c r="D68" s="182"/>
      <c r="E68" s="205"/>
      <c r="F68" s="205"/>
      <c r="G68" s="182"/>
      <c r="H68" s="205"/>
      <c r="I68" s="205"/>
      <c r="J68" s="205"/>
      <c r="K68" s="205"/>
      <c r="L68" s="205"/>
      <c r="M68" s="205"/>
      <c r="N68" s="182"/>
      <c r="O68" s="205"/>
      <c r="P68" s="205"/>
      <c r="Q68" s="205"/>
      <c r="R68" s="205"/>
    </row>
    <row r="69" spans="1:18" s="184" customFormat="1" x14ac:dyDescent="0.25">
      <c r="A69" s="227"/>
      <c r="B69" s="182"/>
      <c r="C69" s="182"/>
      <c r="D69" s="182"/>
      <c r="E69" s="205"/>
      <c r="F69" s="205"/>
      <c r="G69" s="182"/>
      <c r="H69" s="205"/>
      <c r="I69" s="205"/>
      <c r="J69" s="205"/>
      <c r="K69" s="205"/>
      <c r="L69" s="205"/>
      <c r="M69" s="205"/>
      <c r="N69" s="182"/>
      <c r="O69" s="205"/>
      <c r="P69" s="205"/>
      <c r="Q69" s="205"/>
      <c r="R69" s="205"/>
    </row>
    <row r="70" spans="1:18" s="184" customFormat="1" x14ac:dyDescent="0.25">
      <c r="A70" s="227"/>
      <c r="B70" s="182"/>
      <c r="C70" s="182"/>
      <c r="D70" s="182"/>
      <c r="E70" s="205"/>
      <c r="F70" s="205"/>
      <c r="G70" s="182"/>
      <c r="H70" s="205"/>
      <c r="I70" s="205"/>
      <c r="J70" s="205"/>
      <c r="K70" s="205"/>
      <c r="L70" s="205"/>
      <c r="M70" s="205"/>
      <c r="N70" s="182"/>
      <c r="O70" s="205"/>
      <c r="P70" s="205"/>
      <c r="Q70" s="205"/>
      <c r="R70" s="205"/>
    </row>
    <row r="71" spans="1:18" s="184" customFormat="1" x14ac:dyDescent="0.25">
      <c r="A71" s="227"/>
      <c r="B71" s="182"/>
      <c r="C71" s="182"/>
      <c r="D71" s="182"/>
      <c r="E71" s="205"/>
      <c r="F71" s="205"/>
      <c r="G71" s="182"/>
      <c r="H71" s="205"/>
      <c r="I71" s="205"/>
      <c r="J71" s="205"/>
      <c r="K71" s="205"/>
      <c r="L71" s="205"/>
      <c r="M71" s="205"/>
      <c r="N71" s="182"/>
      <c r="O71" s="205"/>
      <c r="P71" s="205"/>
      <c r="Q71" s="205"/>
      <c r="R71" s="205"/>
    </row>
    <row r="72" spans="1:18" s="184" customFormat="1" x14ac:dyDescent="0.25">
      <c r="A72" s="227"/>
      <c r="B72" s="182"/>
      <c r="C72" s="182"/>
      <c r="D72" s="182"/>
      <c r="E72" s="205"/>
      <c r="F72" s="205"/>
      <c r="G72" s="182"/>
      <c r="H72" s="205"/>
      <c r="I72" s="205"/>
      <c r="J72" s="205"/>
      <c r="K72" s="205"/>
      <c r="L72" s="205"/>
      <c r="M72" s="205"/>
      <c r="N72" s="182"/>
      <c r="O72" s="205"/>
      <c r="P72" s="205"/>
      <c r="Q72" s="205"/>
      <c r="R72" s="205"/>
    </row>
    <row r="73" spans="1:18" s="184" customFormat="1" x14ac:dyDescent="0.25">
      <c r="A73" s="227"/>
      <c r="B73" s="182"/>
      <c r="C73" s="182"/>
      <c r="D73" s="182"/>
      <c r="E73" s="205"/>
      <c r="F73" s="205"/>
      <c r="G73" s="182"/>
      <c r="H73" s="205"/>
      <c r="I73" s="205"/>
      <c r="J73" s="205"/>
      <c r="K73" s="205"/>
      <c r="L73" s="205"/>
      <c r="M73" s="205"/>
      <c r="N73" s="182"/>
      <c r="O73" s="205"/>
      <c r="P73" s="205"/>
      <c r="Q73" s="205"/>
      <c r="R73" s="205"/>
    </row>
    <row r="74" spans="1:18" s="184" customFormat="1" x14ac:dyDescent="0.25">
      <c r="A74" s="227"/>
      <c r="B74" s="182"/>
      <c r="C74" s="182"/>
      <c r="D74" s="182"/>
      <c r="E74" s="205"/>
      <c r="F74" s="205"/>
      <c r="G74" s="182"/>
      <c r="H74" s="205"/>
      <c r="I74" s="205"/>
      <c r="J74" s="205"/>
      <c r="K74" s="205"/>
      <c r="L74" s="205"/>
      <c r="M74" s="205"/>
      <c r="N74" s="182"/>
      <c r="O74" s="205"/>
      <c r="P74" s="205"/>
      <c r="Q74" s="205"/>
      <c r="R74" s="205"/>
    </row>
    <row r="75" spans="1:18" s="184" customFormat="1" x14ac:dyDescent="0.25">
      <c r="A75" s="227"/>
      <c r="B75" s="182"/>
      <c r="C75" s="182"/>
      <c r="D75" s="182"/>
      <c r="E75" s="205"/>
      <c r="F75" s="205"/>
      <c r="G75" s="182"/>
      <c r="H75" s="205"/>
      <c r="I75" s="205"/>
      <c r="J75" s="205"/>
      <c r="K75" s="205"/>
      <c r="L75" s="205"/>
      <c r="M75" s="205"/>
      <c r="N75" s="182"/>
      <c r="O75" s="205"/>
      <c r="P75" s="205"/>
      <c r="Q75" s="205"/>
      <c r="R75" s="205"/>
    </row>
    <row r="76" spans="1:18" s="184" customFormat="1" x14ac:dyDescent="0.25">
      <c r="A76" s="227"/>
      <c r="B76" s="182"/>
      <c r="C76" s="182"/>
      <c r="D76" s="182"/>
      <c r="E76" s="205"/>
      <c r="F76" s="205"/>
      <c r="G76" s="182"/>
      <c r="H76" s="205"/>
      <c r="I76" s="205"/>
      <c r="J76" s="205"/>
      <c r="K76" s="205"/>
      <c r="L76" s="205"/>
      <c r="M76" s="205"/>
      <c r="N76" s="182"/>
      <c r="O76" s="205"/>
      <c r="P76" s="205"/>
      <c r="Q76" s="205"/>
      <c r="R76" s="205"/>
    </row>
    <row r="77" spans="1:18" s="184" customFormat="1" x14ac:dyDescent="0.25">
      <c r="A77" s="227"/>
      <c r="B77" s="182"/>
      <c r="C77" s="182"/>
      <c r="D77" s="182"/>
      <c r="E77" s="205"/>
      <c r="F77" s="205"/>
      <c r="G77" s="182"/>
      <c r="H77" s="205"/>
      <c r="I77" s="205"/>
      <c r="J77" s="205"/>
      <c r="K77" s="205"/>
      <c r="L77" s="205"/>
      <c r="M77" s="205"/>
      <c r="N77" s="182"/>
      <c r="O77" s="205"/>
      <c r="P77" s="205"/>
      <c r="Q77" s="205"/>
      <c r="R77" s="205"/>
    </row>
    <row r="78" spans="1:18" s="184" customFormat="1" x14ac:dyDescent="0.25">
      <c r="A78" s="227"/>
      <c r="B78" s="182"/>
      <c r="C78" s="182"/>
      <c r="D78" s="182"/>
      <c r="E78" s="205"/>
      <c r="F78" s="205"/>
      <c r="G78" s="182"/>
      <c r="H78" s="205"/>
      <c r="I78" s="205"/>
      <c r="J78" s="205"/>
      <c r="K78" s="205"/>
      <c r="L78" s="205"/>
      <c r="M78" s="205"/>
      <c r="N78" s="182"/>
      <c r="O78" s="205"/>
      <c r="P78" s="205"/>
      <c r="Q78" s="205"/>
      <c r="R78" s="205"/>
    </row>
    <row r="79" spans="1:18" s="184" customFormat="1" x14ac:dyDescent="0.25">
      <c r="A79" s="227"/>
      <c r="B79" s="182"/>
      <c r="C79" s="182"/>
      <c r="D79" s="182"/>
      <c r="E79" s="205"/>
      <c r="F79" s="205"/>
      <c r="G79" s="182"/>
      <c r="H79" s="205"/>
      <c r="I79" s="205"/>
      <c r="J79" s="205"/>
      <c r="K79" s="205"/>
      <c r="L79" s="205"/>
      <c r="M79" s="205"/>
      <c r="N79" s="182"/>
      <c r="O79" s="205"/>
      <c r="P79" s="205"/>
      <c r="Q79" s="205"/>
      <c r="R79" s="205"/>
    </row>
    <row r="80" spans="1:18" s="184" customFormat="1" x14ac:dyDescent="0.25">
      <c r="A80" s="227"/>
      <c r="B80" s="182"/>
      <c r="C80" s="182"/>
      <c r="D80" s="182"/>
      <c r="E80" s="205"/>
      <c r="F80" s="205"/>
      <c r="G80" s="182"/>
      <c r="H80" s="205"/>
      <c r="I80" s="205"/>
      <c r="J80" s="205"/>
      <c r="K80" s="205"/>
      <c r="L80" s="205"/>
      <c r="M80" s="205"/>
      <c r="N80" s="182"/>
      <c r="O80" s="205"/>
      <c r="P80" s="205"/>
      <c r="Q80" s="205"/>
      <c r="R80" s="205"/>
    </row>
    <row r="81" spans="1:18" s="184" customFormat="1" x14ac:dyDescent="0.25">
      <c r="A81" s="227"/>
      <c r="B81" s="182"/>
      <c r="C81" s="182"/>
      <c r="D81" s="182"/>
      <c r="E81" s="205"/>
      <c r="F81" s="205"/>
      <c r="G81" s="182"/>
      <c r="H81" s="205"/>
      <c r="I81" s="205"/>
      <c r="J81" s="205"/>
      <c r="K81" s="205"/>
      <c r="L81" s="205"/>
      <c r="M81" s="205"/>
      <c r="N81" s="182"/>
      <c r="O81" s="205"/>
      <c r="P81" s="205"/>
      <c r="Q81" s="205"/>
      <c r="R81" s="205"/>
    </row>
    <row r="82" spans="1:18" s="184" customFormat="1" x14ac:dyDescent="0.25">
      <c r="A82" s="227"/>
      <c r="B82" s="182"/>
      <c r="C82" s="182"/>
      <c r="D82" s="182"/>
      <c r="E82" s="205"/>
      <c r="F82" s="205"/>
      <c r="G82" s="182"/>
      <c r="H82" s="205"/>
      <c r="I82" s="205"/>
      <c r="J82" s="205"/>
      <c r="K82" s="205"/>
      <c r="L82" s="205"/>
      <c r="M82" s="205"/>
      <c r="N82" s="182"/>
      <c r="O82" s="205"/>
      <c r="P82" s="205"/>
      <c r="Q82" s="205"/>
      <c r="R82" s="205"/>
    </row>
    <row r="83" spans="1:18" s="184" customFormat="1" x14ac:dyDescent="0.25">
      <c r="A83" s="227"/>
      <c r="B83" s="182"/>
      <c r="C83" s="182"/>
      <c r="D83" s="182"/>
      <c r="E83" s="205"/>
      <c r="F83" s="205"/>
      <c r="G83" s="182"/>
      <c r="H83" s="205"/>
      <c r="I83" s="205"/>
      <c r="J83" s="205"/>
      <c r="K83" s="205"/>
      <c r="L83" s="205"/>
      <c r="M83" s="205"/>
      <c r="N83" s="182"/>
      <c r="O83" s="205"/>
      <c r="P83" s="205"/>
      <c r="Q83" s="205"/>
      <c r="R83" s="205"/>
    </row>
    <row r="84" spans="1:18" s="184" customFormat="1" x14ac:dyDescent="0.25">
      <c r="A84" s="227"/>
      <c r="B84" s="182"/>
      <c r="C84" s="182"/>
      <c r="D84" s="182"/>
      <c r="E84" s="205"/>
      <c r="F84" s="205"/>
      <c r="G84" s="182"/>
      <c r="H84" s="205"/>
      <c r="I84" s="205"/>
      <c r="J84" s="205"/>
      <c r="K84" s="205"/>
      <c r="L84" s="205"/>
      <c r="M84" s="205"/>
      <c r="N84" s="182"/>
      <c r="O84" s="205"/>
      <c r="P84" s="205"/>
      <c r="Q84" s="205"/>
      <c r="R84" s="205"/>
    </row>
    <row r="85" spans="1:18" s="184" customFormat="1" x14ac:dyDescent="0.25">
      <c r="A85" s="227"/>
      <c r="B85" s="182"/>
      <c r="C85" s="182"/>
      <c r="D85" s="182"/>
      <c r="E85" s="205"/>
      <c r="F85" s="205"/>
      <c r="G85" s="182"/>
      <c r="H85" s="205"/>
      <c r="I85" s="205"/>
      <c r="J85" s="205"/>
      <c r="K85" s="205"/>
      <c r="L85" s="205"/>
      <c r="M85" s="205"/>
      <c r="N85" s="182"/>
      <c r="O85" s="205"/>
      <c r="P85" s="205"/>
      <c r="Q85" s="205"/>
      <c r="R85" s="205"/>
    </row>
    <row r="86" spans="1:18" s="184" customFormat="1" x14ac:dyDescent="0.25">
      <c r="A86" s="227"/>
      <c r="B86" s="182"/>
      <c r="C86" s="182"/>
      <c r="D86" s="182"/>
      <c r="E86" s="205"/>
      <c r="F86" s="205"/>
      <c r="G86" s="182"/>
      <c r="H86" s="205"/>
      <c r="I86" s="205"/>
      <c r="J86" s="205"/>
      <c r="K86" s="205"/>
      <c r="L86" s="205"/>
      <c r="M86" s="205"/>
      <c r="N86" s="182"/>
      <c r="O86" s="205"/>
      <c r="P86" s="205"/>
      <c r="Q86" s="205"/>
      <c r="R86" s="205"/>
    </row>
    <row r="87" spans="1:18" s="184" customFormat="1" x14ac:dyDescent="0.25">
      <c r="A87" s="227"/>
      <c r="B87" s="182"/>
      <c r="C87" s="182"/>
      <c r="D87" s="182"/>
      <c r="E87" s="205"/>
      <c r="F87" s="205"/>
      <c r="G87" s="182"/>
      <c r="H87" s="205"/>
      <c r="I87" s="205"/>
      <c r="J87" s="205"/>
      <c r="K87" s="205"/>
      <c r="L87" s="205"/>
      <c r="M87" s="205"/>
      <c r="N87" s="182"/>
      <c r="O87" s="205"/>
      <c r="P87" s="205"/>
      <c r="Q87" s="205"/>
      <c r="R87" s="205"/>
    </row>
    <row r="88" spans="1:18" s="184" customFormat="1" x14ac:dyDescent="0.25">
      <c r="A88" s="227"/>
      <c r="B88" s="182"/>
      <c r="C88" s="182"/>
      <c r="D88" s="182"/>
      <c r="E88" s="205"/>
      <c r="F88" s="205"/>
      <c r="G88" s="182"/>
      <c r="H88" s="205"/>
      <c r="I88" s="205"/>
      <c r="J88" s="205"/>
      <c r="K88" s="205"/>
      <c r="L88" s="205"/>
      <c r="M88" s="205"/>
      <c r="N88" s="182"/>
      <c r="O88" s="205"/>
      <c r="P88" s="205"/>
      <c r="Q88" s="205"/>
      <c r="R88" s="205"/>
    </row>
    <row r="89" spans="1:18" s="184" customFormat="1" x14ac:dyDescent="0.25">
      <c r="A89" s="227"/>
      <c r="B89" s="182"/>
      <c r="C89" s="182"/>
      <c r="D89" s="182"/>
      <c r="E89" s="205"/>
      <c r="F89" s="205"/>
      <c r="G89" s="182"/>
      <c r="H89" s="205"/>
      <c r="I89" s="205"/>
      <c r="J89" s="205"/>
      <c r="K89" s="205"/>
      <c r="L89" s="205"/>
      <c r="M89" s="205"/>
      <c r="N89" s="182"/>
      <c r="O89" s="205"/>
      <c r="P89" s="205"/>
      <c r="Q89" s="205"/>
      <c r="R89" s="205"/>
    </row>
    <row r="90" spans="1:18" s="184" customFormat="1" x14ac:dyDescent="0.25">
      <c r="A90" s="227"/>
      <c r="B90" s="182"/>
      <c r="C90" s="182"/>
      <c r="D90" s="182"/>
      <c r="E90" s="205"/>
      <c r="F90" s="205"/>
      <c r="G90" s="182"/>
      <c r="H90" s="205"/>
      <c r="I90" s="205"/>
      <c r="J90" s="205"/>
      <c r="K90" s="205"/>
      <c r="L90" s="205"/>
      <c r="M90" s="205"/>
      <c r="N90" s="182"/>
      <c r="O90" s="205"/>
      <c r="P90" s="205"/>
      <c r="Q90" s="205"/>
      <c r="R90" s="205"/>
    </row>
    <row r="91" spans="1:18" s="184" customFormat="1" x14ac:dyDescent="0.25">
      <c r="A91" s="227"/>
      <c r="B91" s="182"/>
      <c r="C91" s="182"/>
      <c r="D91" s="182"/>
      <c r="E91" s="205"/>
      <c r="F91" s="205"/>
      <c r="G91" s="182"/>
      <c r="H91" s="205"/>
      <c r="I91" s="205"/>
      <c r="J91" s="205"/>
      <c r="K91" s="205"/>
      <c r="L91" s="205"/>
      <c r="M91" s="205"/>
      <c r="N91" s="182"/>
      <c r="O91" s="205"/>
      <c r="P91" s="205"/>
      <c r="Q91" s="205"/>
      <c r="R91" s="205"/>
    </row>
    <row r="92" spans="1:18" s="184" customFormat="1" x14ac:dyDescent="0.25">
      <c r="A92" s="227"/>
      <c r="B92" s="182"/>
      <c r="C92" s="182"/>
      <c r="D92" s="182"/>
      <c r="E92" s="205"/>
      <c r="F92" s="205"/>
      <c r="G92" s="182"/>
      <c r="H92" s="205"/>
      <c r="I92" s="205"/>
      <c r="J92" s="205"/>
      <c r="K92" s="205"/>
      <c r="L92" s="205"/>
      <c r="M92" s="205"/>
      <c r="N92" s="182"/>
      <c r="O92" s="205"/>
      <c r="P92" s="205"/>
      <c r="Q92" s="205"/>
      <c r="R92" s="205"/>
    </row>
    <row r="93" spans="1:18" s="184" customFormat="1" x14ac:dyDescent="0.25">
      <c r="A93" s="227"/>
      <c r="B93" s="182"/>
      <c r="C93" s="182"/>
      <c r="D93" s="182"/>
      <c r="E93" s="205"/>
      <c r="F93" s="205"/>
      <c r="G93" s="182"/>
      <c r="H93" s="205"/>
      <c r="I93" s="205"/>
      <c r="J93" s="205"/>
      <c r="K93" s="205"/>
      <c r="L93" s="205"/>
      <c r="M93" s="205"/>
      <c r="N93" s="182"/>
      <c r="O93" s="205"/>
      <c r="P93" s="205"/>
      <c r="Q93" s="205"/>
      <c r="R93" s="205"/>
    </row>
    <row r="94" spans="1:18" s="184" customFormat="1" x14ac:dyDescent="0.25">
      <c r="A94" s="227"/>
      <c r="B94" s="182"/>
      <c r="C94" s="182"/>
      <c r="D94" s="182"/>
      <c r="E94" s="205"/>
      <c r="F94" s="205"/>
      <c r="G94" s="182"/>
      <c r="H94" s="205"/>
      <c r="I94" s="205"/>
      <c r="J94" s="205"/>
      <c r="K94" s="205"/>
      <c r="L94" s="205"/>
      <c r="M94" s="205"/>
      <c r="N94" s="182"/>
      <c r="O94" s="205"/>
      <c r="P94" s="205"/>
      <c r="Q94" s="205"/>
      <c r="R94" s="205"/>
    </row>
    <row r="95" spans="1:18" s="184" customFormat="1" x14ac:dyDescent="0.25">
      <c r="A95" s="227"/>
      <c r="B95" s="182"/>
      <c r="C95" s="182"/>
      <c r="D95" s="182"/>
      <c r="E95" s="205"/>
      <c r="F95" s="205"/>
      <c r="G95" s="182"/>
      <c r="H95" s="205"/>
      <c r="I95" s="205"/>
      <c r="J95" s="205"/>
      <c r="K95" s="205"/>
      <c r="L95" s="205"/>
      <c r="M95" s="205"/>
      <c r="N95" s="182"/>
      <c r="O95" s="205"/>
      <c r="P95" s="205"/>
      <c r="Q95" s="205"/>
      <c r="R95" s="205"/>
    </row>
    <row r="96" spans="1:18" s="184" customFormat="1" x14ac:dyDescent="0.25">
      <c r="A96" s="227"/>
      <c r="B96" s="182"/>
      <c r="C96" s="182"/>
      <c r="D96" s="182"/>
      <c r="E96" s="205"/>
      <c r="F96" s="205"/>
      <c r="G96" s="182"/>
      <c r="H96" s="205"/>
      <c r="I96" s="205"/>
      <c r="J96" s="205"/>
      <c r="K96" s="205"/>
      <c r="L96" s="205"/>
      <c r="M96" s="205"/>
      <c r="N96" s="182"/>
      <c r="O96" s="205"/>
      <c r="P96" s="205"/>
      <c r="Q96" s="205"/>
      <c r="R96" s="205"/>
    </row>
    <row r="97" spans="1:18" s="184" customFormat="1" x14ac:dyDescent="0.25">
      <c r="A97" s="227"/>
      <c r="B97" s="182"/>
      <c r="C97" s="182"/>
      <c r="D97" s="182"/>
      <c r="E97" s="205"/>
      <c r="F97" s="205"/>
      <c r="G97" s="182"/>
      <c r="H97" s="205"/>
      <c r="I97" s="205"/>
      <c r="J97" s="205"/>
      <c r="K97" s="205"/>
      <c r="L97" s="205"/>
      <c r="M97" s="205"/>
      <c r="N97" s="182"/>
      <c r="O97" s="205"/>
      <c r="P97" s="205"/>
      <c r="Q97" s="205"/>
      <c r="R97" s="205"/>
    </row>
    <row r="98" spans="1:18" s="184" customFormat="1" x14ac:dyDescent="0.25">
      <c r="A98" s="227"/>
      <c r="B98" s="182"/>
      <c r="C98" s="182"/>
      <c r="D98" s="182"/>
      <c r="E98" s="205"/>
      <c r="F98" s="205"/>
      <c r="G98" s="182"/>
      <c r="H98" s="205"/>
      <c r="I98" s="205"/>
      <c r="J98" s="205"/>
      <c r="K98" s="205"/>
      <c r="L98" s="205"/>
      <c r="M98" s="205"/>
      <c r="N98" s="182"/>
      <c r="O98" s="205"/>
      <c r="P98" s="205"/>
      <c r="Q98" s="205"/>
      <c r="R98" s="205"/>
    </row>
    <row r="99" spans="1:18" s="184" customFormat="1" x14ac:dyDescent="0.25">
      <c r="A99" s="227"/>
      <c r="B99" s="182"/>
      <c r="C99" s="182"/>
      <c r="D99" s="182"/>
      <c r="E99" s="205"/>
      <c r="F99" s="205"/>
      <c r="G99" s="182"/>
      <c r="H99" s="205"/>
      <c r="I99" s="205"/>
      <c r="J99" s="205"/>
      <c r="K99" s="205"/>
      <c r="L99" s="205"/>
      <c r="M99" s="205"/>
      <c r="N99" s="182"/>
      <c r="O99" s="205"/>
      <c r="P99" s="205"/>
      <c r="Q99" s="205"/>
      <c r="R99" s="205"/>
    </row>
    <row r="100" spans="1:18" s="184" customFormat="1" x14ac:dyDescent="0.25">
      <c r="A100" s="227"/>
      <c r="B100" s="182"/>
      <c r="C100" s="182"/>
      <c r="D100" s="182"/>
      <c r="E100" s="205"/>
      <c r="F100" s="205"/>
      <c r="G100" s="182"/>
      <c r="H100" s="205"/>
      <c r="I100" s="205"/>
      <c r="J100" s="205"/>
      <c r="K100" s="205"/>
      <c r="L100" s="205"/>
      <c r="M100" s="205"/>
      <c r="N100" s="182"/>
      <c r="O100" s="205"/>
      <c r="P100" s="205"/>
      <c r="Q100" s="205"/>
      <c r="R100" s="205"/>
    </row>
    <row r="101" spans="1:18" s="184" customFormat="1" x14ac:dyDescent="0.25">
      <c r="A101" s="227"/>
      <c r="B101" s="182"/>
      <c r="C101" s="182"/>
      <c r="D101" s="182"/>
      <c r="E101" s="205"/>
      <c r="F101" s="205"/>
      <c r="G101" s="182"/>
      <c r="H101" s="205"/>
      <c r="I101" s="205"/>
      <c r="J101" s="205"/>
      <c r="K101" s="205"/>
      <c r="L101" s="205"/>
      <c r="M101" s="205"/>
      <c r="N101" s="182"/>
      <c r="O101" s="205"/>
      <c r="P101" s="205"/>
      <c r="Q101" s="205"/>
      <c r="R101" s="205"/>
    </row>
    <row r="102" spans="1:18" s="184" customFormat="1" x14ac:dyDescent="0.25">
      <c r="A102" s="227"/>
      <c r="B102" s="182"/>
      <c r="C102" s="182"/>
      <c r="D102" s="182"/>
      <c r="E102" s="205"/>
      <c r="F102" s="205"/>
      <c r="G102" s="182"/>
      <c r="H102" s="205"/>
      <c r="I102" s="205"/>
      <c r="J102" s="205"/>
      <c r="K102" s="205"/>
      <c r="L102" s="205"/>
      <c r="M102" s="205"/>
      <c r="N102" s="182"/>
      <c r="O102" s="205"/>
      <c r="P102" s="205"/>
      <c r="Q102" s="205"/>
      <c r="R102" s="205"/>
    </row>
    <row r="103" spans="1:18" s="184" customFormat="1" x14ac:dyDescent="0.25">
      <c r="A103" s="227"/>
      <c r="B103" s="182"/>
      <c r="C103" s="182"/>
      <c r="D103" s="182"/>
      <c r="E103" s="205"/>
      <c r="F103" s="205"/>
      <c r="G103" s="182"/>
      <c r="H103" s="205"/>
      <c r="I103" s="205"/>
      <c r="J103" s="205"/>
      <c r="K103" s="205"/>
      <c r="L103" s="205"/>
      <c r="M103" s="205"/>
      <c r="N103" s="182"/>
      <c r="O103" s="205"/>
      <c r="P103" s="205"/>
      <c r="Q103" s="205"/>
      <c r="R103" s="205"/>
    </row>
    <row r="104" spans="1:18" s="184" customFormat="1" x14ac:dyDescent="0.25">
      <c r="A104" s="227"/>
      <c r="B104" s="182"/>
      <c r="C104" s="182"/>
      <c r="D104" s="182"/>
      <c r="E104" s="205"/>
      <c r="F104" s="205"/>
      <c r="G104" s="182"/>
      <c r="H104" s="205"/>
      <c r="I104" s="205"/>
      <c r="J104" s="205"/>
      <c r="K104" s="205"/>
      <c r="L104" s="205"/>
      <c r="M104" s="205"/>
      <c r="N104" s="182"/>
      <c r="O104" s="205"/>
      <c r="P104" s="205"/>
      <c r="Q104" s="205"/>
      <c r="R104" s="205"/>
    </row>
    <row r="105" spans="1:18" s="184" customFormat="1" x14ac:dyDescent="0.25">
      <c r="A105" s="227"/>
      <c r="B105" s="182"/>
      <c r="C105" s="182"/>
      <c r="D105" s="182"/>
      <c r="E105" s="205"/>
      <c r="F105" s="205"/>
      <c r="G105" s="182"/>
      <c r="H105" s="205"/>
      <c r="I105" s="205"/>
      <c r="J105" s="205"/>
      <c r="K105" s="205"/>
      <c r="L105" s="205"/>
      <c r="M105" s="205"/>
      <c r="N105" s="182"/>
      <c r="O105" s="205"/>
      <c r="P105" s="205"/>
      <c r="Q105" s="205"/>
      <c r="R105" s="205"/>
    </row>
    <row r="106" spans="1:18" s="184" customFormat="1" x14ac:dyDescent="0.25">
      <c r="A106" s="227"/>
      <c r="B106" s="182"/>
      <c r="C106" s="182"/>
      <c r="D106" s="182"/>
      <c r="E106" s="205"/>
      <c r="F106" s="205"/>
      <c r="G106" s="182"/>
      <c r="H106" s="205"/>
      <c r="I106" s="205"/>
      <c r="J106" s="205"/>
      <c r="K106" s="205"/>
      <c r="L106" s="205"/>
      <c r="M106" s="205"/>
      <c r="N106" s="182"/>
      <c r="O106" s="205"/>
      <c r="P106" s="205"/>
      <c r="Q106" s="205"/>
      <c r="R106" s="205"/>
    </row>
    <row r="107" spans="1:18" s="184" customFormat="1" x14ac:dyDescent="0.25">
      <c r="A107" s="227"/>
      <c r="B107" s="182"/>
      <c r="C107" s="182"/>
      <c r="D107" s="182"/>
      <c r="E107" s="205"/>
      <c r="F107" s="205"/>
      <c r="G107" s="182"/>
      <c r="H107" s="205"/>
      <c r="I107" s="205"/>
      <c r="J107" s="205"/>
      <c r="K107" s="205"/>
      <c r="L107" s="205"/>
      <c r="M107" s="205"/>
      <c r="N107" s="182"/>
      <c r="O107" s="205"/>
      <c r="P107" s="205"/>
      <c r="Q107" s="205"/>
      <c r="R107" s="205"/>
    </row>
    <row r="108" spans="1:18" s="184" customFormat="1" x14ac:dyDescent="0.25">
      <c r="A108" s="227"/>
      <c r="B108" s="182"/>
      <c r="C108" s="182"/>
      <c r="D108" s="182"/>
      <c r="E108" s="205"/>
      <c r="F108" s="205"/>
      <c r="G108" s="182"/>
      <c r="H108" s="205"/>
      <c r="I108" s="205"/>
      <c r="J108" s="205"/>
      <c r="K108" s="205"/>
      <c r="L108" s="205"/>
      <c r="M108" s="205"/>
      <c r="N108" s="182"/>
      <c r="O108" s="205"/>
      <c r="P108" s="205"/>
      <c r="Q108" s="205"/>
      <c r="R108" s="205"/>
    </row>
    <row r="109" spans="1:18" s="184" customFormat="1" x14ac:dyDescent="0.25">
      <c r="A109" s="227"/>
      <c r="B109" s="182"/>
      <c r="C109" s="182"/>
      <c r="D109" s="182"/>
      <c r="E109" s="205"/>
      <c r="F109" s="205"/>
      <c r="G109" s="182"/>
      <c r="H109" s="205"/>
      <c r="I109" s="205"/>
      <c r="J109" s="205"/>
      <c r="K109" s="205"/>
      <c r="L109" s="205"/>
      <c r="M109" s="205"/>
      <c r="N109" s="182"/>
      <c r="O109" s="205"/>
      <c r="P109" s="205"/>
      <c r="Q109" s="205"/>
      <c r="R109" s="205"/>
    </row>
    <row r="110" spans="1:18" s="184" customFormat="1" x14ac:dyDescent="0.25">
      <c r="A110" s="227"/>
      <c r="B110" s="182"/>
      <c r="C110" s="182"/>
      <c r="D110" s="182"/>
      <c r="E110" s="205"/>
      <c r="F110" s="205"/>
      <c r="G110" s="182"/>
      <c r="H110" s="205"/>
      <c r="I110" s="205"/>
      <c r="J110" s="205"/>
      <c r="K110" s="205"/>
      <c r="L110" s="205"/>
      <c r="M110" s="205"/>
      <c r="N110" s="182"/>
      <c r="O110" s="205"/>
      <c r="P110" s="205"/>
      <c r="Q110" s="205"/>
      <c r="R110" s="205"/>
    </row>
    <row r="111" spans="1:18" s="184" customFormat="1" x14ac:dyDescent="0.25">
      <c r="A111" s="227"/>
      <c r="B111" s="182"/>
      <c r="C111" s="182"/>
      <c r="D111" s="182"/>
      <c r="E111" s="205"/>
      <c r="F111" s="205"/>
      <c r="G111" s="182"/>
      <c r="H111" s="205"/>
      <c r="I111" s="205"/>
      <c r="J111" s="205"/>
      <c r="K111" s="205"/>
      <c r="L111" s="205"/>
      <c r="M111" s="205"/>
      <c r="N111" s="182"/>
      <c r="O111" s="205"/>
      <c r="P111" s="205"/>
      <c r="Q111" s="205"/>
      <c r="R111" s="205"/>
    </row>
    <row r="112" spans="1:18" s="184" customFormat="1" x14ac:dyDescent="0.25">
      <c r="A112" s="227"/>
      <c r="B112" s="182"/>
      <c r="C112" s="182"/>
      <c r="D112" s="182"/>
      <c r="E112" s="205"/>
      <c r="F112" s="205"/>
      <c r="G112" s="182"/>
      <c r="H112" s="205"/>
      <c r="I112" s="205"/>
      <c r="J112" s="205"/>
      <c r="K112" s="205"/>
      <c r="L112" s="205"/>
      <c r="M112" s="205"/>
      <c r="N112" s="182"/>
      <c r="O112" s="205"/>
      <c r="P112" s="205"/>
      <c r="Q112" s="205"/>
      <c r="R112" s="205"/>
    </row>
    <row r="113" spans="1:18" s="184" customFormat="1" x14ac:dyDescent="0.25">
      <c r="A113" s="227"/>
      <c r="B113" s="182"/>
      <c r="C113" s="182"/>
      <c r="D113" s="182"/>
      <c r="E113" s="205"/>
      <c r="F113" s="205"/>
      <c r="G113" s="182"/>
      <c r="H113" s="205"/>
      <c r="I113" s="205"/>
      <c r="J113" s="205"/>
      <c r="K113" s="205"/>
      <c r="L113" s="205"/>
      <c r="M113" s="205"/>
      <c r="N113" s="182"/>
      <c r="O113" s="205"/>
      <c r="P113" s="205"/>
      <c r="Q113" s="205"/>
      <c r="R113" s="205"/>
    </row>
    <row r="114" spans="1:18" s="184" customFormat="1" x14ac:dyDescent="0.25">
      <c r="A114" s="227"/>
      <c r="B114" s="182"/>
      <c r="C114" s="182"/>
      <c r="D114" s="182"/>
      <c r="E114" s="205"/>
      <c r="F114" s="205"/>
      <c r="G114" s="182"/>
      <c r="H114" s="205"/>
      <c r="I114" s="205"/>
      <c r="J114" s="205"/>
      <c r="K114" s="205"/>
      <c r="L114" s="205"/>
      <c r="M114" s="205"/>
      <c r="N114" s="182"/>
      <c r="O114" s="205"/>
      <c r="P114" s="205"/>
      <c r="Q114" s="205"/>
      <c r="R114" s="205"/>
    </row>
    <row r="115" spans="1:18" s="184" customFormat="1" x14ac:dyDescent="0.25">
      <c r="A115" s="227"/>
      <c r="B115" s="182"/>
      <c r="C115" s="182"/>
      <c r="D115" s="182"/>
      <c r="E115" s="205"/>
      <c r="F115" s="205"/>
      <c r="G115" s="182"/>
      <c r="H115" s="205"/>
      <c r="I115" s="205"/>
      <c r="J115" s="205"/>
      <c r="K115" s="205"/>
      <c r="L115" s="205"/>
      <c r="M115" s="205"/>
      <c r="N115" s="182"/>
      <c r="O115" s="205"/>
      <c r="P115" s="205"/>
      <c r="Q115" s="205"/>
      <c r="R115" s="205"/>
    </row>
    <row r="116" spans="1:18" s="184" customFormat="1" x14ac:dyDescent="0.25">
      <c r="A116" s="227"/>
      <c r="B116" s="182"/>
      <c r="C116" s="182"/>
      <c r="D116" s="182"/>
      <c r="E116" s="205"/>
      <c r="F116" s="205"/>
      <c r="G116" s="182"/>
      <c r="H116" s="205"/>
      <c r="I116" s="205"/>
      <c r="J116" s="205"/>
      <c r="K116" s="205"/>
      <c r="L116" s="205"/>
      <c r="M116" s="205"/>
      <c r="N116" s="182"/>
      <c r="O116" s="205"/>
      <c r="P116" s="205"/>
      <c r="Q116" s="205"/>
      <c r="R116" s="205"/>
    </row>
    <row r="117" spans="1:18" s="184" customFormat="1" x14ac:dyDescent="0.25">
      <c r="A117" s="227"/>
      <c r="B117" s="182"/>
      <c r="C117" s="182"/>
      <c r="D117" s="182"/>
      <c r="E117" s="205"/>
      <c r="F117" s="205"/>
      <c r="G117" s="182"/>
      <c r="H117" s="205"/>
      <c r="I117" s="205"/>
      <c r="J117" s="205"/>
      <c r="K117" s="205"/>
      <c r="L117" s="205"/>
      <c r="M117" s="205"/>
      <c r="N117" s="182"/>
      <c r="O117" s="205"/>
      <c r="P117" s="205"/>
      <c r="Q117" s="205"/>
      <c r="R117" s="205"/>
    </row>
    <row r="118" spans="1:18" s="184" customFormat="1" x14ac:dyDescent="0.25">
      <c r="A118" s="227"/>
      <c r="B118" s="182"/>
      <c r="C118" s="182"/>
      <c r="D118" s="182"/>
      <c r="E118" s="205"/>
      <c r="F118" s="205"/>
      <c r="G118" s="182"/>
      <c r="H118" s="205"/>
      <c r="I118" s="205"/>
      <c r="J118" s="205"/>
      <c r="K118" s="205"/>
      <c r="L118" s="205"/>
      <c r="M118" s="205"/>
      <c r="N118" s="182"/>
      <c r="O118" s="205"/>
      <c r="P118" s="205"/>
      <c r="Q118" s="205"/>
      <c r="R118" s="205"/>
    </row>
    <row r="119" spans="1:18" s="184" customFormat="1" x14ac:dyDescent="0.25">
      <c r="A119" s="227"/>
      <c r="B119" s="182"/>
      <c r="C119" s="182"/>
      <c r="D119" s="182"/>
      <c r="E119" s="205"/>
      <c r="F119" s="205"/>
      <c r="G119" s="182"/>
      <c r="H119" s="205"/>
      <c r="I119" s="205"/>
      <c r="J119" s="205"/>
      <c r="K119" s="205"/>
      <c r="L119" s="205"/>
      <c r="M119" s="205"/>
      <c r="N119" s="182"/>
      <c r="O119" s="205"/>
      <c r="P119" s="205"/>
      <c r="Q119" s="205"/>
      <c r="R119" s="205"/>
    </row>
    <row r="120" spans="1:18" s="184" customFormat="1" x14ac:dyDescent="0.25">
      <c r="A120" s="227"/>
      <c r="B120" s="182"/>
      <c r="C120" s="182"/>
      <c r="D120" s="182"/>
      <c r="E120" s="205"/>
      <c r="F120" s="205"/>
      <c r="G120" s="182"/>
      <c r="H120" s="205"/>
      <c r="I120" s="205"/>
      <c r="J120" s="205"/>
      <c r="K120" s="205"/>
      <c r="L120" s="205"/>
      <c r="M120" s="205"/>
      <c r="N120" s="182"/>
      <c r="O120" s="205"/>
      <c r="P120" s="205"/>
      <c r="Q120" s="205"/>
      <c r="R120" s="205"/>
    </row>
    <row r="121" spans="1:18" s="184" customFormat="1" x14ac:dyDescent="0.25">
      <c r="A121" s="227"/>
      <c r="B121" s="182"/>
      <c r="C121" s="182"/>
      <c r="D121" s="182"/>
      <c r="E121" s="205"/>
      <c r="F121" s="205"/>
      <c r="G121" s="182"/>
      <c r="H121" s="205"/>
      <c r="I121" s="205"/>
      <c r="J121" s="205"/>
      <c r="K121" s="205"/>
      <c r="L121" s="205"/>
      <c r="M121" s="205"/>
      <c r="N121" s="182"/>
      <c r="O121" s="205"/>
      <c r="P121" s="205"/>
      <c r="Q121" s="205"/>
      <c r="R121" s="205"/>
    </row>
    <row r="122" spans="1:18" s="184" customFormat="1" x14ac:dyDescent="0.25">
      <c r="A122" s="227"/>
      <c r="B122" s="182"/>
      <c r="C122" s="182"/>
      <c r="D122" s="182"/>
      <c r="E122" s="205"/>
      <c r="F122" s="205"/>
      <c r="G122" s="182"/>
      <c r="H122" s="205"/>
      <c r="I122" s="205"/>
      <c r="J122" s="205"/>
      <c r="K122" s="205"/>
      <c r="L122" s="205"/>
      <c r="M122" s="205"/>
      <c r="N122" s="182"/>
      <c r="O122" s="205"/>
      <c r="P122" s="205"/>
      <c r="Q122" s="205"/>
      <c r="R122" s="205"/>
    </row>
    <row r="123" spans="1:18" s="184" customFormat="1" x14ac:dyDescent="0.25">
      <c r="A123" s="227"/>
      <c r="B123" s="182"/>
      <c r="C123" s="182"/>
      <c r="D123" s="182"/>
      <c r="E123" s="205"/>
      <c r="F123" s="205"/>
      <c r="G123" s="182"/>
      <c r="H123" s="205"/>
      <c r="I123" s="205"/>
      <c r="J123" s="205"/>
      <c r="K123" s="205"/>
      <c r="L123" s="205"/>
      <c r="M123" s="205"/>
      <c r="N123" s="182"/>
      <c r="O123" s="205"/>
      <c r="P123" s="205"/>
      <c r="Q123" s="205"/>
      <c r="R123" s="205"/>
    </row>
    <row r="124" spans="1:18" s="184" customFormat="1" x14ac:dyDescent="0.25">
      <c r="A124" s="227"/>
      <c r="B124" s="182"/>
      <c r="C124" s="182"/>
      <c r="D124" s="182"/>
      <c r="E124" s="205"/>
      <c r="F124" s="205"/>
      <c r="G124" s="182"/>
      <c r="H124" s="205"/>
      <c r="I124" s="205"/>
      <c r="J124" s="205"/>
      <c r="K124" s="205"/>
      <c r="L124" s="205"/>
      <c r="M124" s="205"/>
      <c r="N124" s="182"/>
      <c r="O124" s="205"/>
      <c r="P124" s="205"/>
      <c r="Q124" s="205"/>
      <c r="R124" s="205"/>
    </row>
    <row r="125" spans="1:18" s="184" customFormat="1" x14ac:dyDescent="0.25">
      <c r="A125" s="227"/>
      <c r="B125" s="182"/>
      <c r="C125" s="182"/>
      <c r="D125" s="182"/>
      <c r="E125" s="205"/>
      <c r="F125" s="205"/>
      <c r="G125" s="182"/>
      <c r="H125" s="205"/>
      <c r="I125" s="205"/>
      <c r="J125" s="205"/>
      <c r="K125" s="205"/>
      <c r="L125" s="205"/>
      <c r="M125" s="205"/>
      <c r="N125" s="182"/>
      <c r="O125" s="205"/>
      <c r="P125" s="205"/>
      <c r="Q125" s="205"/>
      <c r="R125" s="205"/>
    </row>
    <row r="126" spans="1:18" s="184" customFormat="1" x14ac:dyDescent="0.25">
      <c r="A126" s="227"/>
      <c r="B126" s="182"/>
      <c r="C126" s="182"/>
      <c r="D126" s="182"/>
      <c r="E126" s="205"/>
      <c r="F126" s="205"/>
      <c r="G126" s="182"/>
      <c r="H126" s="205"/>
      <c r="I126" s="205"/>
      <c r="J126" s="205"/>
      <c r="K126" s="205"/>
      <c r="L126" s="205"/>
      <c r="M126" s="205"/>
      <c r="N126" s="182"/>
      <c r="O126" s="205"/>
      <c r="P126" s="205"/>
      <c r="Q126" s="205"/>
      <c r="R126" s="205"/>
    </row>
    <row r="127" spans="1:18" s="184" customFormat="1" x14ac:dyDescent="0.25">
      <c r="A127" s="227"/>
      <c r="B127" s="182"/>
      <c r="C127" s="182"/>
      <c r="D127" s="182"/>
      <c r="E127" s="205"/>
      <c r="F127" s="205"/>
      <c r="G127" s="182"/>
      <c r="H127" s="205"/>
      <c r="I127" s="205"/>
      <c r="J127" s="205"/>
      <c r="K127" s="205"/>
      <c r="L127" s="205"/>
      <c r="M127" s="205"/>
      <c r="N127" s="182"/>
      <c r="O127" s="205"/>
      <c r="P127" s="205"/>
      <c r="Q127" s="205"/>
      <c r="R127" s="205"/>
    </row>
    <row r="128" spans="1:18" s="184" customFormat="1" x14ac:dyDescent="0.25">
      <c r="A128" s="227"/>
      <c r="B128" s="182"/>
      <c r="C128" s="182"/>
      <c r="D128" s="182"/>
      <c r="E128" s="205"/>
      <c r="F128" s="205"/>
      <c r="G128" s="182"/>
      <c r="H128" s="205"/>
      <c r="I128" s="205"/>
      <c r="J128" s="205"/>
      <c r="K128" s="205"/>
      <c r="L128" s="205"/>
      <c r="M128" s="205"/>
      <c r="N128" s="182"/>
      <c r="O128" s="205"/>
      <c r="P128" s="205"/>
      <c r="Q128" s="205"/>
      <c r="R128" s="205"/>
    </row>
    <row r="129" spans="1:18" s="184" customFormat="1" x14ac:dyDescent="0.25">
      <c r="A129" s="227"/>
      <c r="B129" s="182"/>
      <c r="C129" s="182"/>
      <c r="D129" s="182"/>
      <c r="E129" s="205"/>
      <c r="F129" s="205"/>
      <c r="G129" s="182"/>
      <c r="H129" s="205"/>
      <c r="I129" s="205"/>
      <c r="J129" s="205"/>
      <c r="K129" s="205"/>
      <c r="L129" s="205"/>
      <c r="M129" s="205"/>
      <c r="N129" s="182"/>
      <c r="O129" s="205"/>
      <c r="P129" s="205"/>
      <c r="Q129" s="205"/>
      <c r="R129" s="205"/>
    </row>
    <row r="130" spans="1:18" s="184" customFormat="1" x14ac:dyDescent="0.25">
      <c r="A130" s="227"/>
      <c r="B130" s="182"/>
      <c r="C130" s="182"/>
      <c r="D130" s="182"/>
      <c r="E130" s="205"/>
      <c r="F130" s="205"/>
      <c r="G130" s="182"/>
      <c r="H130" s="205"/>
      <c r="I130" s="205"/>
      <c r="J130" s="205"/>
      <c r="K130" s="205"/>
      <c r="L130" s="205"/>
      <c r="M130" s="205"/>
      <c r="N130" s="182"/>
      <c r="O130" s="205"/>
      <c r="P130" s="205"/>
      <c r="Q130" s="205"/>
      <c r="R130" s="205"/>
    </row>
    <row r="131" spans="1:18" s="184" customFormat="1" x14ac:dyDescent="0.25">
      <c r="A131" s="227"/>
      <c r="B131" s="182"/>
      <c r="C131" s="182"/>
      <c r="D131" s="182"/>
      <c r="E131" s="205"/>
      <c r="F131" s="205"/>
      <c r="G131" s="182"/>
      <c r="H131" s="205"/>
      <c r="I131" s="205"/>
      <c r="J131" s="205"/>
      <c r="K131" s="205"/>
      <c r="L131" s="205"/>
      <c r="M131" s="205"/>
      <c r="N131" s="182"/>
      <c r="O131" s="205"/>
      <c r="P131" s="205"/>
      <c r="Q131" s="205"/>
      <c r="R131" s="205"/>
    </row>
    <row r="132" spans="1:18" s="184" customFormat="1" x14ac:dyDescent="0.25">
      <c r="A132" s="227"/>
      <c r="B132" s="182"/>
      <c r="C132" s="182"/>
      <c r="D132" s="182"/>
      <c r="E132" s="205"/>
      <c r="F132" s="205"/>
      <c r="G132" s="182"/>
      <c r="H132" s="205"/>
      <c r="I132" s="205"/>
      <c r="J132" s="205"/>
      <c r="K132" s="205"/>
      <c r="L132" s="205"/>
      <c r="M132" s="205"/>
      <c r="N132" s="182"/>
      <c r="O132" s="205"/>
      <c r="P132" s="205"/>
      <c r="Q132" s="205"/>
      <c r="R132" s="205"/>
    </row>
    <row r="133" spans="1:18" s="184" customFormat="1" x14ac:dyDescent="0.25">
      <c r="A133" s="227"/>
      <c r="B133" s="182"/>
      <c r="C133" s="182"/>
      <c r="D133" s="182"/>
      <c r="E133" s="205"/>
      <c r="F133" s="205"/>
      <c r="G133" s="182"/>
      <c r="H133" s="205"/>
      <c r="I133" s="205"/>
      <c r="J133" s="205"/>
      <c r="K133" s="205"/>
      <c r="L133" s="205"/>
      <c r="M133" s="205"/>
      <c r="N133" s="182"/>
      <c r="O133" s="205"/>
      <c r="P133" s="205"/>
      <c r="Q133" s="205"/>
      <c r="R133" s="205"/>
    </row>
    <row r="134" spans="1:18" s="184" customFormat="1" x14ac:dyDescent="0.25">
      <c r="A134" s="227"/>
      <c r="B134" s="182"/>
      <c r="C134" s="182"/>
      <c r="D134" s="182"/>
      <c r="E134" s="205"/>
      <c r="F134" s="205"/>
      <c r="G134" s="182"/>
      <c r="H134" s="205"/>
      <c r="I134" s="205"/>
      <c r="J134" s="205"/>
      <c r="K134" s="205"/>
      <c r="L134" s="205"/>
      <c r="M134" s="205"/>
      <c r="N134" s="182"/>
      <c r="O134" s="205"/>
      <c r="P134" s="205"/>
      <c r="Q134" s="205"/>
      <c r="R134" s="205"/>
    </row>
    <row r="135" spans="1:18" s="184" customFormat="1" x14ac:dyDescent="0.25">
      <c r="A135" s="227"/>
      <c r="B135" s="182"/>
      <c r="C135" s="182"/>
      <c r="D135" s="182"/>
      <c r="E135" s="205"/>
      <c r="F135" s="205"/>
      <c r="G135" s="182"/>
      <c r="H135" s="205"/>
      <c r="I135" s="205"/>
      <c r="J135" s="205"/>
      <c r="K135" s="205"/>
      <c r="L135" s="205"/>
      <c r="M135" s="205"/>
      <c r="N135" s="182"/>
      <c r="O135" s="205"/>
      <c r="P135" s="205"/>
      <c r="Q135" s="205"/>
      <c r="R135" s="205"/>
    </row>
    <row r="136" spans="1:18" s="184" customFormat="1" x14ac:dyDescent="0.25">
      <c r="A136" s="227"/>
      <c r="B136" s="182"/>
      <c r="C136" s="182"/>
      <c r="D136" s="182"/>
      <c r="E136" s="205"/>
      <c r="F136" s="205"/>
      <c r="G136" s="182"/>
      <c r="H136" s="205"/>
      <c r="I136" s="205"/>
      <c r="J136" s="205"/>
      <c r="K136" s="205"/>
      <c r="L136" s="205"/>
      <c r="M136" s="205"/>
      <c r="N136" s="182"/>
      <c r="O136" s="205"/>
      <c r="P136" s="205"/>
      <c r="Q136" s="205"/>
      <c r="R136" s="205"/>
    </row>
    <row r="137" spans="1:18" s="184" customFormat="1" x14ac:dyDescent="0.25">
      <c r="A137" s="227"/>
      <c r="B137" s="182"/>
      <c r="C137" s="182"/>
      <c r="D137" s="182"/>
      <c r="E137" s="205"/>
      <c r="F137" s="205"/>
      <c r="G137" s="182"/>
      <c r="H137" s="205"/>
      <c r="I137" s="205"/>
      <c r="J137" s="205"/>
      <c r="K137" s="205"/>
      <c r="L137" s="205"/>
      <c r="M137" s="205"/>
      <c r="N137" s="182"/>
      <c r="O137" s="205"/>
      <c r="P137" s="205"/>
      <c r="Q137" s="205"/>
      <c r="R137" s="205"/>
    </row>
    <row r="138" spans="1:18" s="184" customFormat="1" x14ac:dyDescent="0.25">
      <c r="A138" s="227"/>
      <c r="B138" s="182"/>
      <c r="C138" s="182"/>
      <c r="D138" s="182"/>
      <c r="E138" s="205"/>
      <c r="F138" s="205"/>
      <c r="G138" s="182"/>
      <c r="H138" s="205"/>
      <c r="I138" s="205"/>
      <c r="J138" s="205"/>
      <c r="K138" s="205"/>
      <c r="L138" s="205"/>
      <c r="M138" s="205"/>
      <c r="N138" s="182"/>
      <c r="O138" s="205"/>
      <c r="P138" s="205"/>
      <c r="Q138" s="205"/>
      <c r="R138" s="205"/>
    </row>
    <row r="139" spans="1:18" s="184" customFormat="1" x14ac:dyDescent="0.25">
      <c r="A139" s="227"/>
      <c r="B139" s="182"/>
      <c r="C139" s="182"/>
      <c r="D139" s="182"/>
      <c r="E139" s="205"/>
      <c r="F139" s="205"/>
      <c r="G139" s="182"/>
      <c r="H139" s="205"/>
      <c r="I139" s="205"/>
      <c r="J139" s="205"/>
      <c r="K139" s="205"/>
      <c r="L139" s="205"/>
      <c r="M139" s="205"/>
      <c r="N139" s="182"/>
      <c r="O139" s="205"/>
      <c r="P139" s="205"/>
      <c r="Q139" s="205"/>
      <c r="R139" s="205"/>
    </row>
    <row r="140" spans="1:18" s="184" customFormat="1" x14ac:dyDescent="0.25">
      <c r="A140" s="227"/>
      <c r="B140" s="182"/>
      <c r="C140" s="182"/>
      <c r="D140" s="182"/>
      <c r="E140" s="205"/>
      <c r="F140" s="205"/>
      <c r="G140" s="182"/>
      <c r="H140" s="205"/>
      <c r="I140" s="205"/>
      <c r="J140" s="205"/>
      <c r="K140" s="205"/>
      <c r="L140" s="205"/>
      <c r="M140" s="205"/>
      <c r="N140" s="182"/>
      <c r="O140" s="205"/>
      <c r="P140" s="205"/>
      <c r="Q140" s="205"/>
      <c r="R140" s="205"/>
    </row>
    <row r="141" spans="1:18" s="184" customFormat="1" x14ac:dyDescent="0.25">
      <c r="A141" s="227"/>
      <c r="B141" s="182"/>
      <c r="C141" s="182"/>
      <c r="D141" s="182"/>
      <c r="E141" s="205"/>
      <c r="F141" s="205"/>
      <c r="G141" s="182"/>
      <c r="H141" s="205"/>
      <c r="I141" s="205"/>
      <c r="J141" s="205"/>
      <c r="K141" s="205"/>
      <c r="L141" s="205"/>
      <c r="M141" s="205"/>
      <c r="N141" s="182"/>
      <c r="O141" s="205"/>
      <c r="P141" s="205"/>
      <c r="Q141" s="205"/>
      <c r="R141" s="205"/>
    </row>
    <row r="142" spans="1:18" s="184" customFormat="1" x14ac:dyDescent="0.25">
      <c r="A142" s="227"/>
      <c r="B142" s="182"/>
      <c r="C142" s="182"/>
      <c r="D142" s="182"/>
      <c r="E142" s="205"/>
      <c r="F142" s="205"/>
      <c r="G142" s="182"/>
      <c r="H142" s="205"/>
      <c r="I142" s="205"/>
      <c r="J142" s="205"/>
      <c r="K142" s="205"/>
      <c r="L142" s="205"/>
      <c r="M142" s="205"/>
      <c r="N142" s="182"/>
      <c r="O142" s="205"/>
      <c r="P142" s="205"/>
      <c r="Q142" s="205"/>
      <c r="R142" s="205"/>
    </row>
    <row r="143" spans="1:18" s="184" customFormat="1" x14ac:dyDescent="0.25">
      <c r="A143" s="227"/>
      <c r="B143" s="182"/>
      <c r="C143" s="182"/>
      <c r="D143" s="182"/>
      <c r="E143" s="205"/>
      <c r="F143" s="205"/>
      <c r="G143" s="182"/>
      <c r="H143" s="205"/>
      <c r="I143" s="205"/>
      <c r="J143" s="205"/>
      <c r="K143" s="205"/>
      <c r="L143" s="205"/>
      <c r="M143" s="205"/>
      <c r="N143" s="182"/>
      <c r="O143" s="205"/>
      <c r="P143" s="205"/>
      <c r="Q143" s="205"/>
      <c r="R143" s="205"/>
    </row>
    <row r="144" spans="1:18" s="184" customFormat="1" x14ac:dyDescent="0.25">
      <c r="A144" s="227"/>
      <c r="B144" s="182"/>
      <c r="C144" s="182"/>
      <c r="D144" s="182"/>
      <c r="E144" s="205"/>
      <c r="F144" s="205"/>
      <c r="G144" s="182"/>
      <c r="H144" s="205"/>
      <c r="I144" s="205"/>
      <c r="J144" s="205"/>
      <c r="K144" s="205"/>
      <c r="L144" s="205"/>
      <c r="M144" s="205"/>
      <c r="N144" s="182"/>
      <c r="O144" s="205"/>
      <c r="P144" s="205"/>
      <c r="Q144" s="205"/>
      <c r="R144" s="205"/>
    </row>
    <row r="145" spans="1:18" s="184" customFormat="1" x14ac:dyDescent="0.25">
      <c r="A145" s="227"/>
      <c r="B145" s="182"/>
      <c r="C145" s="182"/>
      <c r="D145" s="182"/>
      <c r="E145" s="205"/>
      <c r="F145" s="205"/>
      <c r="G145" s="182"/>
      <c r="H145" s="205"/>
      <c r="I145" s="205"/>
      <c r="J145" s="205"/>
      <c r="K145" s="205"/>
      <c r="L145" s="205"/>
      <c r="M145" s="205"/>
      <c r="N145" s="182"/>
      <c r="O145" s="205"/>
      <c r="P145" s="205"/>
      <c r="Q145" s="205"/>
      <c r="R145" s="205"/>
    </row>
    <row r="146" spans="1:18" s="184" customFormat="1" x14ac:dyDescent="0.25">
      <c r="A146" s="227"/>
      <c r="B146" s="182"/>
      <c r="C146" s="182"/>
      <c r="D146" s="182"/>
      <c r="E146" s="205"/>
      <c r="F146" s="205"/>
      <c r="G146" s="182"/>
      <c r="H146" s="205"/>
      <c r="I146" s="205"/>
      <c r="J146" s="205"/>
      <c r="K146" s="205"/>
      <c r="L146" s="205"/>
      <c r="M146" s="205"/>
      <c r="N146" s="182"/>
      <c r="O146" s="205"/>
      <c r="P146" s="205"/>
      <c r="Q146" s="205"/>
      <c r="R146" s="205"/>
    </row>
    <row r="147" spans="1:18" s="184" customFormat="1" x14ac:dyDescent="0.25">
      <c r="A147" s="227"/>
      <c r="B147" s="182"/>
      <c r="C147" s="182"/>
      <c r="D147" s="182"/>
      <c r="E147" s="205"/>
      <c r="F147" s="205"/>
      <c r="G147" s="182"/>
      <c r="H147" s="205"/>
      <c r="I147" s="205"/>
      <c r="J147" s="205"/>
      <c r="K147" s="205"/>
      <c r="L147" s="205"/>
      <c r="M147" s="205"/>
      <c r="N147" s="182"/>
      <c r="O147" s="205"/>
      <c r="P147" s="205"/>
      <c r="Q147" s="205"/>
      <c r="R147" s="205"/>
    </row>
    <row r="148" spans="1:18" s="184" customFormat="1" x14ac:dyDescent="0.25">
      <c r="A148" s="227"/>
      <c r="B148" s="182"/>
      <c r="C148" s="182"/>
      <c r="D148" s="182"/>
      <c r="E148" s="205"/>
      <c r="F148" s="205"/>
      <c r="G148" s="182"/>
      <c r="H148" s="205"/>
      <c r="I148" s="205"/>
      <c r="J148" s="205"/>
      <c r="K148" s="205"/>
      <c r="L148" s="205"/>
      <c r="M148" s="205"/>
      <c r="N148" s="182"/>
      <c r="O148" s="205"/>
      <c r="P148" s="205"/>
      <c r="Q148" s="205"/>
      <c r="R148" s="205"/>
    </row>
    <row r="149" spans="1:18" s="184" customFormat="1" x14ac:dyDescent="0.25">
      <c r="A149" s="227"/>
      <c r="B149" s="182"/>
      <c r="C149" s="182"/>
      <c r="D149" s="182"/>
      <c r="E149" s="205"/>
      <c r="F149" s="205"/>
      <c r="G149" s="182"/>
      <c r="H149" s="205"/>
      <c r="I149" s="205"/>
      <c r="J149" s="205"/>
      <c r="K149" s="205"/>
      <c r="L149" s="205"/>
      <c r="M149" s="205"/>
      <c r="N149" s="182"/>
      <c r="O149" s="205"/>
      <c r="P149" s="205"/>
      <c r="Q149" s="205"/>
      <c r="R149" s="205"/>
    </row>
    <row r="150" spans="1:18" s="184" customFormat="1" x14ac:dyDescent="0.25">
      <c r="A150" s="227"/>
      <c r="B150" s="182"/>
      <c r="C150" s="182"/>
      <c r="D150" s="182"/>
      <c r="E150" s="205"/>
      <c r="F150" s="205"/>
      <c r="G150" s="182"/>
      <c r="H150" s="205"/>
      <c r="I150" s="205"/>
      <c r="J150" s="205"/>
      <c r="K150" s="205"/>
      <c r="L150" s="205"/>
      <c r="M150" s="205"/>
      <c r="N150" s="182"/>
      <c r="O150" s="205"/>
      <c r="P150" s="205"/>
      <c r="Q150" s="205"/>
      <c r="R150" s="205"/>
    </row>
    <row r="151" spans="1:18" s="184" customFormat="1" x14ac:dyDescent="0.25">
      <c r="A151" s="227"/>
      <c r="B151" s="182"/>
      <c r="C151" s="182"/>
      <c r="D151" s="182"/>
      <c r="E151" s="205"/>
      <c r="F151" s="205"/>
      <c r="G151" s="182"/>
      <c r="H151" s="205"/>
      <c r="I151" s="205"/>
      <c r="J151" s="205"/>
      <c r="K151" s="205"/>
      <c r="L151" s="205"/>
      <c r="M151" s="205"/>
      <c r="N151" s="182"/>
      <c r="O151" s="205"/>
      <c r="P151" s="205"/>
      <c r="Q151" s="205"/>
      <c r="R151" s="205"/>
    </row>
    <row r="152" spans="1:18" s="184" customFormat="1" x14ac:dyDescent="0.25">
      <c r="A152" s="227"/>
      <c r="B152" s="182"/>
      <c r="C152" s="182"/>
      <c r="D152" s="182"/>
      <c r="E152" s="205"/>
      <c r="F152" s="205"/>
      <c r="G152" s="182"/>
      <c r="H152" s="205"/>
      <c r="I152" s="205"/>
      <c r="J152" s="205"/>
      <c r="K152" s="205"/>
      <c r="L152" s="205"/>
      <c r="M152" s="205"/>
      <c r="N152" s="182"/>
      <c r="O152" s="205"/>
      <c r="P152" s="205"/>
      <c r="Q152" s="205"/>
      <c r="R152" s="205"/>
    </row>
    <row r="153" spans="1:18" s="184" customFormat="1" x14ac:dyDescent="0.25">
      <c r="A153" s="227"/>
      <c r="B153" s="182"/>
      <c r="C153" s="182"/>
      <c r="D153" s="182"/>
      <c r="E153" s="205"/>
      <c r="F153" s="205"/>
      <c r="G153" s="182"/>
      <c r="H153" s="205"/>
      <c r="I153" s="205"/>
      <c r="J153" s="205"/>
      <c r="K153" s="205"/>
      <c r="L153" s="205"/>
      <c r="M153" s="205"/>
      <c r="N153" s="182"/>
      <c r="O153" s="205"/>
      <c r="P153" s="205"/>
      <c r="Q153" s="205"/>
      <c r="R153" s="205"/>
    </row>
    <row r="154" spans="1:18" s="184" customFormat="1" x14ac:dyDescent="0.25">
      <c r="A154" s="227"/>
      <c r="B154" s="182"/>
      <c r="C154" s="182"/>
      <c r="D154" s="182"/>
      <c r="E154" s="205"/>
      <c r="F154" s="205"/>
      <c r="G154" s="182"/>
      <c r="H154" s="205"/>
      <c r="I154" s="205"/>
      <c r="J154" s="205"/>
      <c r="K154" s="205"/>
      <c r="L154" s="205"/>
      <c r="M154" s="205"/>
      <c r="N154" s="182"/>
      <c r="O154" s="205"/>
      <c r="P154" s="205"/>
      <c r="Q154" s="205"/>
      <c r="R154" s="205"/>
    </row>
    <row r="155" spans="1:18" s="184" customFormat="1" x14ac:dyDescent="0.25">
      <c r="A155" s="227"/>
      <c r="B155" s="182"/>
      <c r="C155" s="182"/>
      <c r="D155" s="182"/>
      <c r="E155" s="205"/>
      <c r="F155" s="205"/>
      <c r="G155" s="182"/>
      <c r="H155" s="205"/>
      <c r="I155" s="205"/>
      <c r="J155" s="205"/>
      <c r="K155" s="205"/>
      <c r="L155" s="205"/>
      <c r="M155" s="205"/>
      <c r="N155" s="182"/>
      <c r="O155" s="205"/>
      <c r="P155" s="205"/>
      <c r="Q155" s="205"/>
      <c r="R155" s="205"/>
    </row>
    <row r="156" spans="1:18" s="184" customFormat="1" x14ac:dyDescent="0.25">
      <c r="A156" s="227"/>
      <c r="B156" s="182"/>
      <c r="C156" s="182"/>
      <c r="D156" s="182"/>
      <c r="E156" s="205"/>
      <c r="F156" s="205"/>
      <c r="G156" s="182"/>
      <c r="H156" s="205"/>
      <c r="I156" s="205"/>
      <c r="J156" s="205"/>
      <c r="K156" s="205"/>
      <c r="L156" s="205"/>
      <c r="M156" s="205"/>
      <c r="N156" s="182"/>
      <c r="O156" s="205"/>
      <c r="P156" s="205"/>
      <c r="Q156" s="205"/>
      <c r="R156" s="205"/>
    </row>
    <row r="157" spans="1:18" s="184" customFormat="1" x14ac:dyDescent="0.25">
      <c r="A157" s="227"/>
      <c r="B157" s="182"/>
      <c r="C157" s="182"/>
      <c r="D157" s="182"/>
      <c r="E157" s="205"/>
      <c r="F157" s="205"/>
      <c r="G157" s="182"/>
      <c r="H157" s="205"/>
      <c r="I157" s="205"/>
      <c r="J157" s="205"/>
      <c r="K157" s="205"/>
      <c r="L157" s="205"/>
      <c r="M157" s="205"/>
      <c r="N157" s="182"/>
      <c r="O157" s="205"/>
      <c r="P157" s="205"/>
      <c r="Q157" s="205"/>
      <c r="R157" s="205"/>
    </row>
    <row r="158" spans="1:18" s="184" customFormat="1" x14ac:dyDescent="0.25">
      <c r="A158" s="227"/>
      <c r="B158" s="182"/>
      <c r="C158" s="182"/>
      <c r="D158" s="182"/>
      <c r="E158" s="205"/>
      <c r="F158" s="205"/>
      <c r="G158" s="182"/>
      <c r="H158" s="205"/>
      <c r="I158" s="205"/>
      <c r="J158" s="205"/>
      <c r="K158" s="205"/>
      <c r="L158" s="205"/>
      <c r="M158" s="205"/>
      <c r="N158" s="182"/>
      <c r="O158" s="205"/>
      <c r="P158" s="205"/>
      <c r="Q158" s="205"/>
      <c r="R158" s="205"/>
    </row>
    <row r="159" spans="1:18" s="184" customFormat="1" x14ac:dyDescent="0.25">
      <c r="A159" s="227"/>
      <c r="B159" s="182"/>
      <c r="C159" s="182"/>
      <c r="D159" s="182"/>
      <c r="E159" s="205"/>
      <c r="F159" s="205"/>
      <c r="G159" s="182"/>
      <c r="H159" s="205"/>
      <c r="I159" s="205"/>
      <c r="J159" s="205"/>
      <c r="K159" s="205"/>
      <c r="L159" s="205"/>
      <c r="M159" s="205"/>
      <c r="N159" s="182"/>
      <c r="O159" s="205"/>
      <c r="P159" s="205"/>
      <c r="Q159" s="205"/>
      <c r="R159" s="205"/>
    </row>
    <row r="160" spans="1:18" s="184" customFormat="1" x14ac:dyDescent="0.25">
      <c r="A160" s="227"/>
      <c r="B160" s="182"/>
      <c r="C160" s="182"/>
      <c r="D160" s="182"/>
      <c r="E160" s="205"/>
      <c r="F160" s="205"/>
      <c r="G160" s="182"/>
      <c r="H160" s="205"/>
      <c r="I160" s="205"/>
      <c r="J160" s="205"/>
      <c r="K160" s="205"/>
      <c r="L160" s="205"/>
      <c r="M160" s="205"/>
      <c r="N160" s="182"/>
      <c r="O160" s="205"/>
      <c r="P160" s="205"/>
      <c r="Q160" s="205"/>
      <c r="R160" s="205"/>
    </row>
    <row r="161" spans="1:18" s="184" customFormat="1" x14ac:dyDescent="0.25">
      <c r="A161" s="227"/>
      <c r="B161" s="182"/>
      <c r="C161" s="182"/>
      <c r="D161" s="182"/>
      <c r="E161" s="205"/>
      <c r="F161" s="205"/>
      <c r="G161" s="182"/>
      <c r="H161" s="205"/>
      <c r="I161" s="205"/>
      <c r="J161" s="205"/>
      <c r="K161" s="205"/>
      <c r="L161" s="205"/>
      <c r="M161" s="205"/>
      <c r="N161" s="182"/>
      <c r="O161" s="205"/>
      <c r="P161" s="205"/>
      <c r="Q161" s="205"/>
      <c r="R161" s="205"/>
    </row>
    <row r="162" spans="1:18" s="184" customFormat="1" x14ac:dyDescent="0.25">
      <c r="A162" s="227"/>
      <c r="B162" s="182"/>
      <c r="C162" s="182"/>
      <c r="D162" s="182"/>
      <c r="E162" s="205"/>
      <c r="F162" s="205"/>
      <c r="G162" s="182"/>
      <c r="H162" s="205"/>
      <c r="I162" s="205"/>
      <c r="J162" s="205"/>
      <c r="K162" s="205"/>
      <c r="L162" s="205"/>
      <c r="M162" s="205"/>
      <c r="N162" s="182"/>
      <c r="O162" s="205"/>
      <c r="P162" s="205"/>
      <c r="Q162" s="205"/>
      <c r="R162" s="205"/>
    </row>
    <row r="163" spans="1:18" s="184" customFormat="1" x14ac:dyDescent="0.25">
      <c r="A163" s="227"/>
      <c r="B163" s="182"/>
      <c r="C163" s="182"/>
      <c r="D163" s="182"/>
      <c r="E163" s="205"/>
      <c r="F163" s="205"/>
      <c r="G163" s="182"/>
      <c r="H163" s="205"/>
      <c r="I163" s="205"/>
      <c r="J163" s="205"/>
      <c r="K163" s="205"/>
      <c r="L163" s="205"/>
      <c r="M163" s="205"/>
      <c r="N163" s="182"/>
      <c r="O163" s="205"/>
      <c r="P163" s="205"/>
      <c r="Q163" s="205"/>
      <c r="R163" s="205"/>
    </row>
    <row r="164" spans="1:18" s="184" customFormat="1" x14ac:dyDescent="0.25">
      <c r="A164" s="227"/>
      <c r="B164" s="182"/>
      <c r="C164" s="182"/>
      <c r="D164" s="182"/>
      <c r="E164" s="205"/>
      <c r="F164" s="205"/>
      <c r="G164" s="182"/>
      <c r="H164" s="205"/>
      <c r="I164" s="205"/>
      <c r="J164" s="205"/>
      <c r="K164" s="205"/>
      <c r="L164" s="205"/>
      <c r="M164" s="205"/>
      <c r="N164" s="182"/>
      <c r="O164" s="205"/>
      <c r="P164" s="205"/>
      <c r="Q164" s="205"/>
      <c r="R164" s="205"/>
    </row>
    <row r="165" spans="1:18" s="184" customFormat="1" x14ac:dyDescent="0.25">
      <c r="A165" s="227"/>
      <c r="B165" s="182"/>
      <c r="C165" s="182"/>
      <c r="D165" s="182"/>
      <c r="E165" s="205"/>
      <c r="F165" s="205"/>
      <c r="G165" s="182"/>
      <c r="H165" s="205"/>
      <c r="I165" s="205"/>
      <c r="J165" s="205"/>
      <c r="K165" s="205"/>
      <c r="L165" s="205"/>
      <c r="M165" s="205"/>
      <c r="N165" s="182"/>
      <c r="O165" s="205"/>
      <c r="P165" s="205"/>
      <c r="Q165" s="205"/>
      <c r="R165" s="205"/>
    </row>
    <row r="166" spans="1:18" s="184" customFormat="1" x14ac:dyDescent="0.25">
      <c r="A166" s="227"/>
      <c r="B166" s="182"/>
      <c r="C166" s="182"/>
      <c r="D166" s="182"/>
      <c r="E166" s="205"/>
      <c r="F166" s="205"/>
      <c r="G166" s="182"/>
      <c r="H166" s="205"/>
      <c r="I166" s="205"/>
      <c r="J166" s="205"/>
      <c r="K166" s="205"/>
      <c r="L166" s="205"/>
      <c r="M166" s="205"/>
      <c r="N166" s="182"/>
      <c r="O166" s="205"/>
      <c r="P166" s="205"/>
      <c r="Q166" s="205"/>
      <c r="R166" s="205"/>
    </row>
    <row r="167" spans="1:18" s="184" customFormat="1" x14ac:dyDescent="0.25">
      <c r="A167" s="227"/>
      <c r="B167" s="182"/>
      <c r="C167" s="182"/>
      <c r="D167" s="182"/>
      <c r="E167" s="205"/>
      <c r="F167" s="205"/>
      <c r="G167" s="182"/>
      <c r="H167" s="205"/>
      <c r="I167" s="205"/>
      <c r="J167" s="205"/>
      <c r="K167" s="205"/>
      <c r="L167" s="205"/>
      <c r="M167" s="205"/>
      <c r="N167" s="182"/>
      <c r="O167" s="205"/>
      <c r="P167" s="205"/>
      <c r="Q167" s="205"/>
      <c r="R167" s="205"/>
    </row>
    <row r="168" spans="1:18" s="184" customFormat="1" x14ac:dyDescent="0.25">
      <c r="A168" s="227"/>
      <c r="B168" s="182"/>
      <c r="C168" s="182"/>
      <c r="D168" s="182"/>
      <c r="E168" s="205"/>
      <c r="F168" s="205"/>
      <c r="G168" s="182"/>
      <c r="H168" s="205"/>
      <c r="I168" s="205"/>
      <c r="J168" s="205"/>
      <c r="K168" s="205"/>
      <c r="L168" s="205"/>
      <c r="M168" s="205"/>
      <c r="N168" s="182"/>
      <c r="O168" s="205"/>
      <c r="P168" s="205"/>
      <c r="Q168" s="205"/>
      <c r="R168" s="205"/>
    </row>
    <row r="169" spans="1:18" s="184" customFormat="1" x14ac:dyDescent="0.25">
      <c r="A169" s="227"/>
      <c r="B169" s="182"/>
      <c r="C169" s="182"/>
      <c r="D169" s="182"/>
      <c r="E169" s="205"/>
      <c r="F169" s="205"/>
      <c r="G169" s="182"/>
      <c r="H169" s="205"/>
      <c r="I169" s="205"/>
      <c r="J169" s="205"/>
      <c r="K169" s="205"/>
      <c r="L169" s="205"/>
      <c r="M169" s="205"/>
      <c r="N169" s="182"/>
      <c r="O169" s="205"/>
      <c r="P169" s="205"/>
      <c r="Q169" s="205"/>
      <c r="R169" s="205"/>
    </row>
    <row r="170" spans="1:18" s="184" customFormat="1" x14ac:dyDescent="0.25">
      <c r="A170" s="227"/>
      <c r="B170" s="182"/>
      <c r="C170" s="182"/>
      <c r="D170" s="182"/>
      <c r="E170" s="205"/>
      <c r="F170" s="205"/>
      <c r="G170" s="182"/>
      <c r="H170" s="205"/>
      <c r="I170" s="205"/>
      <c r="J170" s="205"/>
      <c r="K170" s="205"/>
      <c r="L170" s="205"/>
      <c r="M170" s="205"/>
      <c r="N170" s="182"/>
      <c r="O170" s="205"/>
      <c r="P170" s="205"/>
      <c r="Q170" s="205"/>
      <c r="R170" s="205"/>
    </row>
    <row r="171" spans="1:18" s="184" customFormat="1" x14ac:dyDescent="0.25">
      <c r="A171" s="227"/>
      <c r="B171" s="182"/>
      <c r="C171" s="182"/>
      <c r="D171" s="182"/>
      <c r="E171" s="205"/>
      <c r="F171" s="205"/>
      <c r="G171" s="182"/>
      <c r="H171" s="205"/>
      <c r="I171" s="205"/>
      <c r="J171" s="205"/>
      <c r="K171" s="205"/>
      <c r="L171" s="205"/>
      <c r="M171" s="205"/>
      <c r="N171" s="182"/>
      <c r="O171" s="205"/>
      <c r="P171" s="205"/>
      <c r="Q171" s="205"/>
      <c r="R171" s="205"/>
    </row>
    <row r="172" spans="1:18" s="184" customFormat="1" x14ac:dyDescent="0.25">
      <c r="A172" s="227"/>
      <c r="B172" s="182"/>
      <c r="C172" s="182"/>
      <c r="D172" s="182"/>
      <c r="E172" s="205"/>
      <c r="F172" s="205"/>
      <c r="G172" s="182"/>
      <c r="H172" s="205"/>
      <c r="I172" s="205"/>
      <c r="J172" s="205"/>
      <c r="K172" s="205"/>
      <c r="L172" s="205"/>
      <c r="M172" s="205"/>
      <c r="N172" s="182"/>
      <c r="O172" s="205"/>
      <c r="P172" s="205"/>
      <c r="Q172" s="205"/>
      <c r="R172" s="205"/>
    </row>
    <row r="173" spans="1:18" s="184" customFormat="1" x14ac:dyDescent="0.25">
      <c r="A173" s="227"/>
      <c r="B173" s="182"/>
      <c r="C173" s="182"/>
      <c r="D173" s="182"/>
      <c r="E173" s="205"/>
      <c r="F173" s="205"/>
      <c r="G173" s="182"/>
      <c r="H173" s="205"/>
      <c r="I173" s="205"/>
      <c r="J173" s="205"/>
      <c r="K173" s="205"/>
      <c r="L173" s="205"/>
      <c r="M173" s="205"/>
      <c r="N173" s="182"/>
      <c r="O173" s="205"/>
      <c r="P173" s="205"/>
      <c r="Q173" s="205"/>
      <c r="R173" s="205"/>
    </row>
    <row r="174" spans="1:18" s="184" customFormat="1" x14ac:dyDescent="0.25">
      <c r="A174" s="227"/>
      <c r="B174" s="182"/>
      <c r="C174" s="182"/>
      <c r="D174" s="182"/>
      <c r="E174" s="205"/>
      <c r="F174" s="205"/>
      <c r="G174" s="182"/>
      <c r="H174" s="205"/>
      <c r="I174" s="205"/>
      <c r="J174" s="205"/>
      <c r="K174" s="205"/>
      <c r="L174" s="205"/>
      <c r="M174" s="205"/>
      <c r="N174" s="182"/>
      <c r="O174" s="205"/>
      <c r="P174" s="205"/>
      <c r="Q174" s="205"/>
      <c r="R174" s="205"/>
    </row>
    <row r="175" spans="1:18" s="184" customFormat="1" x14ac:dyDescent="0.25">
      <c r="A175" s="227"/>
      <c r="B175" s="182"/>
      <c r="C175" s="182"/>
      <c r="D175" s="182"/>
      <c r="E175" s="205"/>
      <c r="F175" s="205"/>
      <c r="G175" s="182"/>
      <c r="H175" s="205"/>
      <c r="I175" s="205"/>
      <c r="J175" s="205"/>
      <c r="K175" s="205"/>
      <c r="L175" s="205"/>
      <c r="M175" s="205"/>
      <c r="N175" s="182"/>
      <c r="O175" s="205"/>
      <c r="P175" s="205"/>
      <c r="Q175" s="205"/>
      <c r="R175" s="205"/>
    </row>
    <row r="176" spans="1:18" s="184" customFormat="1" x14ac:dyDescent="0.25">
      <c r="A176" s="227"/>
      <c r="B176" s="182"/>
      <c r="C176" s="182"/>
      <c r="D176" s="182"/>
      <c r="E176" s="205"/>
      <c r="F176" s="205"/>
      <c r="G176" s="182"/>
      <c r="H176" s="205"/>
      <c r="I176" s="205"/>
      <c r="J176" s="205"/>
      <c r="K176" s="205"/>
      <c r="L176" s="205"/>
      <c r="M176" s="205"/>
      <c r="N176" s="182"/>
      <c r="O176" s="205"/>
      <c r="P176" s="205"/>
      <c r="Q176" s="205"/>
      <c r="R176" s="205"/>
    </row>
    <row r="177" spans="1:18" s="184" customFormat="1" x14ac:dyDescent="0.25">
      <c r="A177" s="227"/>
      <c r="B177" s="182"/>
      <c r="C177" s="182"/>
      <c r="D177" s="182"/>
      <c r="E177" s="205"/>
      <c r="F177" s="205"/>
      <c r="G177" s="182"/>
      <c r="H177" s="205"/>
      <c r="I177" s="205"/>
      <c r="J177" s="205"/>
      <c r="K177" s="205"/>
      <c r="L177" s="205"/>
      <c r="M177" s="205"/>
      <c r="N177" s="182"/>
      <c r="O177" s="205"/>
      <c r="P177" s="205"/>
      <c r="Q177" s="205"/>
      <c r="R177" s="205"/>
    </row>
    <row r="178" spans="1:18" s="184" customFormat="1" x14ac:dyDescent="0.25">
      <c r="A178" s="227"/>
      <c r="B178" s="182"/>
      <c r="C178" s="182"/>
      <c r="D178" s="182"/>
      <c r="E178" s="205"/>
      <c r="F178" s="205"/>
      <c r="G178" s="182"/>
      <c r="H178" s="205"/>
      <c r="I178" s="205"/>
      <c r="J178" s="205"/>
      <c r="K178" s="205"/>
      <c r="L178" s="205"/>
      <c r="M178" s="205"/>
      <c r="N178" s="182"/>
      <c r="O178" s="205"/>
      <c r="P178" s="205"/>
      <c r="Q178" s="205"/>
      <c r="R178" s="205"/>
    </row>
    <row r="179" spans="1:18" s="184" customFormat="1" x14ac:dyDescent="0.25">
      <c r="A179" s="227"/>
      <c r="B179" s="182"/>
      <c r="C179" s="182"/>
      <c r="D179" s="182"/>
      <c r="E179" s="205"/>
      <c r="F179" s="205"/>
      <c r="G179" s="182"/>
      <c r="H179" s="205"/>
      <c r="I179" s="205"/>
      <c r="J179" s="205"/>
      <c r="K179" s="205"/>
      <c r="L179" s="205"/>
      <c r="M179" s="205"/>
      <c r="N179" s="182"/>
      <c r="O179" s="205"/>
      <c r="P179" s="205"/>
      <c r="Q179" s="205"/>
      <c r="R179" s="205"/>
    </row>
    <row r="180" spans="1:18" s="184" customFormat="1" x14ac:dyDescent="0.25">
      <c r="A180" s="227"/>
      <c r="B180" s="182"/>
      <c r="C180" s="182"/>
      <c r="D180" s="182"/>
      <c r="E180" s="205"/>
      <c r="F180" s="205"/>
      <c r="G180" s="182"/>
      <c r="H180" s="205"/>
      <c r="I180" s="205"/>
      <c r="J180" s="205"/>
      <c r="K180" s="205"/>
      <c r="L180" s="205"/>
      <c r="M180" s="205"/>
      <c r="N180" s="182"/>
      <c r="O180" s="205"/>
      <c r="P180" s="205"/>
      <c r="Q180" s="205"/>
      <c r="R180" s="205"/>
    </row>
    <row r="181" spans="1:18" s="184" customFormat="1" x14ac:dyDescent="0.25">
      <c r="A181" s="227"/>
      <c r="B181" s="182"/>
      <c r="C181" s="182"/>
      <c r="D181" s="182"/>
      <c r="E181" s="205"/>
      <c r="F181" s="205"/>
      <c r="G181" s="182"/>
      <c r="H181" s="205"/>
      <c r="I181" s="205"/>
      <c r="J181" s="205"/>
      <c r="K181" s="205"/>
      <c r="L181" s="205"/>
      <c r="M181" s="205"/>
      <c r="N181" s="182"/>
      <c r="O181" s="205"/>
      <c r="P181" s="205"/>
      <c r="Q181" s="205"/>
      <c r="R181" s="205"/>
    </row>
    <row r="182" spans="1:18" s="184" customFormat="1" x14ac:dyDescent="0.25">
      <c r="A182" s="227"/>
      <c r="B182" s="182"/>
      <c r="C182" s="182"/>
      <c r="D182" s="182"/>
      <c r="E182" s="205"/>
      <c r="F182" s="205"/>
      <c r="G182" s="182"/>
      <c r="H182" s="205"/>
      <c r="I182" s="205"/>
      <c r="J182" s="205"/>
      <c r="K182" s="205"/>
      <c r="L182" s="205"/>
      <c r="M182" s="205"/>
      <c r="N182" s="182"/>
      <c r="O182" s="205"/>
      <c r="P182" s="205"/>
      <c r="Q182" s="205"/>
      <c r="R182" s="205"/>
    </row>
  </sheetData>
  <mergeCells count="18">
    <mergeCell ref="D2:E2"/>
    <mergeCell ref="I2:J2"/>
    <mergeCell ref="P2:Q2"/>
    <mergeCell ref="D14:E14"/>
    <mergeCell ref="I14:J14"/>
    <mergeCell ref="P14:Q14"/>
    <mergeCell ref="D22:E22"/>
    <mergeCell ref="I22:J22"/>
    <mergeCell ref="P22:Q22"/>
    <mergeCell ref="D33:E33"/>
    <mergeCell ref="I33:J33"/>
    <mergeCell ref="P33:Q33"/>
    <mergeCell ref="D41:E41"/>
    <mergeCell ref="I41:J41"/>
    <mergeCell ref="P41:Q41"/>
    <mergeCell ref="D48:E48"/>
    <mergeCell ref="I48:J48"/>
    <mergeCell ref="P48:Q48"/>
  </mergeCells>
  <pageMargins left="0.7" right="0.7" top="0.75" bottom="0.75" header="0.3" footer="0.3"/>
  <pageSetup scale="78" orientation="portrait" r:id="rId1"/>
  <headerFooter>
    <oddHeader>&amp;L&amp;A&amp;C&amp;F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2"/>
  <sheetViews>
    <sheetView showGridLines="0" workbookViewId="0">
      <selection activeCell="U27" sqref="U27"/>
    </sheetView>
  </sheetViews>
  <sheetFormatPr defaultColWidth="8" defaultRowHeight="15.75" x14ac:dyDescent="0.25"/>
  <cols>
    <col min="1" max="1" width="1" style="228" customWidth="1"/>
    <col min="2" max="2" width="5.109375" style="229" customWidth="1"/>
    <col min="3" max="3" width="1.6640625" style="229" customWidth="1"/>
    <col min="4" max="4" width="12.21875" style="229" customWidth="1"/>
    <col min="5" max="5" width="11.88671875" style="230" customWidth="1"/>
    <col min="6" max="6" width="2.21875" style="230" customWidth="1"/>
    <col min="7" max="7" width="4.5546875" style="229" customWidth="1"/>
    <col min="8" max="8" width="0.88671875" style="230" customWidth="1"/>
    <col min="9" max="9" width="12.88671875" style="230" customWidth="1"/>
    <col min="10" max="10" width="12.6640625" style="230" customWidth="1"/>
    <col min="11" max="11" width="1.44140625" style="230" customWidth="1"/>
    <col min="12" max="13" width="1.109375" style="230" customWidth="1"/>
    <col min="14" max="14" width="4.5546875" style="229" customWidth="1"/>
    <col min="15" max="15" width="1.109375" style="230" customWidth="1"/>
    <col min="16" max="16" width="10.21875" style="230" customWidth="1"/>
    <col min="17" max="17" width="10.77734375" style="205" customWidth="1"/>
    <col min="18" max="18" width="1.6640625" style="205" customWidth="1"/>
    <col min="19" max="57" width="8" style="184"/>
    <col min="58" max="16384" width="8" style="185"/>
  </cols>
  <sheetData>
    <row r="1" spans="1:60" ht="9" customHeight="1" x14ac:dyDescent="0.25">
      <c r="A1" s="266"/>
      <c r="B1" s="267"/>
      <c r="C1" s="268"/>
      <c r="D1" s="268"/>
      <c r="E1" s="269"/>
      <c r="F1" s="269"/>
      <c r="G1" s="268"/>
      <c r="H1" s="269"/>
      <c r="I1" s="269"/>
      <c r="J1" s="269"/>
      <c r="K1" s="269"/>
      <c r="L1" s="269"/>
      <c r="M1" s="269"/>
      <c r="N1" s="268"/>
      <c r="O1" s="269"/>
      <c r="P1" s="269"/>
      <c r="Q1" s="269"/>
      <c r="R1" s="270"/>
    </row>
    <row r="2" spans="1:60" s="184" customFormat="1" ht="20.25" customHeight="1" x14ac:dyDescent="0.25">
      <c r="A2" s="271"/>
      <c r="B2" s="181" t="s">
        <v>265</v>
      </c>
      <c r="C2" s="182"/>
      <c r="D2" s="342" t="s">
        <v>266</v>
      </c>
      <c r="E2" s="343"/>
      <c r="F2" s="183"/>
      <c r="G2" s="181" t="s">
        <v>265</v>
      </c>
      <c r="H2" s="183"/>
      <c r="I2" s="342" t="s">
        <v>267</v>
      </c>
      <c r="J2" s="343"/>
      <c r="K2" s="183"/>
      <c r="L2" s="183"/>
      <c r="M2" s="183"/>
      <c r="N2" s="181" t="s">
        <v>265</v>
      </c>
      <c r="O2" s="183"/>
      <c r="P2" s="346" t="s">
        <v>277</v>
      </c>
      <c r="Q2" s="347"/>
      <c r="R2" s="272"/>
      <c r="BF2" s="185"/>
      <c r="BG2" s="185"/>
      <c r="BH2" s="185"/>
    </row>
    <row r="3" spans="1:60" s="184" customFormat="1" ht="19.5" customHeight="1" x14ac:dyDescent="0.25">
      <c r="A3" s="271"/>
      <c r="B3" s="196" t="s">
        <v>268</v>
      </c>
      <c r="C3" s="182"/>
      <c r="D3" s="286">
        <v>8000</v>
      </c>
      <c r="E3" s="188"/>
      <c r="F3" s="191"/>
      <c r="G3" s="196" t="s">
        <v>268</v>
      </c>
      <c r="H3" s="191"/>
      <c r="I3" s="286">
        <v>40000</v>
      </c>
      <c r="J3" s="188"/>
      <c r="K3" s="191"/>
      <c r="L3" s="191"/>
      <c r="M3" s="191"/>
      <c r="N3" s="197" t="s">
        <v>268</v>
      </c>
      <c r="O3" s="191"/>
      <c r="P3" s="247"/>
      <c r="Q3" s="242">
        <v>2000</v>
      </c>
      <c r="R3" s="265"/>
      <c r="BF3" s="185"/>
      <c r="BG3" s="185"/>
      <c r="BH3" s="185"/>
    </row>
    <row r="4" spans="1:60" s="184" customFormat="1" ht="19.5" customHeight="1" x14ac:dyDescent="0.25">
      <c r="A4" s="271"/>
      <c r="B4" s="233">
        <v>1</v>
      </c>
      <c r="C4" s="182"/>
      <c r="D4" s="245">
        <v>38000</v>
      </c>
      <c r="E4" s="189"/>
      <c r="F4" s="191"/>
      <c r="G4" s="233"/>
      <c r="H4" s="191"/>
      <c r="I4" s="250"/>
      <c r="J4" s="241">
        <v>38000</v>
      </c>
      <c r="K4" s="191"/>
      <c r="L4" s="191"/>
      <c r="M4" s="191"/>
      <c r="N4" s="238"/>
      <c r="O4" s="191"/>
      <c r="P4" s="246"/>
      <c r="Q4" s="189"/>
      <c r="R4" s="265"/>
      <c r="BF4" s="185"/>
      <c r="BG4" s="185"/>
      <c r="BH4" s="185"/>
    </row>
    <row r="5" spans="1:60" s="184" customFormat="1" ht="19.5" customHeight="1" x14ac:dyDescent="0.25">
      <c r="A5" s="271"/>
      <c r="B5" s="233">
        <v>2</v>
      </c>
      <c r="C5" s="182"/>
      <c r="D5" s="246"/>
      <c r="E5" s="241">
        <v>82500</v>
      </c>
      <c r="F5" s="191"/>
      <c r="G5" s="233"/>
      <c r="H5" s="191"/>
      <c r="I5" s="246"/>
      <c r="J5" s="241">
        <v>2000</v>
      </c>
      <c r="K5" s="191"/>
      <c r="L5" s="191"/>
      <c r="M5" s="191"/>
      <c r="N5" s="239"/>
      <c r="O5" s="191"/>
      <c r="P5" s="245">
        <v>2000</v>
      </c>
      <c r="Q5" s="189"/>
      <c r="R5" s="265"/>
      <c r="BF5" s="185"/>
      <c r="BG5" s="185"/>
      <c r="BH5" s="185"/>
    </row>
    <row r="6" spans="1:60" s="184" customFormat="1" ht="19.5" customHeight="1" x14ac:dyDescent="0.25">
      <c r="A6" s="271"/>
      <c r="B6" s="233"/>
      <c r="C6" s="182"/>
      <c r="D6" s="246"/>
      <c r="E6" s="189"/>
      <c r="F6" s="191"/>
      <c r="G6" s="233">
        <v>3</v>
      </c>
      <c r="H6" s="191"/>
      <c r="I6" s="245">
        <v>110000</v>
      </c>
      <c r="J6" s="189"/>
      <c r="K6" s="191"/>
      <c r="L6" s="191"/>
      <c r="M6" s="191"/>
      <c r="N6" s="239"/>
      <c r="O6" s="191"/>
      <c r="P6" s="246"/>
      <c r="Q6" s="189"/>
      <c r="R6" s="273"/>
      <c r="BF6" s="185"/>
      <c r="BG6" s="185"/>
      <c r="BH6" s="185"/>
    </row>
    <row r="7" spans="1:60" s="184" customFormat="1" ht="19.5" customHeight="1" x14ac:dyDescent="0.25">
      <c r="A7" s="271"/>
      <c r="B7" s="233">
        <v>3</v>
      </c>
      <c r="C7" s="182"/>
      <c r="D7" s="245">
        <v>66000</v>
      </c>
      <c r="E7" s="189"/>
      <c r="F7" s="191"/>
      <c r="G7" s="233">
        <v>3</v>
      </c>
      <c r="H7" s="191"/>
      <c r="I7" s="246"/>
      <c r="J7" s="241">
        <v>66000</v>
      </c>
      <c r="K7" s="191"/>
      <c r="L7" s="191"/>
      <c r="M7" s="191"/>
      <c r="N7" s="239">
        <v>3</v>
      </c>
      <c r="O7" s="191"/>
      <c r="P7" s="246"/>
      <c r="Q7" s="241">
        <v>2200</v>
      </c>
      <c r="R7" s="273"/>
      <c r="BF7" s="185"/>
      <c r="BG7" s="185"/>
      <c r="BH7" s="185"/>
    </row>
    <row r="8" spans="1:60" s="184" customFormat="1" ht="19.5" customHeight="1" x14ac:dyDescent="0.25">
      <c r="A8" s="271"/>
      <c r="B8" s="236">
        <v>6</v>
      </c>
      <c r="C8" s="182"/>
      <c r="D8" s="247"/>
      <c r="E8" s="242">
        <v>16500</v>
      </c>
      <c r="F8" s="191"/>
      <c r="G8" s="236"/>
      <c r="H8" s="191"/>
      <c r="I8" s="251"/>
      <c r="J8" s="188"/>
      <c r="K8" s="191"/>
      <c r="L8" s="191"/>
      <c r="M8" s="191"/>
      <c r="N8" s="240"/>
      <c r="O8" s="191"/>
      <c r="P8" s="247"/>
      <c r="Q8" s="188"/>
      <c r="R8" s="273"/>
      <c r="BF8" s="185"/>
      <c r="BG8" s="185"/>
      <c r="BH8" s="185"/>
    </row>
    <row r="9" spans="1:60" s="184" customFormat="1" ht="19.5" customHeight="1" x14ac:dyDescent="0.25">
      <c r="A9" s="271"/>
      <c r="B9" s="200" t="s">
        <v>269</v>
      </c>
      <c r="C9" s="182"/>
      <c r="D9" s="248">
        <f>SUM(D3:D8)</f>
        <v>112000</v>
      </c>
      <c r="E9" s="244">
        <f>SUM(E3:E8)</f>
        <v>99000</v>
      </c>
      <c r="F9" s="191"/>
      <c r="G9" s="200" t="s">
        <v>269</v>
      </c>
      <c r="H9" s="191"/>
      <c r="I9" s="248">
        <f>SUM(I3:I8)</f>
        <v>150000</v>
      </c>
      <c r="J9" s="244">
        <f>SUM(J3:J8)</f>
        <v>106000</v>
      </c>
      <c r="K9" s="191"/>
      <c r="L9" s="191"/>
      <c r="M9" s="191"/>
      <c r="N9" s="200" t="s">
        <v>269</v>
      </c>
      <c r="O9" s="191"/>
      <c r="P9" s="248">
        <f>SUM(P3:P8)</f>
        <v>2000</v>
      </c>
      <c r="Q9" s="244">
        <f>SUM(Q3:Q8)</f>
        <v>4200</v>
      </c>
      <c r="R9" s="274"/>
      <c r="BF9" s="185"/>
      <c r="BG9" s="185"/>
      <c r="BH9" s="185"/>
    </row>
    <row r="10" spans="1:60" s="184" customFormat="1" ht="19.5" customHeight="1" x14ac:dyDescent="0.25">
      <c r="A10" s="271"/>
      <c r="B10" s="201" t="s">
        <v>268</v>
      </c>
      <c r="C10" s="182"/>
      <c r="D10" s="249">
        <f>+D9-E9</f>
        <v>13000</v>
      </c>
      <c r="E10" s="190"/>
      <c r="F10" s="191"/>
      <c r="G10" s="202" t="s">
        <v>268</v>
      </c>
      <c r="H10" s="191"/>
      <c r="I10" s="249">
        <f>+I9-J9</f>
        <v>44000</v>
      </c>
      <c r="J10" s="190"/>
      <c r="K10" s="191"/>
      <c r="L10" s="191"/>
      <c r="M10" s="191"/>
      <c r="N10" s="202" t="s">
        <v>268</v>
      </c>
      <c r="O10" s="191"/>
      <c r="P10" s="252"/>
      <c r="Q10" s="243">
        <f>+Q9-P9</f>
        <v>2200</v>
      </c>
      <c r="R10" s="273"/>
      <c r="BF10" s="185"/>
      <c r="BG10" s="185"/>
      <c r="BH10" s="185"/>
    </row>
    <row r="11" spans="1:60" s="184" customFormat="1" ht="15.75" customHeight="1" x14ac:dyDescent="0.25">
      <c r="A11" s="271"/>
      <c r="B11" s="182"/>
      <c r="C11" s="182"/>
      <c r="D11" s="203"/>
      <c r="E11" s="204"/>
      <c r="F11" s="191"/>
      <c r="G11" s="182"/>
      <c r="H11" s="204"/>
      <c r="I11" s="205"/>
      <c r="J11" s="205"/>
      <c r="K11" s="205"/>
      <c r="L11" s="205"/>
      <c r="M11" s="205"/>
      <c r="N11" s="182"/>
      <c r="O11" s="205"/>
      <c r="P11" s="205"/>
      <c r="Q11" s="205"/>
      <c r="R11" s="274"/>
      <c r="BF11" s="185"/>
      <c r="BG11" s="185"/>
      <c r="BH11" s="185"/>
    </row>
    <row r="12" spans="1:60" ht="9" customHeight="1" x14ac:dyDescent="0.25">
      <c r="L12" s="304"/>
      <c r="M12" s="304"/>
      <c r="N12" s="305"/>
      <c r="O12" s="304"/>
      <c r="P12" s="304"/>
      <c r="Q12" s="304"/>
      <c r="R12" s="306"/>
    </row>
    <row r="13" spans="1:60" s="184" customFormat="1" ht="11.25" customHeight="1" x14ac:dyDescent="0.25">
      <c r="A13" s="271"/>
      <c r="B13" s="182"/>
      <c r="C13" s="182"/>
      <c r="D13" s="203"/>
      <c r="E13" s="204"/>
      <c r="F13" s="204"/>
      <c r="G13" s="182"/>
      <c r="H13" s="204"/>
      <c r="I13" s="205"/>
      <c r="J13" s="205"/>
      <c r="K13" s="205"/>
      <c r="L13" s="301"/>
      <c r="M13" s="205"/>
      <c r="N13" s="182"/>
      <c r="O13" s="205"/>
      <c r="P13" s="205"/>
      <c r="Q13" s="205"/>
      <c r="R13" s="274"/>
      <c r="BF13" s="185"/>
      <c r="BG13" s="185"/>
      <c r="BH13" s="185"/>
    </row>
    <row r="14" spans="1:60" s="184" customFormat="1" ht="20.25" customHeight="1" x14ac:dyDescent="0.25">
      <c r="A14" s="271"/>
      <c r="B14" s="181" t="s">
        <v>265</v>
      </c>
      <c r="C14" s="182"/>
      <c r="D14" s="340" t="s">
        <v>209</v>
      </c>
      <c r="E14" s="341"/>
      <c r="F14" s="183"/>
      <c r="G14" s="181" t="s">
        <v>265</v>
      </c>
      <c r="H14" s="183"/>
      <c r="I14" s="340"/>
      <c r="J14" s="341"/>
      <c r="K14" s="183"/>
      <c r="L14" s="302"/>
      <c r="M14" s="183"/>
      <c r="N14" s="181" t="s">
        <v>265</v>
      </c>
      <c r="O14" s="183"/>
      <c r="P14" s="340"/>
      <c r="Q14" s="341"/>
      <c r="R14" s="272"/>
      <c r="BF14" s="185"/>
      <c r="BG14" s="185"/>
      <c r="BH14" s="185"/>
    </row>
    <row r="15" spans="1:60" s="184" customFormat="1" ht="18.75" customHeight="1" x14ac:dyDescent="0.25">
      <c r="A15" s="271"/>
      <c r="B15" s="196" t="s">
        <v>268</v>
      </c>
      <c r="C15" s="182"/>
      <c r="D15" s="286">
        <v>82500</v>
      </c>
      <c r="E15" s="287"/>
      <c r="F15" s="191"/>
      <c r="G15" s="196" t="s">
        <v>268</v>
      </c>
      <c r="H15" s="191"/>
      <c r="I15" s="288"/>
      <c r="J15" s="289"/>
      <c r="K15" s="191"/>
      <c r="L15" s="303"/>
      <c r="M15" s="191"/>
      <c r="N15" s="196" t="s">
        <v>268</v>
      </c>
      <c r="O15" s="191"/>
      <c r="P15" s="288"/>
      <c r="Q15" s="289"/>
      <c r="R15" s="273"/>
      <c r="BF15" s="185"/>
      <c r="BG15" s="185"/>
      <c r="BH15" s="185"/>
    </row>
    <row r="16" spans="1:60" s="184" customFormat="1" ht="18.75" customHeight="1" x14ac:dyDescent="0.25">
      <c r="A16" s="271"/>
      <c r="B16" s="233">
        <v>4</v>
      </c>
      <c r="C16" s="182"/>
      <c r="D16" s="246"/>
      <c r="E16" s="241">
        <f>+I6*0.75</f>
        <v>82500</v>
      </c>
      <c r="F16" s="191"/>
      <c r="G16" s="198"/>
      <c r="H16" s="191"/>
      <c r="I16" s="253"/>
      <c r="J16" s="192"/>
      <c r="K16" s="191"/>
      <c r="L16" s="303"/>
      <c r="M16" s="191"/>
      <c r="N16" s="198"/>
      <c r="O16" s="191"/>
      <c r="P16" s="253"/>
      <c r="Q16" s="192"/>
      <c r="R16" s="273"/>
      <c r="BF16" s="185"/>
      <c r="BG16" s="185"/>
      <c r="BH16" s="185"/>
    </row>
    <row r="17" spans="1:60" s="184" customFormat="1" ht="18.75" customHeight="1" x14ac:dyDescent="0.25">
      <c r="A17" s="271"/>
      <c r="B17" s="233">
        <v>5</v>
      </c>
      <c r="C17" s="182"/>
      <c r="D17" s="245">
        <v>90000</v>
      </c>
      <c r="E17" s="189"/>
      <c r="F17" s="191"/>
      <c r="G17" s="206"/>
      <c r="H17" s="191"/>
      <c r="I17" s="253"/>
      <c r="J17" s="192"/>
      <c r="K17" s="191"/>
      <c r="L17" s="303"/>
      <c r="M17" s="191"/>
      <c r="N17" s="206"/>
      <c r="O17" s="191"/>
      <c r="P17" s="253"/>
      <c r="Q17" s="192"/>
      <c r="R17" s="273"/>
      <c r="BF17" s="185"/>
      <c r="BG17" s="185"/>
      <c r="BH17" s="185"/>
    </row>
    <row r="18" spans="1:60" s="184" customFormat="1" ht="19.5" customHeight="1" x14ac:dyDescent="0.25">
      <c r="A18" s="271"/>
      <c r="B18" s="200" t="s">
        <v>269</v>
      </c>
      <c r="C18" s="182"/>
      <c r="D18" s="248">
        <f>SUM(D15:D17)</f>
        <v>172500</v>
      </c>
      <c r="E18" s="244">
        <f>SUM(E16:E17)</f>
        <v>82500</v>
      </c>
      <c r="F18" s="191"/>
      <c r="G18" s="200" t="s">
        <v>269</v>
      </c>
      <c r="H18" s="191"/>
      <c r="I18" s="254"/>
      <c r="J18" s="202"/>
      <c r="K18" s="191"/>
      <c r="L18" s="303"/>
      <c r="M18" s="191"/>
      <c r="N18" s="200" t="s">
        <v>269</v>
      </c>
      <c r="O18" s="191"/>
      <c r="P18" s="254"/>
      <c r="Q18" s="256"/>
      <c r="R18" s="274"/>
      <c r="BF18" s="185"/>
      <c r="BG18" s="185"/>
      <c r="BH18" s="185"/>
    </row>
    <row r="19" spans="1:60" s="184" customFormat="1" ht="19.5" customHeight="1" x14ac:dyDescent="0.25">
      <c r="A19" s="271"/>
      <c r="B19" s="201" t="s">
        <v>268</v>
      </c>
      <c r="C19" s="182"/>
      <c r="D19" s="249">
        <f>+D18-E18</f>
        <v>90000</v>
      </c>
      <c r="E19" s="190"/>
      <c r="F19" s="191"/>
      <c r="G19" s="202" t="s">
        <v>268</v>
      </c>
      <c r="H19" s="191"/>
      <c r="I19" s="255"/>
      <c r="J19" s="193"/>
      <c r="K19" s="191"/>
      <c r="L19" s="303"/>
      <c r="M19" s="191"/>
      <c r="N19" s="202" t="s">
        <v>268</v>
      </c>
      <c r="O19" s="191"/>
      <c r="P19" s="255"/>
      <c r="Q19" s="195"/>
      <c r="R19" s="273"/>
      <c r="BF19" s="185"/>
      <c r="BG19" s="185"/>
      <c r="BH19" s="185"/>
    </row>
    <row r="20" spans="1:60" s="184" customFormat="1" ht="10.5" customHeight="1" x14ac:dyDescent="0.25">
      <c r="A20" s="271"/>
      <c r="B20" s="182"/>
      <c r="C20" s="182"/>
      <c r="D20" s="203"/>
      <c r="E20" s="204"/>
      <c r="F20" s="204"/>
      <c r="G20" s="182"/>
      <c r="H20" s="204"/>
      <c r="I20" s="205"/>
      <c r="J20" s="205"/>
      <c r="K20" s="191"/>
      <c r="L20" s="303"/>
      <c r="M20" s="191"/>
      <c r="N20" s="182"/>
      <c r="O20" s="205"/>
      <c r="P20" s="205"/>
      <c r="Q20" s="205"/>
      <c r="R20" s="273"/>
      <c r="BF20" s="185"/>
      <c r="BG20" s="185"/>
      <c r="BH20" s="185"/>
    </row>
    <row r="21" spans="1:60" s="184" customFormat="1" ht="15" customHeight="1" x14ac:dyDescent="0.25">
      <c r="A21" s="271"/>
      <c r="B21" s="182"/>
      <c r="C21" s="182"/>
      <c r="D21" s="203"/>
      <c r="E21" s="204"/>
      <c r="F21" s="204"/>
      <c r="G21" s="182"/>
      <c r="H21" s="204"/>
      <c r="I21" s="205"/>
      <c r="J21" s="205"/>
      <c r="K21" s="205"/>
      <c r="L21" s="301"/>
      <c r="M21" s="205"/>
      <c r="N21" s="182"/>
      <c r="O21" s="205"/>
      <c r="P21" s="205"/>
      <c r="Q21" s="205"/>
      <c r="R21" s="274"/>
      <c r="BF21" s="185"/>
      <c r="BG21" s="185"/>
      <c r="BH21" s="185"/>
    </row>
    <row r="22" spans="1:60" s="184" customFormat="1" ht="24" customHeight="1" x14ac:dyDescent="0.25">
      <c r="A22" s="271"/>
      <c r="B22" s="181" t="s">
        <v>265</v>
      </c>
      <c r="C22" s="182"/>
      <c r="D22" s="336" t="s">
        <v>270</v>
      </c>
      <c r="E22" s="337"/>
      <c r="F22" s="183"/>
      <c r="G22" s="181" t="s">
        <v>265</v>
      </c>
      <c r="H22" s="183"/>
      <c r="I22" s="336" t="s">
        <v>271</v>
      </c>
      <c r="J22" s="337"/>
      <c r="K22" s="183"/>
      <c r="L22" s="302"/>
      <c r="M22" s="183"/>
      <c r="N22" s="181" t="s">
        <v>265</v>
      </c>
      <c r="O22" s="183"/>
      <c r="P22" s="340" t="s">
        <v>278</v>
      </c>
      <c r="Q22" s="341"/>
      <c r="R22" s="272"/>
      <c r="BF22" s="185"/>
      <c r="BG22" s="185"/>
      <c r="BH22" s="185"/>
    </row>
    <row r="23" spans="1:60" s="184" customFormat="1" ht="18.75" customHeight="1" x14ac:dyDescent="0.25">
      <c r="A23" s="271"/>
      <c r="B23" s="196" t="s">
        <v>268</v>
      </c>
      <c r="C23" s="182"/>
      <c r="D23" s="286">
        <v>100000</v>
      </c>
      <c r="E23" s="287"/>
      <c r="F23" s="191"/>
      <c r="G23" s="196" t="s">
        <v>268</v>
      </c>
      <c r="H23" s="191"/>
      <c r="I23" s="290"/>
      <c r="J23" s="291">
        <v>40000</v>
      </c>
      <c r="K23" s="191"/>
      <c r="L23" s="303"/>
      <c r="M23" s="191"/>
      <c r="N23" s="196" t="s">
        <v>268</v>
      </c>
      <c r="O23" s="191"/>
      <c r="P23" s="290"/>
      <c r="Q23" s="291">
        <v>82500</v>
      </c>
      <c r="R23" s="273"/>
      <c r="BF23" s="185"/>
      <c r="BG23" s="185"/>
      <c r="BH23" s="185"/>
    </row>
    <row r="24" spans="1:60" s="184" customFormat="1" ht="18.75" customHeight="1" x14ac:dyDescent="0.25">
      <c r="A24" s="271"/>
      <c r="B24" s="198"/>
      <c r="C24" s="182"/>
      <c r="D24" s="246"/>
      <c r="E24" s="189"/>
      <c r="F24" s="191"/>
      <c r="G24" s="233">
        <v>7</v>
      </c>
      <c r="H24" s="191"/>
      <c r="I24" s="246"/>
      <c r="J24" s="241">
        <v>5000</v>
      </c>
      <c r="K24" s="191"/>
      <c r="L24" s="303"/>
      <c r="M24" s="191"/>
      <c r="N24" s="233">
        <v>2</v>
      </c>
      <c r="O24" s="191"/>
      <c r="P24" s="245">
        <v>82500</v>
      </c>
      <c r="Q24" s="241"/>
      <c r="R24" s="273"/>
      <c r="BF24" s="185"/>
      <c r="BG24" s="185"/>
      <c r="BH24" s="185"/>
    </row>
    <row r="25" spans="1:60" s="184" customFormat="1" ht="18.75" customHeight="1" x14ac:dyDescent="0.25">
      <c r="A25" s="271"/>
      <c r="B25" s="206"/>
      <c r="C25" s="182"/>
      <c r="D25" s="246"/>
      <c r="E25" s="189"/>
      <c r="F25" s="191"/>
      <c r="G25" s="235"/>
      <c r="H25" s="191"/>
      <c r="I25" s="246"/>
      <c r="J25" s="189"/>
      <c r="K25" s="191"/>
      <c r="L25" s="303"/>
      <c r="M25" s="191"/>
      <c r="N25" s="235">
        <v>5</v>
      </c>
      <c r="O25" s="191"/>
      <c r="P25" s="246"/>
      <c r="Q25" s="241">
        <v>90000</v>
      </c>
      <c r="R25" s="273"/>
      <c r="BF25" s="185"/>
      <c r="BG25" s="185"/>
      <c r="BH25" s="185"/>
    </row>
    <row r="26" spans="1:60" s="184" customFormat="1" ht="19.5" customHeight="1" thickBot="1" x14ac:dyDescent="0.3">
      <c r="A26" s="271"/>
      <c r="B26" s="200" t="s">
        <v>269</v>
      </c>
      <c r="C26" s="182"/>
      <c r="D26" s="259"/>
      <c r="E26" s="257"/>
      <c r="F26" s="191"/>
      <c r="G26" s="200" t="s">
        <v>269</v>
      </c>
      <c r="H26" s="191"/>
      <c r="I26" s="258"/>
      <c r="J26" s="257"/>
      <c r="K26" s="191"/>
      <c r="L26" s="303"/>
      <c r="M26" s="191"/>
      <c r="N26" s="200" t="s">
        <v>269</v>
      </c>
      <c r="O26" s="191"/>
      <c r="P26" s="248">
        <f>SUM(P23:P25)</f>
        <v>82500</v>
      </c>
      <c r="Q26" s="244">
        <f>SUM(Q23:Q25)</f>
        <v>172500</v>
      </c>
      <c r="R26" s="274"/>
      <c r="BF26" s="185"/>
      <c r="BG26" s="185"/>
      <c r="BH26" s="185"/>
    </row>
    <row r="27" spans="1:60" s="184" customFormat="1" ht="19.5" customHeight="1" x14ac:dyDescent="0.25">
      <c r="A27" s="271"/>
      <c r="B27" s="201" t="s">
        <v>268</v>
      </c>
      <c r="C27" s="182"/>
      <c r="D27" s="260">
        <f>SUM(D23:D26)</f>
        <v>100000</v>
      </c>
      <c r="E27" s="190"/>
      <c r="F27" s="191"/>
      <c r="G27" s="202" t="s">
        <v>268</v>
      </c>
      <c r="H27" s="191"/>
      <c r="I27" s="252"/>
      <c r="J27" s="243">
        <f>SUM(J23:J26)</f>
        <v>45000</v>
      </c>
      <c r="K27" s="191"/>
      <c r="L27" s="303"/>
      <c r="M27" s="191"/>
      <c r="N27" s="202" t="s">
        <v>268</v>
      </c>
      <c r="O27" s="191"/>
      <c r="P27" s="252"/>
      <c r="Q27" s="243">
        <f>+Q26-P26</f>
        <v>90000</v>
      </c>
      <c r="R27" s="273"/>
      <c r="BF27" s="185"/>
      <c r="BG27" s="185"/>
      <c r="BH27" s="185"/>
    </row>
    <row r="28" spans="1:60" s="184" customFormat="1" ht="17.25" customHeight="1" x14ac:dyDescent="0.25">
      <c r="A28" s="271"/>
      <c r="B28" s="182"/>
      <c r="C28" s="182"/>
      <c r="D28" s="203"/>
      <c r="E28" s="204"/>
      <c r="F28" s="204"/>
      <c r="G28" s="182"/>
      <c r="H28" s="204"/>
      <c r="I28" s="205"/>
      <c r="J28" s="205"/>
      <c r="K28" s="205"/>
      <c r="L28" s="301"/>
      <c r="M28" s="205"/>
      <c r="N28" s="182"/>
      <c r="O28" s="205"/>
      <c r="P28" s="205"/>
      <c r="Q28" s="205"/>
      <c r="R28" s="273"/>
      <c r="BF28" s="185"/>
      <c r="BG28" s="185"/>
      <c r="BH28" s="185"/>
    </row>
    <row r="29" spans="1:60" s="184" customFormat="1" ht="9" customHeight="1" x14ac:dyDescent="0.25">
      <c r="A29" s="275"/>
      <c r="B29" s="207"/>
      <c r="C29" s="207"/>
      <c r="D29" s="208"/>
      <c r="E29" s="209"/>
      <c r="F29" s="209"/>
      <c r="G29" s="207"/>
      <c r="H29" s="209"/>
      <c r="I29" s="210"/>
      <c r="J29" s="210"/>
      <c r="K29" s="210"/>
      <c r="L29" s="210"/>
      <c r="M29" s="210"/>
      <c r="N29" s="207"/>
      <c r="O29" s="210"/>
      <c r="P29" s="210"/>
      <c r="Q29" s="210"/>
      <c r="R29" s="276"/>
      <c r="BF29" s="185"/>
      <c r="BG29" s="185"/>
      <c r="BH29" s="185"/>
    </row>
    <row r="30" spans="1:60" s="184" customFormat="1" ht="7.5" customHeight="1" thickBot="1" x14ac:dyDescent="0.3">
      <c r="A30" s="271"/>
      <c r="B30" s="182"/>
      <c r="C30" s="182"/>
      <c r="D30" s="203"/>
      <c r="E30" s="204"/>
      <c r="F30" s="204"/>
      <c r="G30" s="182"/>
      <c r="H30" s="204"/>
      <c r="I30" s="205"/>
      <c r="J30" s="205"/>
      <c r="K30" s="205"/>
      <c r="L30" s="205"/>
      <c r="M30" s="205"/>
      <c r="N30" s="182"/>
      <c r="O30" s="205"/>
      <c r="P30" s="205"/>
      <c r="Q30" s="205"/>
      <c r="R30" s="273"/>
      <c r="BF30" s="185"/>
      <c r="BG30" s="185"/>
      <c r="BH30" s="185"/>
    </row>
    <row r="31" spans="1:60" s="184" customFormat="1" ht="7.5" customHeight="1" thickTop="1" thickBot="1" x14ac:dyDescent="0.3">
      <c r="A31" s="271"/>
      <c r="B31" s="182"/>
      <c r="C31" s="182"/>
      <c r="D31" s="203"/>
      <c r="E31" s="204"/>
      <c r="F31" s="204"/>
      <c r="G31" s="182"/>
      <c r="H31" s="204"/>
      <c r="I31" s="205"/>
      <c r="J31" s="205"/>
      <c r="K31" s="205"/>
      <c r="L31" s="211"/>
      <c r="M31" s="212"/>
      <c r="N31" s="213"/>
      <c r="O31" s="213"/>
      <c r="P31" s="213"/>
      <c r="Q31" s="213"/>
      <c r="R31" s="277"/>
      <c r="BF31" s="185"/>
      <c r="BG31" s="185"/>
      <c r="BH31" s="185"/>
    </row>
    <row r="32" spans="1:60" s="184" customFormat="1" ht="9" customHeight="1" thickTop="1" x14ac:dyDescent="0.25">
      <c r="A32" s="271"/>
      <c r="B32" s="182"/>
      <c r="C32" s="182"/>
      <c r="D32" s="203"/>
      <c r="E32" s="204"/>
      <c r="F32" s="204"/>
      <c r="G32" s="182"/>
      <c r="H32" s="204"/>
      <c r="I32" s="205"/>
      <c r="J32" s="205"/>
      <c r="K32" s="205"/>
      <c r="L32" s="214"/>
      <c r="M32" s="205"/>
      <c r="N32" s="182"/>
      <c r="O32" s="205"/>
      <c r="P32" s="205"/>
      <c r="Q32" s="205"/>
      <c r="R32" s="274"/>
      <c r="BF32" s="185"/>
      <c r="BG32" s="185"/>
      <c r="BH32" s="185"/>
    </row>
    <row r="33" spans="1:60" s="184" customFormat="1" ht="23.25" customHeight="1" x14ac:dyDescent="0.25">
      <c r="A33" s="271"/>
      <c r="B33" s="181" t="s">
        <v>265</v>
      </c>
      <c r="C33" s="182"/>
      <c r="D33" s="342" t="s">
        <v>272</v>
      </c>
      <c r="E33" s="343"/>
      <c r="F33" s="183"/>
      <c r="G33" s="186" t="s">
        <v>265</v>
      </c>
      <c r="H33" s="183"/>
      <c r="I33" s="342" t="s">
        <v>273</v>
      </c>
      <c r="J33" s="343"/>
      <c r="K33" s="183"/>
      <c r="L33" s="187"/>
      <c r="M33" s="183"/>
      <c r="N33" s="181" t="s">
        <v>265</v>
      </c>
      <c r="O33" s="183"/>
      <c r="P33" s="344" t="s">
        <v>2</v>
      </c>
      <c r="Q33" s="345"/>
      <c r="R33" s="272"/>
      <c r="BF33" s="185"/>
      <c r="BG33" s="185"/>
      <c r="BH33" s="185"/>
    </row>
    <row r="34" spans="1:60" s="184" customFormat="1" ht="19.5" customHeight="1" x14ac:dyDescent="0.25">
      <c r="A34" s="271"/>
      <c r="B34" s="196" t="s">
        <v>268</v>
      </c>
      <c r="C34" s="182"/>
      <c r="D34" s="290"/>
      <c r="E34" s="292">
        <v>50000</v>
      </c>
      <c r="F34" s="191"/>
      <c r="G34" s="196" t="s">
        <v>268</v>
      </c>
      <c r="H34" s="191"/>
      <c r="I34" s="293"/>
      <c r="J34" s="292">
        <v>36000</v>
      </c>
      <c r="K34" s="191"/>
      <c r="L34" s="215"/>
      <c r="M34" s="191"/>
      <c r="N34" s="234">
        <v>3</v>
      </c>
      <c r="O34" s="194"/>
      <c r="P34" s="294"/>
      <c r="Q34" s="295">
        <v>110000</v>
      </c>
      <c r="R34" s="273"/>
      <c r="BF34" s="185"/>
      <c r="BG34" s="185"/>
      <c r="BH34" s="185"/>
    </row>
    <row r="35" spans="1:60" s="184" customFormat="1" ht="19.5" customHeight="1" x14ac:dyDescent="0.25">
      <c r="A35" s="271"/>
      <c r="B35" s="206"/>
      <c r="C35" s="182"/>
      <c r="D35" s="247"/>
      <c r="E35" s="188"/>
      <c r="F35" s="191"/>
      <c r="G35" s="206"/>
      <c r="H35" s="191"/>
      <c r="I35" s="251"/>
      <c r="J35" s="188"/>
      <c r="K35" s="191"/>
      <c r="L35" s="215"/>
      <c r="M35" s="191"/>
      <c r="N35" s="234"/>
      <c r="O35" s="194"/>
      <c r="P35" s="261"/>
      <c r="Q35" s="194"/>
      <c r="R35" s="273"/>
      <c r="BF35" s="185"/>
      <c r="BG35" s="185"/>
      <c r="BH35" s="185"/>
    </row>
    <row r="36" spans="1:60" s="184" customFormat="1" ht="19.5" customHeight="1" x14ac:dyDescent="0.25">
      <c r="A36" s="271"/>
      <c r="B36" s="216" t="s">
        <v>269</v>
      </c>
      <c r="C36" s="182"/>
      <c r="D36" s="258"/>
      <c r="E36" s="257"/>
      <c r="F36" s="191"/>
      <c r="G36" s="216" t="s">
        <v>269</v>
      </c>
      <c r="H36" s="191"/>
      <c r="I36" s="258"/>
      <c r="J36" s="257"/>
      <c r="K36" s="205"/>
      <c r="L36" s="214"/>
      <c r="M36" s="205"/>
      <c r="N36" s="216" t="s">
        <v>269</v>
      </c>
      <c r="O36" s="191"/>
      <c r="P36" s="254"/>
      <c r="Q36" s="202"/>
      <c r="R36" s="274"/>
      <c r="BF36" s="185"/>
      <c r="BG36" s="185"/>
      <c r="BH36" s="185"/>
    </row>
    <row r="37" spans="1:60" s="184" customFormat="1" ht="19.5" customHeight="1" x14ac:dyDescent="0.25">
      <c r="A37" s="271"/>
      <c r="B37" s="202" t="s">
        <v>268</v>
      </c>
      <c r="C37" s="182"/>
      <c r="D37" s="252"/>
      <c r="E37" s="190"/>
      <c r="F37" s="191"/>
      <c r="G37" s="202" t="s">
        <v>268</v>
      </c>
      <c r="H37" s="191"/>
      <c r="I37" s="252"/>
      <c r="J37" s="190"/>
      <c r="K37" s="191"/>
      <c r="L37" s="215"/>
      <c r="M37" s="191"/>
      <c r="N37" s="202" t="s">
        <v>268</v>
      </c>
      <c r="O37" s="191"/>
      <c r="P37" s="255"/>
      <c r="Q37" s="193"/>
      <c r="R37" s="273"/>
      <c r="BF37" s="185"/>
      <c r="BG37" s="185"/>
      <c r="BH37" s="185"/>
    </row>
    <row r="38" spans="1:60" s="184" customFormat="1" ht="8.25" customHeight="1" thickBot="1" x14ac:dyDescent="0.3">
      <c r="A38" s="271"/>
      <c r="B38" s="217"/>
      <c r="C38" s="217"/>
      <c r="D38" s="218"/>
      <c r="E38" s="219"/>
      <c r="F38" s="219"/>
      <c r="G38" s="217"/>
      <c r="H38" s="219"/>
      <c r="I38" s="218"/>
      <c r="J38" s="219"/>
      <c r="K38" s="219"/>
      <c r="L38" s="220"/>
      <c r="M38" s="221"/>
      <c r="N38" s="182"/>
      <c r="O38" s="221"/>
      <c r="P38" s="222"/>
      <c r="Q38" s="221"/>
      <c r="R38" s="278"/>
      <c r="BF38" s="185"/>
      <c r="BG38" s="185"/>
      <c r="BH38" s="185"/>
    </row>
    <row r="39" spans="1:60" s="184" customFormat="1" ht="6.75" customHeight="1" thickTop="1" thickBot="1" x14ac:dyDescent="0.3">
      <c r="A39" s="279"/>
      <c r="B39" s="213"/>
      <c r="C39" s="213"/>
      <c r="D39" s="223"/>
      <c r="E39" s="224"/>
      <c r="F39" s="224"/>
      <c r="G39" s="213"/>
      <c r="H39" s="224"/>
      <c r="I39" s="223"/>
      <c r="J39" s="224"/>
      <c r="K39" s="224"/>
      <c r="L39" s="225"/>
      <c r="M39" s="221"/>
      <c r="N39" s="182"/>
      <c r="O39" s="221"/>
      <c r="P39" s="222"/>
      <c r="Q39" s="221"/>
      <c r="R39" s="278"/>
      <c r="BF39" s="185"/>
      <c r="BG39" s="185"/>
      <c r="BH39" s="185"/>
    </row>
    <row r="40" spans="1:60" s="184" customFormat="1" ht="12.75" customHeight="1" thickTop="1" x14ac:dyDescent="0.25">
      <c r="A40" s="271"/>
      <c r="B40" s="182"/>
      <c r="C40" s="182"/>
      <c r="D40" s="222"/>
      <c r="E40" s="221"/>
      <c r="F40" s="221"/>
      <c r="G40" s="182"/>
      <c r="H40" s="221"/>
      <c r="I40" s="222"/>
      <c r="J40" s="221"/>
      <c r="K40" s="221"/>
      <c r="L40" s="221"/>
      <c r="M40" s="221"/>
      <c r="N40" s="182"/>
      <c r="O40" s="221"/>
      <c r="P40" s="222"/>
      <c r="Q40" s="221"/>
      <c r="R40" s="278"/>
      <c r="BF40" s="185"/>
      <c r="BG40" s="185"/>
      <c r="BH40" s="185"/>
    </row>
    <row r="41" spans="1:60" s="184" customFormat="1" ht="28.5" customHeight="1" x14ac:dyDescent="0.25">
      <c r="A41" s="271"/>
      <c r="B41" s="181" t="s">
        <v>265</v>
      </c>
      <c r="C41" s="182"/>
      <c r="D41" s="336" t="s">
        <v>274</v>
      </c>
      <c r="E41" s="337"/>
      <c r="F41" s="183"/>
      <c r="G41" s="181" t="s">
        <v>265</v>
      </c>
      <c r="H41" s="183"/>
      <c r="I41" s="338" t="s">
        <v>275</v>
      </c>
      <c r="J41" s="339"/>
      <c r="K41" s="183"/>
      <c r="L41" s="183"/>
      <c r="M41" s="183"/>
      <c r="N41" s="181" t="s">
        <v>265</v>
      </c>
      <c r="O41" s="183"/>
      <c r="P41" s="338" t="s">
        <v>276</v>
      </c>
      <c r="Q41" s="339"/>
      <c r="R41" s="272"/>
      <c r="BF41" s="185"/>
      <c r="BG41" s="185"/>
      <c r="BH41" s="185"/>
    </row>
    <row r="42" spans="1:60" s="184" customFormat="1" ht="19.5" customHeight="1" x14ac:dyDescent="0.25">
      <c r="A42" s="271"/>
      <c r="B42" s="237">
        <v>3</v>
      </c>
      <c r="C42" s="182"/>
      <c r="D42" s="296">
        <v>2200</v>
      </c>
      <c r="E42" s="297"/>
      <c r="F42" s="191"/>
      <c r="G42" s="233">
        <v>7</v>
      </c>
      <c r="H42" s="191"/>
      <c r="I42" s="298">
        <v>5000</v>
      </c>
      <c r="J42" s="299"/>
      <c r="K42" s="191"/>
      <c r="L42" s="183"/>
      <c r="M42" s="191"/>
      <c r="N42" s="231">
        <v>6</v>
      </c>
      <c r="O42" s="194"/>
      <c r="P42" s="300">
        <v>16500</v>
      </c>
      <c r="Q42" s="297"/>
      <c r="R42" s="273"/>
      <c r="BF42" s="185"/>
      <c r="BG42" s="185"/>
      <c r="BH42" s="185"/>
    </row>
    <row r="43" spans="1:60" s="184" customFormat="1" ht="19.5" customHeight="1" x14ac:dyDescent="0.25">
      <c r="A43" s="271"/>
      <c r="B43" s="235"/>
      <c r="C43" s="182"/>
      <c r="D43" s="262"/>
      <c r="E43" s="194"/>
      <c r="F43" s="191"/>
      <c r="G43" s="199"/>
      <c r="H43" s="191"/>
      <c r="I43" s="265"/>
      <c r="J43" s="191"/>
      <c r="K43" s="191"/>
      <c r="L43" s="183"/>
      <c r="M43" s="191"/>
      <c r="N43" s="232"/>
      <c r="O43" s="194"/>
      <c r="P43" s="262"/>
      <c r="Q43" s="194"/>
      <c r="R43" s="273"/>
      <c r="BF43" s="185"/>
      <c r="BG43" s="185"/>
      <c r="BH43" s="185"/>
    </row>
    <row r="44" spans="1:60" s="184" customFormat="1" ht="19.5" customHeight="1" x14ac:dyDescent="0.25">
      <c r="A44" s="271"/>
      <c r="B44" s="216" t="s">
        <v>269</v>
      </c>
      <c r="C44" s="182"/>
      <c r="D44" s="263"/>
      <c r="E44" s="256"/>
      <c r="F44" s="204"/>
      <c r="G44" s="216" t="s">
        <v>269</v>
      </c>
      <c r="H44" s="191"/>
      <c r="I44" s="254"/>
      <c r="J44" s="202"/>
      <c r="K44" s="205"/>
      <c r="L44" s="205"/>
      <c r="M44" s="205"/>
      <c r="N44" s="216" t="s">
        <v>269</v>
      </c>
      <c r="O44" s="191"/>
      <c r="P44" s="263"/>
      <c r="Q44" s="256"/>
      <c r="R44" s="274"/>
      <c r="BF44" s="185"/>
      <c r="BG44" s="185"/>
      <c r="BH44" s="185"/>
    </row>
    <row r="45" spans="1:60" s="184" customFormat="1" ht="19.5" customHeight="1" x14ac:dyDescent="0.25">
      <c r="A45" s="271"/>
      <c r="B45" s="202" t="s">
        <v>268</v>
      </c>
      <c r="C45" s="182"/>
      <c r="D45" s="264">
        <f>SUM(D42:D44)</f>
        <v>2200</v>
      </c>
      <c r="E45" s="195"/>
      <c r="F45" s="191"/>
      <c r="G45" s="202" t="s">
        <v>268</v>
      </c>
      <c r="H45" s="191"/>
      <c r="I45" s="264">
        <f>SUM(I42:I44)</f>
        <v>5000</v>
      </c>
      <c r="J45" s="193"/>
      <c r="K45" s="191"/>
      <c r="L45" s="191"/>
      <c r="M45" s="191"/>
      <c r="N45" s="202" t="s">
        <v>268</v>
      </c>
      <c r="O45" s="191"/>
      <c r="P45" s="264">
        <f>SUM(P42:P44)</f>
        <v>16500</v>
      </c>
      <c r="Q45" s="195"/>
      <c r="R45" s="273"/>
      <c r="BF45" s="185"/>
      <c r="BG45" s="185"/>
      <c r="BH45" s="185"/>
    </row>
    <row r="46" spans="1:60" s="184" customFormat="1" ht="10.5" customHeight="1" x14ac:dyDescent="0.25">
      <c r="A46" s="271"/>
      <c r="B46" s="226"/>
      <c r="C46" s="182"/>
      <c r="D46" s="206"/>
      <c r="E46" s="191"/>
      <c r="F46" s="191"/>
      <c r="G46" s="226"/>
      <c r="H46" s="191"/>
      <c r="I46" s="206"/>
      <c r="J46" s="191"/>
      <c r="K46" s="191"/>
      <c r="L46" s="191"/>
      <c r="M46" s="191"/>
      <c r="N46" s="226"/>
      <c r="O46" s="191"/>
      <c r="P46" s="206"/>
      <c r="Q46" s="191"/>
      <c r="R46" s="273"/>
      <c r="BF46" s="185"/>
      <c r="BG46" s="185"/>
      <c r="BH46" s="185"/>
    </row>
    <row r="47" spans="1:60" s="184" customFormat="1" ht="10.5" customHeight="1" x14ac:dyDescent="0.25">
      <c r="A47" s="271"/>
      <c r="B47" s="182"/>
      <c r="C47" s="182"/>
      <c r="D47" s="222"/>
      <c r="E47" s="221"/>
      <c r="F47" s="221"/>
      <c r="G47" s="182"/>
      <c r="H47" s="221"/>
      <c r="I47" s="222"/>
      <c r="J47" s="221"/>
      <c r="K47" s="221"/>
      <c r="L47" s="221"/>
      <c r="M47" s="221"/>
      <c r="N47" s="182"/>
      <c r="O47" s="221"/>
      <c r="P47" s="222"/>
      <c r="Q47" s="221"/>
      <c r="R47" s="278"/>
      <c r="BF47" s="185"/>
      <c r="BG47" s="185"/>
      <c r="BH47" s="185"/>
    </row>
    <row r="48" spans="1:60" s="184" customFormat="1" ht="20.25" customHeight="1" x14ac:dyDescent="0.25">
      <c r="A48" s="271"/>
      <c r="B48" s="181" t="s">
        <v>265</v>
      </c>
      <c r="C48" s="182"/>
      <c r="D48" s="340"/>
      <c r="E48" s="341"/>
      <c r="F48" s="183"/>
      <c r="G48" s="181"/>
      <c r="H48" s="183"/>
      <c r="I48" s="340"/>
      <c r="J48" s="341"/>
      <c r="K48" s="183"/>
      <c r="L48" s="183"/>
      <c r="M48" s="183"/>
      <c r="N48" s="181"/>
      <c r="O48" s="183"/>
      <c r="P48" s="340" t="s">
        <v>125</v>
      </c>
      <c r="Q48" s="341"/>
      <c r="R48" s="272"/>
      <c r="BF48" s="185"/>
      <c r="BG48" s="185"/>
      <c r="BH48" s="185"/>
    </row>
    <row r="49" spans="1:60" s="184" customFormat="1" ht="19.5" customHeight="1" x14ac:dyDescent="0.25">
      <c r="A49" s="271"/>
      <c r="B49" s="206"/>
      <c r="C49" s="182"/>
      <c r="D49" s="265"/>
      <c r="E49" s="191"/>
      <c r="F49" s="191"/>
      <c r="G49" s="199"/>
      <c r="H49" s="191"/>
      <c r="I49" s="265"/>
      <c r="J49" s="191"/>
      <c r="K49" s="191"/>
      <c r="L49" s="191"/>
      <c r="M49" s="191"/>
      <c r="N49" s="231">
        <v>4</v>
      </c>
      <c r="O49" s="194"/>
      <c r="P49" s="296">
        <f>+E16</f>
        <v>82500</v>
      </c>
      <c r="Q49" s="191"/>
      <c r="R49" s="273"/>
      <c r="BF49" s="185"/>
      <c r="BG49" s="185"/>
      <c r="BH49" s="185"/>
    </row>
    <row r="50" spans="1:60" s="184" customFormat="1" ht="19.5" customHeight="1" x14ac:dyDescent="0.25">
      <c r="A50" s="271"/>
      <c r="B50" s="216" t="s">
        <v>269</v>
      </c>
      <c r="C50" s="182"/>
      <c r="D50" s="254"/>
      <c r="E50" s="202"/>
      <c r="F50" s="204"/>
      <c r="G50" s="216" t="s">
        <v>269</v>
      </c>
      <c r="H50" s="191"/>
      <c r="I50" s="254"/>
      <c r="J50" s="202"/>
      <c r="K50" s="205"/>
      <c r="L50" s="205"/>
      <c r="M50" s="205"/>
      <c r="N50" s="216" t="s">
        <v>269</v>
      </c>
      <c r="O50" s="191"/>
      <c r="P50" s="254"/>
      <c r="Q50" s="202"/>
      <c r="R50" s="274"/>
      <c r="BF50" s="185"/>
      <c r="BG50" s="185"/>
      <c r="BH50" s="185"/>
    </row>
    <row r="51" spans="1:60" s="184" customFormat="1" ht="19.5" customHeight="1" x14ac:dyDescent="0.25">
      <c r="A51" s="271"/>
      <c r="B51" s="202" t="s">
        <v>268</v>
      </c>
      <c r="C51" s="182"/>
      <c r="D51" s="255"/>
      <c r="E51" s="193"/>
      <c r="F51" s="191"/>
      <c r="G51" s="202" t="s">
        <v>268</v>
      </c>
      <c r="H51" s="191"/>
      <c r="I51" s="255"/>
      <c r="J51" s="193"/>
      <c r="K51" s="191"/>
      <c r="L51" s="191"/>
      <c r="M51" s="191"/>
      <c r="N51" s="202" t="s">
        <v>268</v>
      </c>
      <c r="O51" s="191"/>
      <c r="P51" s="248">
        <f>SUM(P49:P50)</f>
        <v>82500</v>
      </c>
      <c r="Q51" s="193"/>
      <c r="R51" s="273"/>
      <c r="BF51" s="185"/>
      <c r="BG51" s="185"/>
      <c r="BH51" s="185"/>
    </row>
    <row r="52" spans="1:60" s="184" customFormat="1" ht="10.5" customHeight="1" thickBot="1" x14ac:dyDescent="0.3">
      <c r="A52" s="280"/>
      <c r="B52" s="281"/>
      <c r="C52" s="282"/>
      <c r="D52" s="283"/>
      <c r="E52" s="284"/>
      <c r="F52" s="284"/>
      <c r="G52" s="281"/>
      <c r="H52" s="284"/>
      <c r="I52" s="283"/>
      <c r="J52" s="284"/>
      <c r="K52" s="284"/>
      <c r="L52" s="284"/>
      <c r="M52" s="284"/>
      <c r="N52" s="281"/>
      <c r="O52" s="284"/>
      <c r="P52" s="283"/>
      <c r="Q52" s="284"/>
      <c r="R52" s="285"/>
      <c r="BF52" s="185"/>
      <c r="BG52" s="185"/>
      <c r="BH52" s="185"/>
    </row>
    <row r="53" spans="1:60" s="184" customFormat="1" ht="3.75" customHeight="1" x14ac:dyDescent="0.25">
      <c r="A53" s="180"/>
      <c r="B53" s="226"/>
      <c r="C53" s="182"/>
      <c r="D53" s="206"/>
      <c r="E53" s="191"/>
      <c r="F53" s="191"/>
      <c r="G53" s="226"/>
      <c r="H53" s="191"/>
      <c r="I53" s="206"/>
      <c r="J53" s="191"/>
      <c r="K53" s="191"/>
      <c r="L53" s="191"/>
      <c r="M53" s="191"/>
      <c r="N53" s="226"/>
      <c r="O53" s="191"/>
      <c r="P53" s="206"/>
      <c r="Q53" s="191"/>
      <c r="R53" s="191"/>
      <c r="BF53" s="185"/>
      <c r="BG53" s="185"/>
      <c r="BH53" s="185"/>
    </row>
    <row r="54" spans="1:60" s="184" customFormat="1" x14ac:dyDescent="0.25">
      <c r="A54" s="227"/>
      <c r="B54" s="182"/>
      <c r="C54" s="182"/>
      <c r="D54" s="182"/>
      <c r="E54" s="205"/>
      <c r="F54" s="205"/>
      <c r="G54" s="182"/>
      <c r="H54" s="205"/>
      <c r="I54" s="205"/>
      <c r="J54" s="205"/>
      <c r="K54" s="205"/>
      <c r="L54" s="205"/>
      <c r="M54" s="205"/>
      <c r="N54" s="182"/>
      <c r="O54" s="205"/>
      <c r="P54" s="205"/>
      <c r="Q54" s="205"/>
      <c r="R54" s="205"/>
    </row>
    <row r="55" spans="1:60" s="184" customFormat="1" x14ac:dyDescent="0.25">
      <c r="A55" s="227"/>
      <c r="B55" s="182"/>
      <c r="C55" s="182"/>
      <c r="D55" s="182"/>
      <c r="E55" s="205"/>
      <c r="F55" s="205"/>
      <c r="G55" s="182"/>
      <c r="H55" s="205"/>
      <c r="I55" s="205"/>
      <c r="J55" s="205"/>
      <c r="K55" s="205"/>
      <c r="L55" s="205"/>
      <c r="M55" s="205"/>
      <c r="N55" s="182"/>
      <c r="O55" s="205"/>
      <c r="P55" s="205"/>
      <c r="Q55" s="205"/>
      <c r="R55" s="205"/>
    </row>
    <row r="56" spans="1:60" s="184" customFormat="1" x14ac:dyDescent="0.25">
      <c r="A56" s="227"/>
      <c r="B56" s="182"/>
      <c r="C56" s="182"/>
      <c r="D56" s="182"/>
      <c r="E56" s="205"/>
      <c r="F56" s="205"/>
      <c r="G56" s="182"/>
      <c r="H56" s="205"/>
      <c r="I56" s="205"/>
      <c r="J56" s="205"/>
      <c r="K56" s="205"/>
      <c r="L56" s="205"/>
      <c r="M56" s="205"/>
      <c r="N56" s="182"/>
      <c r="O56" s="205"/>
      <c r="P56" s="205"/>
      <c r="Q56" s="205"/>
      <c r="R56" s="205"/>
    </row>
    <row r="57" spans="1:60" s="184" customFormat="1" x14ac:dyDescent="0.25">
      <c r="A57" s="227"/>
      <c r="B57" s="182"/>
      <c r="C57" s="182"/>
      <c r="D57" s="182"/>
      <c r="E57" s="205"/>
      <c r="F57" s="205"/>
      <c r="G57" s="182"/>
      <c r="H57" s="205"/>
      <c r="I57" s="205"/>
      <c r="J57" s="205"/>
      <c r="K57" s="205"/>
      <c r="L57" s="205"/>
      <c r="M57" s="205"/>
      <c r="N57" s="182"/>
      <c r="O57" s="205"/>
      <c r="P57" s="205"/>
      <c r="Q57" s="205"/>
      <c r="R57" s="205"/>
    </row>
    <row r="58" spans="1:60" s="184" customFormat="1" x14ac:dyDescent="0.25">
      <c r="A58" s="227"/>
      <c r="B58" s="182"/>
      <c r="C58" s="182"/>
      <c r="D58" s="182"/>
      <c r="E58" s="205"/>
      <c r="F58" s="205"/>
      <c r="G58" s="182"/>
      <c r="H58" s="205"/>
      <c r="I58" s="205"/>
      <c r="J58" s="205"/>
      <c r="K58" s="205"/>
      <c r="L58" s="205"/>
      <c r="M58" s="205"/>
      <c r="N58" s="182"/>
      <c r="O58" s="205"/>
      <c r="P58" s="205"/>
      <c r="Q58" s="205"/>
      <c r="R58" s="205"/>
    </row>
    <row r="59" spans="1:60" s="184" customFormat="1" x14ac:dyDescent="0.25">
      <c r="A59" s="227"/>
      <c r="B59" s="182"/>
      <c r="C59" s="182"/>
      <c r="D59" s="182"/>
      <c r="E59" s="205"/>
      <c r="F59" s="205"/>
      <c r="G59" s="182"/>
      <c r="H59" s="205"/>
      <c r="I59" s="205"/>
      <c r="J59" s="205"/>
      <c r="K59" s="205"/>
      <c r="L59" s="205"/>
      <c r="M59" s="205"/>
      <c r="N59" s="182"/>
      <c r="O59" s="205"/>
      <c r="P59" s="205"/>
      <c r="Q59" s="205"/>
      <c r="R59" s="205"/>
    </row>
    <row r="60" spans="1:60" s="184" customFormat="1" x14ac:dyDescent="0.25">
      <c r="A60" s="227"/>
      <c r="B60" s="182"/>
      <c r="C60" s="182"/>
      <c r="D60" s="182"/>
      <c r="E60" s="205"/>
      <c r="F60" s="205"/>
      <c r="G60" s="182"/>
      <c r="H60" s="205"/>
      <c r="I60" s="205"/>
      <c r="J60" s="205"/>
      <c r="K60" s="205"/>
      <c r="L60" s="205"/>
      <c r="M60" s="205"/>
      <c r="N60" s="182"/>
      <c r="O60" s="205"/>
      <c r="P60" s="205"/>
      <c r="Q60" s="205"/>
      <c r="R60" s="205"/>
    </row>
    <row r="61" spans="1:60" s="184" customFormat="1" x14ac:dyDescent="0.25">
      <c r="A61" s="227"/>
      <c r="B61" s="182"/>
      <c r="C61" s="182"/>
      <c r="D61" s="182"/>
      <c r="E61" s="205"/>
      <c r="F61" s="205"/>
      <c r="G61" s="182"/>
      <c r="H61" s="205"/>
      <c r="I61" s="205"/>
      <c r="J61" s="205"/>
      <c r="K61" s="205"/>
      <c r="L61" s="205"/>
      <c r="M61" s="205"/>
      <c r="N61" s="182"/>
      <c r="O61" s="205"/>
      <c r="P61" s="205"/>
      <c r="Q61" s="205"/>
      <c r="R61" s="205"/>
    </row>
    <row r="62" spans="1:60" s="184" customFormat="1" x14ac:dyDescent="0.25">
      <c r="A62" s="227"/>
      <c r="B62" s="182"/>
      <c r="C62" s="182"/>
      <c r="D62" s="182"/>
      <c r="E62" s="205"/>
      <c r="F62" s="205"/>
      <c r="G62" s="182"/>
      <c r="H62" s="205"/>
      <c r="I62" s="205"/>
      <c r="J62" s="205"/>
      <c r="K62" s="205"/>
      <c r="L62" s="205"/>
      <c r="M62" s="205"/>
      <c r="N62" s="182"/>
      <c r="O62" s="205"/>
      <c r="P62" s="205"/>
      <c r="Q62" s="205"/>
      <c r="R62" s="205"/>
    </row>
    <row r="63" spans="1:60" s="184" customFormat="1" x14ac:dyDescent="0.25">
      <c r="A63" s="227"/>
      <c r="B63" s="182"/>
      <c r="C63" s="182"/>
      <c r="D63" s="182"/>
      <c r="E63" s="205"/>
      <c r="F63" s="205"/>
      <c r="G63" s="182"/>
      <c r="H63" s="205"/>
      <c r="I63" s="205"/>
      <c r="J63" s="205"/>
      <c r="K63" s="205"/>
      <c r="L63" s="205"/>
      <c r="M63" s="205"/>
      <c r="N63" s="182"/>
      <c r="O63" s="205"/>
      <c r="P63" s="205"/>
      <c r="Q63" s="205"/>
      <c r="R63" s="205"/>
    </row>
    <row r="64" spans="1:60" s="184" customFormat="1" x14ac:dyDescent="0.25">
      <c r="A64" s="227"/>
      <c r="B64" s="182"/>
      <c r="C64" s="182"/>
      <c r="D64" s="182"/>
      <c r="E64" s="205"/>
      <c r="F64" s="205"/>
      <c r="G64" s="182"/>
      <c r="H64" s="205"/>
      <c r="I64" s="205"/>
      <c r="J64" s="205"/>
      <c r="K64" s="205"/>
      <c r="L64" s="205"/>
      <c r="M64" s="205"/>
      <c r="N64" s="182"/>
      <c r="O64" s="205"/>
      <c r="P64" s="205"/>
      <c r="Q64" s="205"/>
      <c r="R64" s="205"/>
    </row>
    <row r="65" spans="1:18" s="184" customFormat="1" x14ac:dyDescent="0.25">
      <c r="A65" s="227"/>
      <c r="B65" s="182"/>
      <c r="C65" s="182"/>
      <c r="D65" s="182"/>
      <c r="E65" s="205"/>
      <c r="F65" s="205"/>
      <c r="G65" s="182"/>
      <c r="H65" s="205"/>
      <c r="I65" s="205"/>
      <c r="J65" s="205"/>
      <c r="K65" s="205"/>
      <c r="L65" s="205"/>
      <c r="M65" s="205"/>
      <c r="N65" s="182"/>
      <c r="O65" s="205"/>
      <c r="P65" s="205"/>
      <c r="Q65" s="205"/>
      <c r="R65" s="205"/>
    </row>
    <row r="66" spans="1:18" s="184" customFormat="1" x14ac:dyDescent="0.25">
      <c r="A66" s="227"/>
      <c r="B66" s="182"/>
      <c r="C66" s="182"/>
      <c r="D66" s="182"/>
      <c r="E66" s="205"/>
      <c r="F66" s="205"/>
      <c r="G66" s="182"/>
      <c r="H66" s="205"/>
      <c r="I66" s="205"/>
      <c r="J66" s="205"/>
      <c r="K66" s="205"/>
      <c r="L66" s="205"/>
      <c r="M66" s="205"/>
      <c r="N66" s="182"/>
      <c r="O66" s="205"/>
      <c r="P66" s="205"/>
      <c r="Q66" s="205"/>
      <c r="R66" s="205"/>
    </row>
    <row r="67" spans="1:18" s="184" customFormat="1" x14ac:dyDescent="0.25">
      <c r="A67" s="227"/>
      <c r="B67" s="182"/>
      <c r="C67" s="182"/>
      <c r="D67" s="182"/>
      <c r="E67" s="182"/>
      <c r="F67" s="205"/>
      <c r="G67" s="182"/>
      <c r="H67" s="205"/>
      <c r="I67" s="182"/>
      <c r="J67" s="182"/>
      <c r="K67" s="205"/>
      <c r="L67" s="205"/>
      <c r="M67" s="205"/>
      <c r="N67" s="182"/>
      <c r="O67" s="205"/>
      <c r="P67" s="205"/>
      <c r="Q67" s="205"/>
      <c r="R67" s="205"/>
    </row>
    <row r="68" spans="1:18" s="184" customFormat="1" x14ac:dyDescent="0.25">
      <c r="A68" s="227"/>
      <c r="B68" s="182"/>
      <c r="C68" s="182"/>
      <c r="D68" s="182"/>
      <c r="E68" s="205"/>
      <c r="F68" s="205"/>
      <c r="G68" s="182"/>
      <c r="H68" s="205"/>
      <c r="I68" s="205"/>
      <c r="J68" s="205"/>
      <c r="K68" s="205"/>
      <c r="L68" s="205"/>
      <c r="M68" s="205"/>
      <c r="N68" s="182"/>
      <c r="O68" s="205"/>
      <c r="P68" s="205"/>
      <c r="Q68" s="205"/>
      <c r="R68" s="205"/>
    </row>
    <row r="69" spans="1:18" s="184" customFormat="1" x14ac:dyDescent="0.25">
      <c r="A69" s="227"/>
      <c r="B69" s="182"/>
      <c r="C69" s="182"/>
      <c r="D69" s="182"/>
      <c r="E69" s="205"/>
      <c r="F69" s="205"/>
      <c r="G69" s="182"/>
      <c r="H69" s="205"/>
      <c r="I69" s="205"/>
      <c r="J69" s="205"/>
      <c r="K69" s="205"/>
      <c r="L69" s="205"/>
      <c r="M69" s="205"/>
      <c r="N69" s="182"/>
      <c r="O69" s="205"/>
      <c r="P69" s="205"/>
      <c r="Q69" s="205"/>
      <c r="R69" s="205"/>
    </row>
    <row r="70" spans="1:18" s="184" customFormat="1" x14ac:dyDescent="0.25">
      <c r="A70" s="227"/>
      <c r="B70" s="182"/>
      <c r="C70" s="182"/>
      <c r="D70" s="182"/>
      <c r="E70" s="205"/>
      <c r="F70" s="205"/>
      <c r="G70" s="182"/>
      <c r="H70" s="205"/>
      <c r="I70" s="205"/>
      <c r="J70" s="205"/>
      <c r="K70" s="205"/>
      <c r="L70" s="205"/>
      <c r="M70" s="205"/>
      <c r="N70" s="182"/>
      <c r="O70" s="205"/>
      <c r="P70" s="205"/>
      <c r="Q70" s="205"/>
      <c r="R70" s="205"/>
    </row>
    <row r="71" spans="1:18" s="184" customFormat="1" x14ac:dyDescent="0.25">
      <c r="A71" s="227"/>
      <c r="B71" s="182"/>
      <c r="C71" s="182"/>
      <c r="D71" s="182"/>
      <c r="E71" s="205"/>
      <c r="F71" s="205"/>
      <c r="G71" s="182"/>
      <c r="H71" s="205"/>
      <c r="I71" s="205"/>
      <c r="J71" s="205"/>
      <c r="K71" s="205"/>
      <c r="L71" s="205"/>
      <c r="M71" s="205"/>
      <c r="N71" s="182"/>
      <c r="O71" s="205"/>
      <c r="P71" s="205"/>
      <c r="Q71" s="205"/>
      <c r="R71" s="205"/>
    </row>
    <row r="72" spans="1:18" s="184" customFormat="1" x14ac:dyDescent="0.25">
      <c r="A72" s="227"/>
      <c r="B72" s="182"/>
      <c r="C72" s="182"/>
      <c r="D72" s="182"/>
      <c r="E72" s="205"/>
      <c r="F72" s="205"/>
      <c r="G72" s="182"/>
      <c r="H72" s="205"/>
      <c r="I72" s="205"/>
      <c r="J72" s="205"/>
      <c r="K72" s="205"/>
      <c r="L72" s="205"/>
      <c r="M72" s="205"/>
      <c r="N72" s="182"/>
      <c r="O72" s="205"/>
      <c r="P72" s="205"/>
      <c r="Q72" s="205"/>
      <c r="R72" s="205"/>
    </row>
    <row r="73" spans="1:18" s="184" customFormat="1" x14ac:dyDescent="0.25">
      <c r="A73" s="227"/>
      <c r="B73" s="182"/>
      <c r="C73" s="182"/>
      <c r="D73" s="182"/>
      <c r="E73" s="205"/>
      <c r="F73" s="205"/>
      <c r="G73" s="182"/>
      <c r="H73" s="205"/>
      <c r="I73" s="205"/>
      <c r="J73" s="205"/>
      <c r="K73" s="205"/>
      <c r="L73" s="205"/>
      <c r="M73" s="205"/>
      <c r="N73" s="182"/>
      <c r="O73" s="205"/>
      <c r="P73" s="205"/>
      <c r="Q73" s="205"/>
      <c r="R73" s="205"/>
    </row>
    <row r="74" spans="1:18" s="184" customFormat="1" x14ac:dyDescent="0.25">
      <c r="A74" s="227"/>
      <c r="B74" s="182"/>
      <c r="C74" s="182"/>
      <c r="D74" s="182"/>
      <c r="E74" s="205"/>
      <c r="F74" s="205"/>
      <c r="G74" s="182"/>
      <c r="H74" s="205"/>
      <c r="I74" s="205"/>
      <c r="J74" s="205"/>
      <c r="K74" s="205"/>
      <c r="L74" s="205"/>
      <c r="M74" s="205"/>
      <c r="N74" s="182"/>
      <c r="O74" s="205"/>
      <c r="P74" s="205"/>
      <c r="Q74" s="205"/>
      <c r="R74" s="205"/>
    </row>
    <row r="75" spans="1:18" s="184" customFormat="1" x14ac:dyDescent="0.25">
      <c r="A75" s="227"/>
      <c r="B75" s="182"/>
      <c r="C75" s="182"/>
      <c r="D75" s="182"/>
      <c r="E75" s="205"/>
      <c r="F75" s="205"/>
      <c r="G75" s="182"/>
      <c r="H75" s="205"/>
      <c r="I75" s="205"/>
      <c r="J75" s="205"/>
      <c r="K75" s="205"/>
      <c r="L75" s="205"/>
      <c r="M75" s="205"/>
      <c r="N75" s="182"/>
      <c r="O75" s="205"/>
      <c r="P75" s="205"/>
      <c r="Q75" s="205"/>
      <c r="R75" s="205"/>
    </row>
    <row r="76" spans="1:18" s="184" customFormat="1" x14ac:dyDescent="0.25">
      <c r="A76" s="227"/>
      <c r="B76" s="182"/>
      <c r="C76" s="182"/>
      <c r="D76" s="182"/>
      <c r="E76" s="205"/>
      <c r="F76" s="205"/>
      <c r="G76" s="182"/>
      <c r="H76" s="205"/>
      <c r="I76" s="205"/>
      <c r="J76" s="205"/>
      <c r="K76" s="205"/>
      <c r="L76" s="205"/>
      <c r="M76" s="205"/>
      <c r="N76" s="182"/>
      <c r="O76" s="205"/>
      <c r="P76" s="205"/>
      <c r="Q76" s="205"/>
      <c r="R76" s="205"/>
    </row>
    <row r="77" spans="1:18" s="184" customFormat="1" x14ac:dyDescent="0.25">
      <c r="A77" s="227"/>
      <c r="B77" s="182"/>
      <c r="C77" s="182"/>
      <c r="D77" s="182"/>
      <c r="E77" s="205"/>
      <c r="F77" s="205"/>
      <c r="G77" s="182"/>
      <c r="H77" s="205"/>
      <c r="I77" s="205"/>
      <c r="J77" s="205"/>
      <c r="K77" s="205"/>
      <c r="L77" s="205"/>
      <c r="M77" s="205"/>
      <c r="N77" s="182"/>
      <c r="O77" s="205"/>
      <c r="P77" s="205"/>
      <c r="Q77" s="205"/>
      <c r="R77" s="205"/>
    </row>
    <row r="78" spans="1:18" s="184" customFormat="1" x14ac:dyDescent="0.25">
      <c r="A78" s="227"/>
      <c r="B78" s="182"/>
      <c r="C78" s="182"/>
      <c r="D78" s="182"/>
      <c r="E78" s="205"/>
      <c r="F78" s="205"/>
      <c r="G78" s="182"/>
      <c r="H78" s="205"/>
      <c r="I78" s="205"/>
      <c r="J78" s="205"/>
      <c r="K78" s="205"/>
      <c r="L78" s="205"/>
      <c r="M78" s="205"/>
      <c r="N78" s="182"/>
      <c r="O78" s="205"/>
      <c r="P78" s="205"/>
      <c r="Q78" s="205"/>
      <c r="R78" s="205"/>
    </row>
    <row r="79" spans="1:18" s="184" customFormat="1" x14ac:dyDescent="0.25">
      <c r="A79" s="227"/>
      <c r="B79" s="182"/>
      <c r="C79" s="182"/>
      <c r="D79" s="182"/>
      <c r="E79" s="205"/>
      <c r="F79" s="205"/>
      <c r="G79" s="182"/>
      <c r="H79" s="205"/>
      <c r="I79" s="205"/>
      <c r="J79" s="205"/>
      <c r="K79" s="205"/>
      <c r="L79" s="205"/>
      <c r="M79" s="205"/>
      <c r="N79" s="182"/>
      <c r="O79" s="205"/>
      <c r="P79" s="205"/>
      <c r="Q79" s="205"/>
      <c r="R79" s="205"/>
    </row>
    <row r="80" spans="1:18" s="184" customFormat="1" x14ac:dyDescent="0.25">
      <c r="A80" s="227"/>
      <c r="B80" s="182"/>
      <c r="C80" s="182"/>
      <c r="D80" s="182"/>
      <c r="E80" s="205"/>
      <c r="F80" s="205"/>
      <c r="G80" s="182"/>
      <c r="H80" s="205"/>
      <c r="I80" s="205"/>
      <c r="J80" s="205"/>
      <c r="K80" s="205"/>
      <c r="L80" s="205"/>
      <c r="M80" s="205"/>
      <c r="N80" s="182"/>
      <c r="O80" s="205"/>
      <c r="P80" s="205"/>
      <c r="Q80" s="205"/>
      <c r="R80" s="205"/>
    </row>
    <row r="81" spans="1:18" s="184" customFormat="1" x14ac:dyDescent="0.25">
      <c r="A81" s="227"/>
      <c r="B81" s="182"/>
      <c r="C81" s="182"/>
      <c r="D81" s="182"/>
      <c r="E81" s="205"/>
      <c r="F81" s="205"/>
      <c r="G81" s="182"/>
      <c r="H81" s="205"/>
      <c r="I81" s="205"/>
      <c r="J81" s="205"/>
      <c r="K81" s="205"/>
      <c r="L81" s="205"/>
      <c r="M81" s="205"/>
      <c r="N81" s="182"/>
      <c r="O81" s="205"/>
      <c r="P81" s="205"/>
      <c r="Q81" s="205"/>
      <c r="R81" s="205"/>
    </row>
    <row r="82" spans="1:18" s="184" customFormat="1" x14ac:dyDescent="0.25">
      <c r="A82" s="227"/>
      <c r="B82" s="182"/>
      <c r="C82" s="182"/>
      <c r="D82" s="182"/>
      <c r="E82" s="205"/>
      <c r="F82" s="205"/>
      <c r="G82" s="182"/>
      <c r="H82" s="205"/>
      <c r="I82" s="205"/>
      <c r="J82" s="205"/>
      <c r="K82" s="205"/>
      <c r="L82" s="205"/>
      <c r="M82" s="205"/>
      <c r="N82" s="182"/>
      <c r="O82" s="205"/>
      <c r="P82" s="205"/>
      <c r="Q82" s="205"/>
      <c r="R82" s="205"/>
    </row>
    <row r="83" spans="1:18" s="184" customFormat="1" x14ac:dyDescent="0.25">
      <c r="A83" s="227"/>
      <c r="B83" s="182"/>
      <c r="C83" s="182"/>
      <c r="D83" s="182"/>
      <c r="E83" s="205"/>
      <c r="F83" s="205"/>
      <c r="G83" s="182"/>
      <c r="H83" s="205"/>
      <c r="I83" s="205"/>
      <c r="J83" s="205"/>
      <c r="K83" s="205"/>
      <c r="L83" s="205"/>
      <c r="M83" s="205"/>
      <c r="N83" s="182"/>
      <c r="O83" s="205"/>
      <c r="P83" s="205"/>
      <c r="Q83" s="205"/>
      <c r="R83" s="205"/>
    </row>
    <row r="84" spans="1:18" s="184" customFormat="1" x14ac:dyDescent="0.25">
      <c r="A84" s="227"/>
      <c r="B84" s="182"/>
      <c r="C84" s="182"/>
      <c r="D84" s="182"/>
      <c r="E84" s="205"/>
      <c r="F84" s="205"/>
      <c r="G84" s="182"/>
      <c r="H84" s="205"/>
      <c r="I84" s="205"/>
      <c r="J84" s="205"/>
      <c r="K84" s="205"/>
      <c r="L84" s="205"/>
      <c r="M84" s="205"/>
      <c r="N84" s="182"/>
      <c r="O84" s="205"/>
      <c r="P84" s="205"/>
      <c r="Q84" s="205"/>
      <c r="R84" s="205"/>
    </row>
    <row r="85" spans="1:18" s="184" customFormat="1" x14ac:dyDescent="0.25">
      <c r="A85" s="227"/>
      <c r="B85" s="182"/>
      <c r="C85" s="182"/>
      <c r="D85" s="182"/>
      <c r="E85" s="205"/>
      <c r="F85" s="205"/>
      <c r="G85" s="182"/>
      <c r="H85" s="205"/>
      <c r="I85" s="205"/>
      <c r="J85" s="205"/>
      <c r="K85" s="205"/>
      <c r="L85" s="205"/>
      <c r="M85" s="205"/>
      <c r="N85" s="182"/>
      <c r="O85" s="205"/>
      <c r="P85" s="205"/>
      <c r="Q85" s="205"/>
      <c r="R85" s="205"/>
    </row>
    <row r="86" spans="1:18" s="184" customFormat="1" x14ac:dyDescent="0.25">
      <c r="A86" s="227"/>
      <c r="B86" s="182"/>
      <c r="C86" s="182"/>
      <c r="D86" s="182"/>
      <c r="E86" s="205"/>
      <c r="F86" s="205"/>
      <c r="G86" s="182"/>
      <c r="H86" s="205"/>
      <c r="I86" s="205"/>
      <c r="J86" s="205"/>
      <c r="K86" s="205"/>
      <c r="L86" s="205"/>
      <c r="M86" s="205"/>
      <c r="N86" s="182"/>
      <c r="O86" s="205"/>
      <c r="P86" s="205"/>
      <c r="Q86" s="205"/>
      <c r="R86" s="205"/>
    </row>
    <row r="87" spans="1:18" s="184" customFormat="1" x14ac:dyDescent="0.25">
      <c r="A87" s="227"/>
      <c r="B87" s="182"/>
      <c r="C87" s="182"/>
      <c r="D87" s="182"/>
      <c r="E87" s="205"/>
      <c r="F87" s="205"/>
      <c r="G87" s="182"/>
      <c r="H87" s="205"/>
      <c r="I87" s="205"/>
      <c r="J87" s="205"/>
      <c r="K87" s="205"/>
      <c r="L87" s="205"/>
      <c r="M87" s="205"/>
      <c r="N87" s="182"/>
      <c r="O87" s="205"/>
      <c r="P87" s="205"/>
      <c r="Q87" s="205"/>
      <c r="R87" s="205"/>
    </row>
    <row r="88" spans="1:18" s="184" customFormat="1" x14ac:dyDescent="0.25">
      <c r="A88" s="227"/>
      <c r="B88" s="182"/>
      <c r="C88" s="182"/>
      <c r="D88" s="182"/>
      <c r="E88" s="205"/>
      <c r="F88" s="205"/>
      <c r="G88" s="182"/>
      <c r="H88" s="205"/>
      <c r="I88" s="205"/>
      <c r="J88" s="205"/>
      <c r="K88" s="205"/>
      <c r="L88" s="205"/>
      <c r="M88" s="205"/>
      <c r="N88" s="182"/>
      <c r="O88" s="205"/>
      <c r="P88" s="205"/>
      <c r="Q88" s="205"/>
      <c r="R88" s="205"/>
    </row>
    <row r="89" spans="1:18" s="184" customFormat="1" x14ac:dyDescent="0.25">
      <c r="A89" s="227"/>
      <c r="B89" s="182"/>
      <c r="C89" s="182"/>
      <c r="D89" s="182"/>
      <c r="E89" s="205"/>
      <c r="F89" s="205"/>
      <c r="G89" s="182"/>
      <c r="H89" s="205"/>
      <c r="I89" s="205"/>
      <c r="J89" s="205"/>
      <c r="K89" s="205"/>
      <c r="L89" s="205"/>
      <c r="M89" s="205"/>
      <c r="N89" s="182"/>
      <c r="O89" s="205"/>
      <c r="P89" s="205"/>
      <c r="Q89" s="205"/>
      <c r="R89" s="205"/>
    </row>
    <row r="90" spans="1:18" s="184" customFormat="1" x14ac:dyDescent="0.25">
      <c r="A90" s="227"/>
      <c r="B90" s="182"/>
      <c r="C90" s="182"/>
      <c r="D90" s="182"/>
      <c r="E90" s="205"/>
      <c r="F90" s="205"/>
      <c r="G90" s="182"/>
      <c r="H90" s="205"/>
      <c r="I90" s="205"/>
      <c r="J90" s="205"/>
      <c r="K90" s="205"/>
      <c r="L90" s="205"/>
      <c r="M90" s="205"/>
      <c r="N90" s="182"/>
      <c r="O90" s="205"/>
      <c r="P90" s="205"/>
      <c r="Q90" s="205"/>
      <c r="R90" s="205"/>
    </row>
    <row r="91" spans="1:18" s="184" customFormat="1" x14ac:dyDescent="0.25">
      <c r="A91" s="227"/>
      <c r="B91" s="182"/>
      <c r="C91" s="182"/>
      <c r="D91" s="182"/>
      <c r="E91" s="205"/>
      <c r="F91" s="205"/>
      <c r="G91" s="182"/>
      <c r="H91" s="205"/>
      <c r="I91" s="205"/>
      <c r="J91" s="205"/>
      <c r="K91" s="205"/>
      <c r="L91" s="205"/>
      <c r="M91" s="205"/>
      <c r="N91" s="182"/>
      <c r="O91" s="205"/>
      <c r="P91" s="205"/>
      <c r="Q91" s="205"/>
      <c r="R91" s="205"/>
    </row>
    <row r="92" spans="1:18" s="184" customFormat="1" x14ac:dyDescent="0.25">
      <c r="A92" s="227"/>
      <c r="B92" s="182"/>
      <c r="C92" s="182"/>
      <c r="D92" s="182"/>
      <c r="E92" s="205"/>
      <c r="F92" s="205"/>
      <c r="G92" s="182"/>
      <c r="H92" s="205"/>
      <c r="I92" s="205"/>
      <c r="J92" s="205"/>
      <c r="K92" s="205"/>
      <c r="L92" s="205"/>
      <c r="M92" s="205"/>
      <c r="N92" s="182"/>
      <c r="O92" s="205"/>
      <c r="P92" s="205"/>
      <c r="Q92" s="205"/>
      <c r="R92" s="205"/>
    </row>
    <row r="93" spans="1:18" s="184" customFormat="1" x14ac:dyDescent="0.25">
      <c r="A93" s="227"/>
      <c r="B93" s="182"/>
      <c r="C93" s="182"/>
      <c r="D93" s="182"/>
      <c r="E93" s="205"/>
      <c r="F93" s="205"/>
      <c r="G93" s="182"/>
      <c r="H93" s="205"/>
      <c r="I93" s="205"/>
      <c r="J93" s="205"/>
      <c r="K93" s="205"/>
      <c r="L93" s="205"/>
      <c r="M93" s="205"/>
      <c r="N93" s="182"/>
      <c r="O93" s="205"/>
      <c r="P93" s="205"/>
      <c r="Q93" s="205"/>
      <c r="R93" s="205"/>
    </row>
    <row r="94" spans="1:18" s="184" customFormat="1" x14ac:dyDescent="0.25">
      <c r="A94" s="227"/>
      <c r="B94" s="182"/>
      <c r="C94" s="182"/>
      <c r="D94" s="182"/>
      <c r="E94" s="205"/>
      <c r="F94" s="205"/>
      <c r="G94" s="182"/>
      <c r="H94" s="205"/>
      <c r="I94" s="205"/>
      <c r="J94" s="205"/>
      <c r="K94" s="205"/>
      <c r="L94" s="205"/>
      <c r="M94" s="205"/>
      <c r="N94" s="182"/>
      <c r="O94" s="205"/>
      <c r="P94" s="205"/>
      <c r="Q94" s="205"/>
      <c r="R94" s="205"/>
    </row>
    <row r="95" spans="1:18" s="184" customFormat="1" x14ac:dyDescent="0.25">
      <c r="A95" s="227"/>
      <c r="B95" s="182"/>
      <c r="C95" s="182"/>
      <c r="D95" s="182"/>
      <c r="E95" s="205"/>
      <c r="F95" s="205"/>
      <c r="G95" s="182"/>
      <c r="H95" s="205"/>
      <c r="I95" s="205"/>
      <c r="J95" s="205"/>
      <c r="K95" s="205"/>
      <c r="L95" s="205"/>
      <c r="M95" s="205"/>
      <c r="N95" s="182"/>
      <c r="O95" s="205"/>
      <c r="P95" s="205"/>
      <c r="Q95" s="205"/>
      <c r="R95" s="205"/>
    </row>
    <row r="96" spans="1:18" s="184" customFormat="1" x14ac:dyDescent="0.25">
      <c r="A96" s="227"/>
      <c r="B96" s="182"/>
      <c r="C96" s="182"/>
      <c r="D96" s="182"/>
      <c r="E96" s="205"/>
      <c r="F96" s="205"/>
      <c r="G96" s="182"/>
      <c r="H96" s="205"/>
      <c r="I96" s="205"/>
      <c r="J96" s="205"/>
      <c r="K96" s="205"/>
      <c r="L96" s="205"/>
      <c r="M96" s="205"/>
      <c r="N96" s="182"/>
      <c r="O96" s="205"/>
      <c r="P96" s="205"/>
      <c r="Q96" s="205"/>
      <c r="R96" s="205"/>
    </row>
    <row r="97" spans="1:18" s="184" customFormat="1" x14ac:dyDescent="0.25">
      <c r="A97" s="227"/>
      <c r="B97" s="182"/>
      <c r="C97" s="182"/>
      <c r="D97" s="182"/>
      <c r="E97" s="205"/>
      <c r="F97" s="205"/>
      <c r="G97" s="182"/>
      <c r="H97" s="205"/>
      <c r="I97" s="205"/>
      <c r="J97" s="205"/>
      <c r="K97" s="205"/>
      <c r="L97" s="205"/>
      <c r="M97" s="205"/>
      <c r="N97" s="182"/>
      <c r="O97" s="205"/>
      <c r="P97" s="205"/>
      <c r="Q97" s="205"/>
      <c r="R97" s="205"/>
    </row>
    <row r="98" spans="1:18" s="184" customFormat="1" x14ac:dyDescent="0.25">
      <c r="A98" s="227"/>
      <c r="B98" s="182"/>
      <c r="C98" s="182"/>
      <c r="D98" s="182"/>
      <c r="E98" s="205"/>
      <c r="F98" s="205"/>
      <c r="G98" s="182"/>
      <c r="H98" s="205"/>
      <c r="I98" s="205"/>
      <c r="J98" s="205"/>
      <c r="K98" s="205"/>
      <c r="L98" s="205"/>
      <c r="M98" s="205"/>
      <c r="N98" s="182"/>
      <c r="O98" s="205"/>
      <c r="P98" s="205"/>
      <c r="Q98" s="205"/>
      <c r="R98" s="205"/>
    </row>
    <row r="99" spans="1:18" s="184" customFormat="1" x14ac:dyDescent="0.25">
      <c r="A99" s="227"/>
      <c r="B99" s="182"/>
      <c r="C99" s="182"/>
      <c r="D99" s="182"/>
      <c r="E99" s="205"/>
      <c r="F99" s="205"/>
      <c r="G99" s="182"/>
      <c r="H99" s="205"/>
      <c r="I99" s="205"/>
      <c r="J99" s="205"/>
      <c r="K99" s="205"/>
      <c r="L99" s="205"/>
      <c r="M99" s="205"/>
      <c r="N99" s="182"/>
      <c r="O99" s="205"/>
      <c r="P99" s="205"/>
      <c r="Q99" s="205"/>
      <c r="R99" s="205"/>
    </row>
    <row r="100" spans="1:18" s="184" customFormat="1" x14ac:dyDescent="0.25">
      <c r="A100" s="227"/>
      <c r="B100" s="182"/>
      <c r="C100" s="182"/>
      <c r="D100" s="182"/>
      <c r="E100" s="205"/>
      <c r="F100" s="205"/>
      <c r="G100" s="182"/>
      <c r="H100" s="205"/>
      <c r="I100" s="205"/>
      <c r="J100" s="205"/>
      <c r="K100" s="205"/>
      <c r="L100" s="205"/>
      <c r="M100" s="205"/>
      <c r="N100" s="182"/>
      <c r="O100" s="205"/>
      <c r="P100" s="205"/>
      <c r="Q100" s="205"/>
      <c r="R100" s="205"/>
    </row>
    <row r="101" spans="1:18" s="184" customFormat="1" x14ac:dyDescent="0.25">
      <c r="A101" s="227"/>
      <c r="B101" s="182"/>
      <c r="C101" s="182"/>
      <c r="D101" s="182"/>
      <c r="E101" s="205"/>
      <c r="F101" s="205"/>
      <c r="G101" s="182"/>
      <c r="H101" s="205"/>
      <c r="I101" s="205"/>
      <c r="J101" s="205"/>
      <c r="K101" s="205"/>
      <c r="L101" s="205"/>
      <c r="M101" s="205"/>
      <c r="N101" s="182"/>
      <c r="O101" s="205"/>
      <c r="P101" s="205"/>
      <c r="Q101" s="205"/>
      <c r="R101" s="205"/>
    </row>
    <row r="102" spans="1:18" s="184" customFormat="1" x14ac:dyDescent="0.25">
      <c r="A102" s="227"/>
      <c r="B102" s="182"/>
      <c r="C102" s="182"/>
      <c r="D102" s="182"/>
      <c r="E102" s="205"/>
      <c r="F102" s="205"/>
      <c r="G102" s="182"/>
      <c r="H102" s="205"/>
      <c r="I102" s="205"/>
      <c r="J102" s="205"/>
      <c r="K102" s="205"/>
      <c r="L102" s="205"/>
      <c r="M102" s="205"/>
      <c r="N102" s="182"/>
      <c r="O102" s="205"/>
      <c r="P102" s="205"/>
      <c r="Q102" s="205"/>
      <c r="R102" s="205"/>
    </row>
    <row r="103" spans="1:18" s="184" customFormat="1" x14ac:dyDescent="0.25">
      <c r="A103" s="227"/>
      <c r="B103" s="182"/>
      <c r="C103" s="182"/>
      <c r="D103" s="182"/>
      <c r="E103" s="205"/>
      <c r="F103" s="205"/>
      <c r="G103" s="182"/>
      <c r="H103" s="205"/>
      <c r="I103" s="205"/>
      <c r="J103" s="205"/>
      <c r="K103" s="205"/>
      <c r="L103" s="205"/>
      <c r="M103" s="205"/>
      <c r="N103" s="182"/>
      <c r="O103" s="205"/>
      <c r="P103" s="205"/>
      <c r="Q103" s="205"/>
      <c r="R103" s="205"/>
    </row>
    <row r="104" spans="1:18" s="184" customFormat="1" x14ac:dyDescent="0.25">
      <c r="A104" s="227"/>
      <c r="B104" s="182"/>
      <c r="C104" s="182"/>
      <c r="D104" s="182"/>
      <c r="E104" s="205"/>
      <c r="F104" s="205"/>
      <c r="G104" s="182"/>
      <c r="H104" s="205"/>
      <c r="I104" s="205"/>
      <c r="J104" s="205"/>
      <c r="K104" s="205"/>
      <c r="L104" s="205"/>
      <c r="M104" s="205"/>
      <c r="N104" s="182"/>
      <c r="O104" s="205"/>
      <c r="P104" s="205"/>
      <c r="Q104" s="205"/>
      <c r="R104" s="205"/>
    </row>
    <row r="105" spans="1:18" s="184" customFormat="1" x14ac:dyDescent="0.25">
      <c r="A105" s="227"/>
      <c r="B105" s="182"/>
      <c r="C105" s="182"/>
      <c r="D105" s="182"/>
      <c r="E105" s="205"/>
      <c r="F105" s="205"/>
      <c r="G105" s="182"/>
      <c r="H105" s="205"/>
      <c r="I105" s="205"/>
      <c r="J105" s="205"/>
      <c r="K105" s="205"/>
      <c r="L105" s="205"/>
      <c r="M105" s="205"/>
      <c r="N105" s="182"/>
      <c r="O105" s="205"/>
      <c r="P105" s="205"/>
      <c r="Q105" s="205"/>
      <c r="R105" s="205"/>
    </row>
    <row r="106" spans="1:18" s="184" customFormat="1" x14ac:dyDescent="0.25">
      <c r="A106" s="227"/>
      <c r="B106" s="182"/>
      <c r="C106" s="182"/>
      <c r="D106" s="182"/>
      <c r="E106" s="205"/>
      <c r="F106" s="205"/>
      <c r="G106" s="182"/>
      <c r="H106" s="205"/>
      <c r="I106" s="205"/>
      <c r="J106" s="205"/>
      <c r="K106" s="205"/>
      <c r="L106" s="205"/>
      <c r="M106" s="205"/>
      <c r="N106" s="182"/>
      <c r="O106" s="205"/>
      <c r="P106" s="205"/>
      <c r="Q106" s="205"/>
      <c r="R106" s="205"/>
    </row>
    <row r="107" spans="1:18" s="184" customFormat="1" x14ac:dyDescent="0.25">
      <c r="A107" s="227"/>
      <c r="B107" s="182"/>
      <c r="C107" s="182"/>
      <c r="D107" s="182"/>
      <c r="E107" s="205"/>
      <c r="F107" s="205"/>
      <c r="G107" s="182"/>
      <c r="H107" s="205"/>
      <c r="I107" s="205"/>
      <c r="J107" s="205"/>
      <c r="K107" s="205"/>
      <c r="L107" s="205"/>
      <c r="M107" s="205"/>
      <c r="N107" s="182"/>
      <c r="O107" s="205"/>
      <c r="P107" s="205"/>
      <c r="Q107" s="205"/>
      <c r="R107" s="205"/>
    </row>
    <row r="108" spans="1:18" s="184" customFormat="1" x14ac:dyDescent="0.25">
      <c r="A108" s="227"/>
      <c r="B108" s="182"/>
      <c r="C108" s="182"/>
      <c r="D108" s="182"/>
      <c r="E108" s="205"/>
      <c r="F108" s="205"/>
      <c r="G108" s="182"/>
      <c r="H108" s="205"/>
      <c r="I108" s="205"/>
      <c r="J108" s="205"/>
      <c r="K108" s="205"/>
      <c r="L108" s="205"/>
      <c r="M108" s="205"/>
      <c r="N108" s="182"/>
      <c r="O108" s="205"/>
      <c r="P108" s="205"/>
      <c r="Q108" s="205"/>
      <c r="R108" s="205"/>
    </row>
    <row r="109" spans="1:18" s="184" customFormat="1" x14ac:dyDescent="0.25">
      <c r="A109" s="227"/>
      <c r="B109" s="182"/>
      <c r="C109" s="182"/>
      <c r="D109" s="182"/>
      <c r="E109" s="205"/>
      <c r="F109" s="205"/>
      <c r="G109" s="182"/>
      <c r="H109" s="205"/>
      <c r="I109" s="205"/>
      <c r="J109" s="205"/>
      <c r="K109" s="205"/>
      <c r="L109" s="205"/>
      <c r="M109" s="205"/>
      <c r="N109" s="182"/>
      <c r="O109" s="205"/>
      <c r="P109" s="205"/>
      <c r="Q109" s="205"/>
      <c r="R109" s="205"/>
    </row>
    <row r="110" spans="1:18" s="184" customFormat="1" x14ac:dyDescent="0.25">
      <c r="A110" s="227"/>
      <c r="B110" s="182"/>
      <c r="C110" s="182"/>
      <c r="D110" s="182"/>
      <c r="E110" s="205"/>
      <c r="F110" s="205"/>
      <c r="G110" s="182"/>
      <c r="H110" s="205"/>
      <c r="I110" s="205"/>
      <c r="J110" s="205"/>
      <c r="K110" s="205"/>
      <c r="L110" s="205"/>
      <c r="M110" s="205"/>
      <c r="N110" s="182"/>
      <c r="O110" s="205"/>
      <c r="P110" s="205"/>
      <c r="Q110" s="205"/>
      <c r="R110" s="205"/>
    </row>
    <row r="111" spans="1:18" s="184" customFormat="1" x14ac:dyDescent="0.25">
      <c r="A111" s="227"/>
      <c r="B111" s="182"/>
      <c r="C111" s="182"/>
      <c r="D111" s="182"/>
      <c r="E111" s="205"/>
      <c r="F111" s="205"/>
      <c r="G111" s="182"/>
      <c r="H111" s="205"/>
      <c r="I111" s="205"/>
      <c r="J111" s="205"/>
      <c r="K111" s="205"/>
      <c r="L111" s="205"/>
      <c r="M111" s="205"/>
      <c r="N111" s="182"/>
      <c r="O111" s="205"/>
      <c r="P111" s="205"/>
      <c r="Q111" s="205"/>
      <c r="R111" s="205"/>
    </row>
    <row r="112" spans="1:18" s="184" customFormat="1" x14ac:dyDescent="0.25">
      <c r="A112" s="227"/>
      <c r="B112" s="182"/>
      <c r="C112" s="182"/>
      <c r="D112" s="182"/>
      <c r="E112" s="205"/>
      <c r="F112" s="205"/>
      <c r="G112" s="182"/>
      <c r="H112" s="205"/>
      <c r="I112" s="205"/>
      <c r="J112" s="205"/>
      <c r="K112" s="205"/>
      <c r="L112" s="205"/>
      <c r="M112" s="205"/>
      <c r="N112" s="182"/>
      <c r="O112" s="205"/>
      <c r="P112" s="205"/>
      <c r="Q112" s="205"/>
      <c r="R112" s="205"/>
    </row>
    <row r="113" spans="1:18" s="184" customFormat="1" x14ac:dyDescent="0.25">
      <c r="A113" s="227"/>
      <c r="B113" s="182"/>
      <c r="C113" s="182"/>
      <c r="D113" s="182"/>
      <c r="E113" s="205"/>
      <c r="F113" s="205"/>
      <c r="G113" s="182"/>
      <c r="H113" s="205"/>
      <c r="I113" s="205"/>
      <c r="J113" s="205"/>
      <c r="K113" s="205"/>
      <c r="L113" s="205"/>
      <c r="M113" s="205"/>
      <c r="N113" s="182"/>
      <c r="O113" s="205"/>
      <c r="P113" s="205"/>
      <c r="Q113" s="205"/>
      <c r="R113" s="205"/>
    </row>
    <row r="114" spans="1:18" s="184" customFormat="1" x14ac:dyDescent="0.25">
      <c r="A114" s="227"/>
      <c r="B114" s="182"/>
      <c r="C114" s="182"/>
      <c r="D114" s="182"/>
      <c r="E114" s="205"/>
      <c r="F114" s="205"/>
      <c r="G114" s="182"/>
      <c r="H114" s="205"/>
      <c r="I114" s="205"/>
      <c r="J114" s="205"/>
      <c r="K114" s="205"/>
      <c r="L114" s="205"/>
      <c r="M114" s="205"/>
      <c r="N114" s="182"/>
      <c r="O114" s="205"/>
      <c r="P114" s="205"/>
      <c r="Q114" s="205"/>
      <c r="R114" s="205"/>
    </row>
    <row r="115" spans="1:18" s="184" customFormat="1" x14ac:dyDescent="0.25">
      <c r="A115" s="227"/>
      <c r="B115" s="182"/>
      <c r="C115" s="182"/>
      <c r="D115" s="182"/>
      <c r="E115" s="205"/>
      <c r="F115" s="205"/>
      <c r="G115" s="182"/>
      <c r="H115" s="205"/>
      <c r="I115" s="205"/>
      <c r="J115" s="205"/>
      <c r="K115" s="205"/>
      <c r="L115" s="205"/>
      <c r="M115" s="205"/>
      <c r="N115" s="182"/>
      <c r="O115" s="205"/>
      <c r="P115" s="205"/>
      <c r="Q115" s="205"/>
      <c r="R115" s="205"/>
    </row>
    <row r="116" spans="1:18" s="184" customFormat="1" x14ac:dyDescent="0.25">
      <c r="A116" s="227"/>
      <c r="B116" s="182"/>
      <c r="C116" s="182"/>
      <c r="D116" s="182"/>
      <c r="E116" s="205"/>
      <c r="F116" s="205"/>
      <c r="G116" s="182"/>
      <c r="H116" s="205"/>
      <c r="I116" s="205"/>
      <c r="J116" s="205"/>
      <c r="K116" s="205"/>
      <c r="L116" s="205"/>
      <c r="M116" s="205"/>
      <c r="N116" s="182"/>
      <c r="O116" s="205"/>
      <c r="P116" s="205"/>
      <c r="Q116" s="205"/>
      <c r="R116" s="205"/>
    </row>
    <row r="117" spans="1:18" s="184" customFormat="1" x14ac:dyDescent="0.25">
      <c r="A117" s="227"/>
      <c r="B117" s="182"/>
      <c r="C117" s="182"/>
      <c r="D117" s="182"/>
      <c r="E117" s="205"/>
      <c r="F117" s="205"/>
      <c r="G117" s="182"/>
      <c r="H117" s="205"/>
      <c r="I117" s="205"/>
      <c r="J117" s="205"/>
      <c r="K117" s="205"/>
      <c r="L117" s="205"/>
      <c r="M117" s="205"/>
      <c r="N117" s="182"/>
      <c r="O117" s="205"/>
      <c r="P117" s="205"/>
      <c r="Q117" s="205"/>
      <c r="R117" s="205"/>
    </row>
    <row r="118" spans="1:18" s="184" customFormat="1" x14ac:dyDescent="0.25">
      <c r="A118" s="227"/>
      <c r="B118" s="182"/>
      <c r="C118" s="182"/>
      <c r="D118" s="182"/>
      <c r="E118" s="205"/>
      <c r="F118" s="205"/>
      <c r="G118" s="182"/>
      <c r="H118" s="205"/>
      <c r="I118" s="205"/>
      <c r="J118" s="205"/>
      <c r="K118" s="205"/>
      <c r="L118" s="205"/>
      <c r="M118" s="205"/>
      <c r="N118" s="182"/>
      <c r="O118" s="205"/>
      <c r="P118" s="205"/>
      <c r="Q118" s="205"/>
      <c r="R118" s="205"/>
    </row>
    <row r="119" spans="1:18" s="184" customFormat="1" x14ac:dyDescent="0.25">
      <c r="A119" s="227"/>
      <c r="B119" s="182"/>
      <c r="C119" s="182"/>
      <c r="D119" s="182"/>
      <c r="E119" s="205"/>
      <c r="F119" s="205"/>
      <c r="G119" s="182"/>
      <c r="H119" s="205"/>
      <c r="I119" s="205"/>
      <c r="J119" s="205"/>
      <c r="K119" s="205"/>
      <c r="L119" s="205"/>
      <c r="M119" s="205"/>
      <c r="N119" s="182"/>
      <c r="O119" s="205"/>
      <c r="P119" s="205"/>
      <c r="Q119" s="205"/>
      <c r="R119" s="205"/>
    </row>
    <row r="120" spans="1:18" s="184" customFormat="1" x14ac:dyDescent="0.25">
      <c r="A120" s="227"/>
      <c r="B120" s="182"/>
      <c r="C120" s="182"/>
      <c r="D120" s="182"/>
      <c r="E120" s="205"/>
      <c r="F120" s="205"/>
      <c r="G120" s="182"/>
      <c r="H120" s="205"/>
      <c r="I120" s="205"/>
      <c r="J120" s="205"/>
      <c r="K120" s="205"/>
      <c r="L120" s="205"/>
      <c r="M120" s="205"/>
      <c r="N120" s="182"/>
      <c r="O120" s="205"/>
      <c r="P120" s="205"/>
      <c r="Q120" s="205"/>
      <c r="R120" s="205"/>
    </row>
    <row r="121" spans="1:18" s="184" customFormat="1" x14ac:dyDescent="0.25">
      <c r="A121" s="227"/>
      <c r="B121" s="182"/>
      <c r="C121" s="182"/>
      <c r="D121" s="182"/>
      <c r="E121" s="205"/>
      <c r="F121" s="205"/>
      <c r="G121" s="182"/>
      <c r="H121" s="205"/>
      <c r="I121" s="205"/>
      <c r="J121" s="205"/>
      <c r="K121" s="205"/>
      <c r="L121" s="205"/>
      <c r="M121" s="205"/>
      <c r="N121" s="182"/>
      <c r="O121" s="205"/>
      <c r="P121" s="205"/>
      <c r="Q121" s="205"/>
      <c r="R121" s="205"/>
    </row>
    <row r="122" spans="1:18" s="184" customFormat="1" x14ac:dyDescent="0.25">
      <c r="A122" s="227"/>
      <c r="B122" s="182"/>
      <c r="C122" s="182"/>
      <c r="D122" s="182"/>
      <c r="E122" s="205"/>
      <c r="F122" s="205"/>
      <c r="G122" s="182"/>
      <c r="H122" s="205"/>
      <c r="I122" s="205"/>
      <c r="J122" s="205"/>
      <c r="K122" s="205"/>
      <c r="L122" s="205"/>
      <c r="M122" s="205"/>
      <c r="N122" s="182"/>
      <c r="O122" s="205"/>
      <c r="P122" s="205"/>
      <c r="Q122" s="205"/>
      <c r="R122" s="205"/>
    </row>
    <row r="123" spans="1:18" s="184" customFormat="1" x14ac:dyDescent="0.25">
      <c r="A123" s="227"/>
      <c r="B123" s="182"/>
      <c r="C123" s="182"/>
      <c r="D123" s="182"/>
      <c r="E123" s="205"/>
      <c r="F123" s="205"/>
      <c r="G123" s="182"/>
      <c r="H123" s="205"/>
      <c r="I123" s="205"/>
      <c r="J123" s="205"/>
      <c r="K123" s="205"/>
      <c r="L123" s="205"/>
      <c r="M123" s="205"/>
      <c r="N123" s="182"/>
      <c r="O123" s="205"/>
      <c r="P123" s="205"/>
      <c r="Q123" s="205"/>
      <c r="R123" s="205"/>
    </row>
    <row r="124" spans="1:18" s="184" customFormat="1" x14ac:dyDescent="0.25">
      <c r="A124" s="227"/>
      <c r="B124" s="182"/>
      <c r="C124" s="182"/>
      <c r="D124" s="182"/>
      <c r="E124" s="205"/>
      <c r="F124" s="205"/>
      <c r="G124" s="182"/>
      <c r="H124" s="205"/>
      <c r="I124" s="205"/>
      <c r="J124" s="205"/>
      <c r="K124" s="205"/>
      <c r="L124" s="205"/>
      <c r="M124" s="205"/>
      <c r="N124" s="182"/>
      <c r="O124" s="205"/>
      <c r="P124" s="205"/>
      <c r="Q124" s="205"/>
      <c r="R124" s="205"/>
    </row>
    <row r="125" spans="1:18" s="184" customFormat="1" x14ac:dyDescent="0.25">
      <c r="A125" s="227"/>
      <c r="B125" s="182"/>
      <c r="C125" s="182"/>
      <c r="D125" s="182"/>
      <c r="E125" s="205"/>
      <c r="F125" s="205"/>
      <c r="G125" s="182"/>
      <c r="H125" s="205"/>
      <c r="I125" s="205"/>
      <c r="J125" s="205"/>
      <c r="K125" s="205"/>
      <c r="L125" s="205"/>
      <c r="M125" s="205"/>
      <c r="N125" s="182"/>
      <c r="O125" s="205"/>
      <c r="P125" s="205"/>
      <c r="Q125" s="205"/>
      <c r="R125" s="205"/>
    </row>
    <row r="126" spans="1:18" s="184" customFormat="1" x14ac:dyDescent="0.25">
      <c r="A126" s="227"/>
      <c r="B126" s="182"/>
      <c r="C126" s="182"/>
      <c r="D126" s="182"/>
      <c r="E126" s="205"/>
      <c r="F126" s="205"/>
      <c r="G126" s="182"/>
      <c r="H126" s="205"/>
      <c r="I126" s="205"/>
      <c r="J126" s="205"/>
      <c r="K126" s="205"/>
      <c r="L126" s="205"/>
      <c r="M126" s="205"/>
      <c r="N126" s="182"/>
      <c r="O126" s="205"/>
      <c r="P126" s="205"/>
      <c r="Q126" s="205"/>
      <c r="R126" s="205"/>
    </row>
    <row r="127" spans="1:18" s="184" customFormat="1" x14ac:dyDescent="0.25">
      <c r="A127" s="227"/>
      <c r="B127" s="182"/>
      <c r="C127" s="182"/>
      <c r="D127" s="182"/>
      <c r="E127" s="205"/>
      <c r="F127" s="205"/>
      <c r="G127" s="182"/>
      <c r="H127" s="205"/>
      <c r="I127" s="205"/>
      <c r="J127" s="205"/>
      <c r="K127" s="205"/>
      <c r="L127" s="205"/>
      <c r="M127" s="205"/>
      <c r="N127" s="182"/>
      <c r="O127" s="205"/>
      <c r="P127" s="205"/>
      <c r="Q127" s="205"/>
      <c r="R127" s="205"/>
    </row>
    <row r="128" spans="1:18" s="184" customFormat="1" x14ac:dyDescent="0.25">
      <c r="A128" s="227"/>
      <c r="B128" s="182"/>
      <c r="C128" s="182"/>
      <c r="D128" s="182"/>
      <c r="E128" s="205"/>
      <c r="F128" s="205"/>
      <c r="G128" s="182"/>
      <c r="H128" s="205"/>
      <c r="I128" s="205"/>
      <c r="J128" s="205"/>
      <c r="K128" s="205"/>
      <c r="L128" s="205"/>
      <c r="M128" s="205"/>
      <c r="N128" s="182"/>
      <c r="O128" s="205"/>
      <c r="P128" s="205"/>
      <c r="Q128" s="205"/>
      <c r="R128" s="205"/>
    </row>
    <row r="129" spans="1:18" s="184" customFormat="1" x14ac:dyDescent="0.25">
      <c r="A129" s="227"/>
      <c r="B129" s="182"/>
      <c r="C129" s="182"/>
      <c r="D129" s="182"/>
      <c r="E129" s="205"/>
      <c r="F129" s="205"/>
      <c r="G129" s="182"/>
      <c r="H129" s="205"/>
      <c r="I129" s="205"/>
      <c r="J129" s="205"/>
      <c r="K129" s="205"/>
      <c r="L129" s="205"/>
      <c r="M129" s="205"/>
      <c r="N129" s="182"/>
      <c r="O129" s="205"/>
      <c r="P129" s="205"/>
      <c r="Q129" s="205"/>
      <c r="R129" s="205"/>
    </row>
    <row r="130" spans="1:18" s="184" customFormat="1" x14ac:dyDescent="0.25">
      <c r="A130" s="227"/>
      <c r="B130" s="182"/>
      <c r="C130" s="182"/>
      <c r="D130" s="182"/>
      <c r="E130" s="205"/>
      <c r="F130" s="205"/>
      <c r="G130" s="182"/>
      <c r="H130" s="205"/>
      <c r="I130" s="205"/>
      <c r="J130" s="205"/>
      <c r="K130" s="205"/>
      <c r="L130" s="205"/>
      <c r="M130" s="205"/>
      <c r="N130" s="182"/>
      <c r="O130" s="205"/>
      <c r="P130" s="205"/>
      <c r="Q130" s="205"/>
      <c r="R130" s="205"/>
    </row>
    <row r="131" spans="1:18" s="184" customFormat="1" x14ac:dyDescent="0.25">
      <c r="A131" s="227"/>
      <c r="B131" s="182"/>
      <c r="C131" s="182"/>
      <c r="D131" s="182"/>
      <c r="E131" s="205"/>
      <c r="F131" s="205"/>
      <c r="G131" s="182"/>
      <c r="H131" s="205"/>
      <c r="I131" s="205"/>
      <c r="J131" s="205"/>
      <c r="K131" s="205"/>
      <c r="L131" s="205"/>
      <c r="M131" s="205"/>
      <c r="N131" s="182"/>
      <c r="O131" s="205"/>
      <c r="P131" s="205"/>
      <c r="Q131" s="205"/>
      <c r="R131" s="205"/>
    </row>
    <row r="132" spans="1:18" s="184" customFormat="1" x14ac:dyDescent="0.25">
      <c r="A132" s="227"/>
      <c r="B132" s="182"/>
      <c r="C132" s="182"/>
      <c r="D132" s="182"/>
      <c r="E132" s="205"/>
      <c r="F132" s="205"/>
      <c r="G132" s="182"/>
      <c r="H132" s="205"/>
      <c r="I132" s="205"/>
      <c r="J132" s="205"/>
      <c r="K132" s="205"/>
      <c r="L132" s="205"/>
      <c r="M132" s="205"/>
      <c r="N132" s="182"/>
      <c r="O132" s="205"/>
      <c r="P132" s="205"/>
      <c r="Q132" s="205"/>
      <c r="R132" s="205"/>
    </row>
    <row r="133" spans="1:18" s="184" customFormat="1" x14ac:dyDescent="0.25">
      <c r="A133" s="227"/>
      <c r="B133" s="182"/>
      <c r="C133" s="182"/>
      <c r="D133" s="182"/>
      <c r="E133" s="205"/>
      <c r="F133" s="205"/>
      <c r="G133" s="182"/>
      <c r="H133" s="205"/>
      <c r="I133" s="205"/>
      <c r="J133" s="205"/>
      <c r="K133" s="205"/>
      <c r="L133" s="205"/>
      <c r="M133" s="205"/>
      <c r="N133" s="182"/>
      <c r="O133" s="205"/>
      <c r="P133" s="205"/>
      <c r="Q133" s="205"/>
      <c r="R133" s="205"/>
    </row>
    <row r="134" spans="1:18" s="184" customFormat="1" x14ac:dyDescent="0.25">
      <c r="A134" s="227"/>
      <c r="B134" s="182"/>
      <c r="C134" s="182"/>
      <c r="D134" s="182"/>
      <c r="E134" s="205"/>
      <c r="F134" s="205"/>
      <c r="G134" s="182"/>
      <c r="H134" s="205"/>
      <c r="I134" s="205"/>
      <c r="J134" s="205"/>
      <c r="K134" s="205"/>
      <c r="L134" s="205"/>
      <c r="M134" s="205"/>
      <c r="N134" s="182"/>
      <c r="O134" s="205"/>
      <c r="P134" s="205"/>
      <c r="Q134" s="205"/>
      <c r="R134" s="205"/>
    </row>
    <row r="135" spans="1:18" s="184" customFormat="1" x14ac:dyDescent="0.25">
      <c r="A135" s="227"/>
      <c r="B135" s="182"/>
      <c r="C135" s="182"/>
      <c r="D135" s="182"/>
      <c r="E135" s="205"/>
      <c r="F135" s="205"/>
      <c r="G135" s="182"/>
      <c r="H135" s="205"/>
      <c r="I135" s="205"/>
      <c r="J135" s="205"/>
      <c r="K135" s="205"/>
      <c r="L135" s="205"/>
      <c r="M135" s="205"/>
      <c r="N135" s="182"/>
      <c r="O135" s="205"/>
      <c r="P135" s="205"/>
      <c r="Q135" s="205"/>
      <c r="R135" s="205"/>
    </row>
    <row r="136" spans="1:18" s="184" customFormat="1" x14ac:dyDescent="0.25">
      <c r="A136" s="227"/>
      <c r="B136" s="182"/>
      <c r="C136" s="182"/>
      <c r="D136" s="182"/>
      <c r="E136" s="205"/>
      <c r="F136" s="205"/>
      <c r="G136" s="182"/>
      <c r="H136" s="205"/>
      <c r="I136" s="205"/>
      <c r="J136" s="205"/>
      <c r="K136" s="205"/>
      <c r="L136" s="205"/>
      <c r="M136" s="205"/>
      <c r="N136" s="182"/>
      <c r="O136" s="205"/>
      <c r="P136" s="205"/>
      <c r="Q136" s="205"/>
      <c r="R136" s="205"/>
    </row>
    <row r="137" spans="1:18" s="184" customFormat="1" x14ac:dyDescent="0.25">
      <c r="A137" s="227"/>
      <c r="B137" s="182"/>
      <c r="C137" s="182"/>
      <c r="D137" s="182"/>
      <c r="E137" s="205"/>
      <c r="F137" s="205"/>
      <c r="G137" s="182"/>
      <c r="H137" s="205"/>
      <c r="I137" s="205"/>
      <c r="J137" s="205"/>
      <c r="K137" s="205"/>
      <c r="L137" s="205"/>
      <c r="M137" s="205"/>
      <c r="N137" s="182"/>
      <c r="O137" s="205"/>
      <c r="P137" s="205"/>
      <c r="Q137" s="205"/>
      <c r="R137" s="205"/>
    </row>
    <row r="138" spans="1:18" s="184" customFormat="1" x14ac:dyDescent="0.25">
      <c r="A138" s="227"/>
      <c r="B138" s="182"/>
      <c r="C138" s="182"/>
      <c r="D138" s="182"/>
      <c r="E138" s="205"/>
      <c r="F138" s="205"/>
      <c r="G138" s="182"/>
      <c r="H138" s="205"/>
      <c r="I138" s="205"/>
      <c r="J138" s="205"/>
      <c r="K138" s="205"/>
      <c r="L138" s="205"/>
      <c r="M138" s="205"/>
      <c r="N138" s="182"/>
      <c r="O138" s="205"/>
      <c r="P138" s="205"/>
      <c r="Q138" s="205"/>
      <c r="R138" s="205"/>
    </row>
    <row r="139" spans="1:18" s="184" customFormat="1" x14ac:dyDescent="0.25">
      <c r="A139" s="227"/>
      <c r="B139" s="182"/>
      <c r="C139" s="182"/>
      <c r="D139" s="182"/>
      <c r="E139" s="205"/>
      <c r="F139" s="205"/>
      <c r="G139" s="182"/>
      <c r="H139" s="205"/>
      <c r="I139" s="205"/>
      <c r="J139" s="205"/>
      <c r="K139" s="205"/>
      <c r="L139" s="205"/>
      <c r="M139" s="205"/>
      <c r="N139" s="182"/>
      <c r="O139" s="205"/>
      <c r="P139" s="205"/>
      <c r="Q139" s="205"/>
      <c r="R139" s="205"/>
    </row>
    <row r="140" spans="1:18" s="184" customFormat="1" x14ac:dyDescent="0.25">
      <c r="A140" s="227"/>
      <c r="B140" s="182"/>
      <c r="C140" s="182"/>
      <c r="D140" s="182"/>
      <c r="E140" s="205"/>
      <c r="F140" s="205"/>
      <c r="G140" s="182"/>
      <c r="H140" s="205"/>
      <c r="I140" s="205"/>
      <c r="J140" s="205"/>
      <c r="K140" s="205"/>
      <c r="L140" s="205"/>
      <c r="M140" s="205"/>
      <c r="N140" s="182"/>
      <c r="O140" s="205"/>
      <c r="P140" s="205"/>
      <c r="Q140" s="205"/>
      <c r="R140" s="205"/>
    </row>
    <row r="141" spans="1:18" s="184" customFormat="1" x14ac:dyDescent="0.25">
      <c r="A141" s="227"/>
      <c r="B141" s="182"/>
      <c r="C141" s="182"/>
      <c r="D141" s="182"/>
      <c r="E141" s="205"/>
      <c r="F141" s="205"/>
      <c r="G141" s="182"/>
      <c r="H141" s="205"/>
      <c r="I141" s="205"/>
      <c r="J141" s="205"/>
      <c r="K141" s="205"/>
      <c r="L141" s="205"/>
      <c r="M141" s="205"/>
      <c r="N141" s="182"/>
      <c r="O141" s="205"/>
      <c r="P141" s="205"/>
      <c r="Q141" s="205"/>
      <c r="R141" s="205"/>
    </row>
    <row r="142" spans="1:18" s="184" customFormat="1" x14ac:dyDescent="0.25">
      <c r="A142" s="227"/>
      <c r="B142" s="182"/>
      <c r="C142" s="182"/>
      <c r="D142" s="182"/>
      <c r="E142" s="205"/>
      <c r="F142" s="205"/>
      <c r="G142" s="182"/>
      <c r="H142" s="205"/>
      <c r="I142" s="205"/>
      <c r="J142" s="205"/>
      <c r="K142" s="205"/>
      <c r="L142" s="205"/>
      <c r="M142" s="205"/>
      <c r="N142" s="182"/>
      <c r="O142" s="205"/>
      <c r="P142" s="205"/>
      <c r="Q142" s="205"/>
      <c r="R142" s="205"/>
    </row>
    <row r="143" spans="1:18" s="184" customFormat="1" x14ac:dyDescent="0.25">
      <c r="A143" s="227"/>
      <c r="B143" s="182"/>
      <c r="C143" s="182"/>
      <c r="D143" s="182"/>
      <c r="E143" s="205"/>
      <c r="F143" s="205"/>
      <c r="G143" s="182"/>
      <c r="H143" s="205"/>
      <c r="I143" s="205"/>
      <c r="J143" s="205"/>
      <c r="K143" s="205"/>
      <c r="L143" s="205"/>
      <c r="M143" s="205"/>
      <c r="N143" s="182"/>
      <c r="O143" s="205"/>
      <c r="P143" s="205"/>
      <c r="Q143" s="205"/>
      <c r="R143" s="205"/>
    </row>
    <row r="144" spans="1:18" s="184" customFormat="1" x14ac:dyDescent="0.25">
      <c r="A144" s="227"/>
      <c r="B144" s="182"/>
      <c r="C144" s="182"/>
      <c r="D144" s="182"/>
      <c r="E144" s="205"/>
      <c r="F144" s="205"/>
      <c r="G144" s="182"/>
      <c r="H144" s="205"/>
      <c r="I144" s="205"/>
      <c r="J144" s="205"/>
      <c r="K144" s="205"/>
      <c r="L144" s="205"/>
      <c r="M144" s="205"/>
      <c r="N144" s="182"/>
      <c r="O144" s="205"/>
      <c r="P144" s="205"/>
      <c r="Q144" s="205"/>
      <c r="R144" s="205"/>
    </row>
    <row r="145" spans="1:18" s="184" customFormat="1" x14ac:dyDescent="0.25">
      <c r="A145" s="227"/>
      <c r="B145" s="182"/>
      <c r="C145" s="182"/>
      <c r="D145" s="182"/>
      <c r="E145" s="205"/>
      <c r="F145" s="205"/>
      <c r="G145" s="182"/>
      <c r="H145" s="205"/>
      <c r="I145" s="205"/>
      <c r="J145" s="205"/>
      <c r="K145" s="205"/>
      <c r="L145" s="205"/>
      <c r="M145" s="205"/>
      <c r="N145" s="182"/>
      <c r="O145" s="205"/>
      <c r="P145" s="205"/>
      <c r="Q145" s="205"/>
      <c r="R145" s="205"/>
    </row>
    <row r="146" spans="1:18" s="184" customFormat="1" x14ac:dyDescent="0.25">
      <c r="A146" s="227"/>
      <c r="B146" s="182"/>
      <c r="C146" s="182"/>
      <c r="D146" s="182"/>
      <c r="E146" s="205"/>
      <c r="F146" s="205"/>
      <c r="G146" s="182"/>
      <c r="H146" s="205"/>
      <c r="I146" s="205"/>
      <c r="J146" s="205"/>
      <c r="K146" s="205"/>
      <c r="L146" s="205"/>
      <c r="M146" s="205"/>
      <c r="N146" s="182"/>
      <c r="O146" s="205"/>
      <c r="P146" s="205"/>
      <c r="Q146" s="205"/>
      <c r="R146" s="205"/>
    </row>
    <row r="147" spans="1:18" s="184" customFormat="1" x14ac:dyDescent="0.25">
      <c r="A147" s="227"/>
      <c r="B147" s="182"/>
      <c r="C147" s="182"/>
      <c r="D147" s="182"/>
      <c r="E147" s="205"/>
      <c r="F147" s="205"/>
      <c r="G147" s="182"/>
      <c r="H147" s="205"/>
      <c r="I147" s="205"/>
      <c r="J147" s="205"/>
      <c r="K147" s="205"/>
      <c r="L147" s="205"/>
      <c r="M147" s="205"/>
      <c r="N147" s="182"/>
      <c r="O147" s="205"/>
      <c r="P147" s="205"/>
      <c r="Q147" s="205"/>
      <c r="R147" s="205"/>
    </row>
    <row r="148" spans="1:18" s="184" customFormat="1" x14ac:dyDescent="0.25">
      <c r="A148" s="227"/>
      <c r="B148" s="182"/>
      <c r="C148" s="182"/>
      <c r="D148" s="182"/>
      <c r="E148" s="205"/>
      <c r="F148" s="205"/>
      <c r="G148" s="182"/>
      <c r="H148" s="205"/>
      <c r="I148" s="205"/>
      <c r="J148" s="205"/>
      <c r="K148" s="205"/>
      <c r="L148" s="205"/>
      <c r="M148" s="205"/>
      <c r="N148" s="182"/>
      <c r="O148" s="205"/>
      <c r="P148" s="205"/>
      <c r="Q148" s="205"/>
      <c r="R148" s="205"/>
    </row>
    <row r="149" spans="1:18" s="184" customFormat="1" x14ac:dyDescent="0.25">
      <c r="A149" s="227"/>
      <c r="B149" s="182"/>
      <c r="C149" s="182"/>
      <c r="D149" s="182"/>
      <c r="E149" s="205"/>
      <c r="F149" s="205"/>
      <c r="G149" s="182"/>
      <c r="H149" s="205"/>
      <c r="I149" s="205"/>
      <c r="J149" s="205"/>
      <c r="K149" s="205"/>
      <c r="L149" s="205"/>
      <c r="M149" s="205"/>
      <c r="N149" s="182"/>
      <c r="O149" s="205"/>
      <c r="P149" s="205"/>
      <c r="Q149" s="205"/>
      <c r="R149" s="205"/>
    </row>
    <row r="150" spans="1:18" s="184" customFormat="1" x14ac:dyDescent="0.25">
      <c r="A150" s="227"/>
      <c r="B150" s="182"/>
      <c r="C150" s="182"/>
      <c r="D150" s="182"/>
      <c r="E150" s="205"/>
      <c r="F150" s="205"/>
      <c r="G150" s="182"/>
      <c r="H150" s="205"/>
      <c r="I150" s="205"/>
      <c r="J150" s="205"/>
      <c r="K150" s="205"/>
      <c r="L150" s="205"/>
      <c r="M150" s="205"/>
      <c r="N150" s="182"/>
      <c r="O150" s="205"/>
      <c r="P150" s="205"/>
      <c r="Q150" s="205"/>
      <c r="R150" s="205"/>
    </row>
    <row r="151" spans="1:18" s="184" customFormat="1" x14ac:dyDescent="0.25">
      <c r="A151" s="227"/>
      <c r="B151" s="182"/>
      <c r="C151" s="182"/>
      <c r="D151" s="182"/>
      <c r="E151" s="205"/>
      <c r="F151" s="205"/>
      <c r="G151" s="182"/>
      <c r="H151" s="205"/>
      <c r="I151" s="205"/>
      <c r="J151" s="205"/>
      <c r="K151" s="205"/>
      <c r="L151" s="205"/>
      <c r="M151" s="205"/>
      <c r="N151" s="182"/>
      <c r="O151" s="205"/>
      <c r="P151" s="205"/>
      <c r="Q151" s="205"/>
      <c r="R151" s="205"/>
    </row>
    <row r="152" spans="1:18" s="184" customFormat="1" x14ac:dyDescent="0.25">
      <c r="A152" s="227"/>
      <c r="B152" s="182"/>
      <c r="C152" s="182"/>
      <c r="D152" s="182"/>
      <c r="E152" s="205"/>
      <c r="F152" s="205"/>
      <c r="G152" s="182"/>
      <c r="H152" s="205"/>
      <c r="I152" s="205"/>
      <c r="J152" s="205"/>
      <c r="K152" s="205"/>
      <c r="L152" s="205"/>
      <c r="M152" s="205"/>
      <c r="N152" s="182"/>
      <c r="O152" s="205"/>
      <c r="P152" s="205"/>
      <c r="Q152" s="205"/>
      <c r="R152" s="205"/>
    </row>
    <row r="153" spans="1:18" s="184" customFormat="1" x14ac:dyDescent="0.25">
      <c r="A153" s="227"/>
      <c r="B153" s="182"/>
      <c r="C153" s="182"/>
      <c r="D153" s="182"/>
      <c r="E153" s="205"/>
      <c r="F153" s="205"/>
      <c r="G153" s="182"/>
      <c r="H153" s="205"/>
      <c r="I153" s="205"/>
      <c r="J153" s="205"/>
      <c r="K153" s="205"/>
      <c r="L153" s="205"/>
      <c r="M153" s="205"/>
      <c r="N153" s="182"/>
      <c r="O153" s="205"/>
      <c r="P153" s="205"/>
      <c r="Q153" s="205"/>
      <c r="R153" s="205"/>
    </row>
    <row r="154" spans="1:18" s="184" customFormat="1" x14ac:dyDescent="0.25">
      <c r="A154" s="227"/>
      <c r="B154" s="182"/>
      <c r="C154" s="182"/>
      <c r="D154" s="182"/>
      <c r="E154" s="205"/>
      <c r="F154" s="205"/>
      <c r="G154" s="182"/>
      <c r="H154" s="205"/>
      <c r="I154" s="205"/>
      <c r="J154" s="205"/>
      <c r="K154" s="205"/>
      <c r="L154" s="205"/>
      <c r="M154" s="205"/>
      <c r="N154" s="182"/>
      <c r="O154" s="205"/>
      <c r="P154" s="205"/>
      <c r="Q154" s="205"/>
      <c r="R154" s="205"/>
    </row>
    <row r="155" spans="1:18" s="184" customFormat="1" x14ac:dyDescent="0.25">
      <c r="A155" s="227"/>
      <c r="B155" s="182"/>
      <c r="C155" s="182"/>
      <c r="D155" s="182"/>
      <c r="E155" s="205"/>
      <c r="F155" s="205"/>
      <c r="G155" s="182"/>
      <c r="H155" s="205"/>
      <c r="I155" s="205"/>
      <c r="J155" s="205"/>
      <c r="K155" s="205"/>
      <c r="L155" s="205"/>
      <c r="M155" s="205"/>
      <c r="N155" s="182"/>
      <c r="O155" s="205"/>
      <c r="P155" s="205"/>
      <c r="Q155" s="205"/>
      <c r="R155" s="205"/>
    </row>
    <row r="156" spans="1:18" s="184" customFormat="1" x14ac:dyDescent="0.25">
      <c r="A156" s="227"/>
      <c r="B156" s="182"/>
      <c r="C156" s="182"/>
      <c r="D156" s="182"/>
      <c r="E156" s="205"/>
      <c r="F156" s="205"/>
      <c r="G156" s="182"/>
      <c r="H156" s="205"/>
      <c r="I156" s="205"/>
      <c r="J156" s="205"/>
      <c r="K156" s="205"/>
      <c r="L156" s="205"/>
      <c r="M156" s="205"/>
      <c r="N156" s="182"/>
      <c r="O156" s="205"/>
      <c r="P156" s="205"/>
      <c r="Q156" s="205"/>
      <c r="R156" s="205"/>
    </row>
    <row r="157" spans="1:18" s="184" customFormat="1" x14ac:dyDescent="0.25">
      <c r="A157" s="227"/>
      <c r="B157" s="182"/>
      <c r="C157" s="182"/>
      <c r="D157" s="182"/>
      <c r="E157" s="205"/>
      <c r="F157" s="205"/>
      <c r="G157" s="182"/>
      <c r="H157" s="205"/>
      <c r="I157" s="205"/>
      <c r="J157" s="205"/>
      <c r="K157" s="205"/>
      <c r="L157" s="205"/>
      <c r="M157" s="205"/>
      <c r="N157" s="182"/>
      <c r="O157" s="205"/>
      <c r="P157" s="205"/>
      <c r="Q157" s="205"/>
      <c r="R157" s="205"/>
    </row>
    <row r="158" spans="1:18" s="184" customFormat="1" x14ac:dyDescent="0.25">
      <c r="A158" s="227"/>
      <c r="B158" s="182"/>
      <c r="C158" s="182"/>
      <c r="D158" s="182"/>
      <c r="E158" s="205"/>
      <c r="F158" s="205"/>
      <c r="G158" s="182"/>
      <c r="H158" s="205"/>
      <c r="I158" s="205"/>
      <c r="J158" s="205"/>
      <c r="K158" s="205"/>
      <c r="L158" s="205"/>
      <c r="M158" s="205"/>
      <c r="N158" s="182"/>
      <c r="O158" s="205"/>
      <c r="P158" s="205"/>
      <c r="Q158" s="205"/>
      <c r="R158" s="205"/>
    </row>
    <row r="159" spans="1:18" s="184" customFormat="1" x14ac:dyDescent="0.25">
      <c r="A159" s="227"/>
      <c r="B159" s="182"/>
      <c r="C159" s="182"/>
      <c r="D159" s="182"/>
      <c r="E159" s="205"/>
      <c r="F159" s="205"/>
      <c r="G159" s="182"/>
      <c r="H159" s="205"/>
      <c r="I159" s="205"/>
      <c r="J159" s="205"/>
      <c r="K159" s="205"/>
      <c r="L159" s="205"/>
      <c r="M159" s="205"/>
      <c r="N159" s="182"/>
      <c r="O159" s="205"/>
      <c r="P159" s="205"/>
      <c r="Q159" s="205"/>
      <c r="R159" s="205"/>
    </row>
    <row r="160" spans="1:18" s="184" customFormat="1" x14ac:dyDescent="0.25">
      <c r="A160" s="227"/>
      <c r="B160" s="182"/>
      <c r="C160" s="182"/>
      <c r="D160" s="182"/>
      <c r="E160" s="205"/>
      <c r="F160" s="205"/>
      <c r="G160" s="182"/>
      <c r="H160" s="205"/>
      <c r="I160" s="205"/>
      <c r="J160" s="205"/>
      <c r="K160" s="205"/>
      <c r="L160" s="205"/>
      <c r="M160" s="205"/>
      <c r="N160" s="182"/>
      <c r="O160" s="205"/>
      <c r="P160" s="205"/>
      <c r="Q160" s="205"/>
      <c r="R160" s="205"/>
    </row>
    <row r="161" spans="1:18" s="184" customFormat="1" x14ac:dyDescent="0.25">
      <c r="A161" s="227"/>
      <c r="B161" s="182"/>
      <c r="C161" s="182"/>
      <c r="D161" s="182"/>
      <c r="E161" s="205"/>
      <c r="F161" s="205"/>
      <c r="G161" s="182"/>
      <c r="H161" s="205"/>
      <c r="I161" s="205"/>
      <c r="J161" s="205"/>
      <c r="K161" s="205"/>
      <c r="L161" s="205"/>
      <c r="M161" s="205"/>
      <c r="N161" s="182"/>
      <c r="O161" s="205"/>
      <c r="P161" s="205"/>
      <c r="Q161" s="205"/>
      <c r="R161" s="205"/>
    </row>
    <row r="162" spans="1:18" s="184" customFormat="1" x14ac:dyDescent="0.25">
      <c r="A162" s="227"/>
      <c r="B162" s="182"/>
      <c r="C162" s="182"/>
      <c r="D162" s="182"/>
      <c r="E162" s="205"/>
      <c r="F162" s="205"/>
      <c r="G162" s="182"/>
      <c r="H162" s="205"/>
      <c r="I162" s="205"/>
      <c r="J162" s="205"/>
      <c r="K162" s="205"/>
      <c r="L162" s="205"/>
      <c r="M162" s="205"/>
      <c r="N162" s="182"/>
      <c r="O162" s="205"/>
      <c r="P162" s="205"/>
      <c r="Q162" s="205"/>
      <c r="R162" s="205"/>
    </row>
    <row r="163" spans="1:18" s="184" customFormat="1" x14ac:dyDescent="0.25">
      <c r="A163" s="227"/>
      <c r="B163" s="182"/>
      <c r="C163" s="182"/>
      <c r="D163" s="182"/>
      <c r="E163" s="205"/>
      <c r="F163" s="205"/>
      <c r="G163" s="182"/>
      <c r="H163" s="205"/>
      <c r="I163" s="205"/>
      <c r="J163" s="205"/>
      <c r="K163" s="205"/>
      <c r="L163" s="205"/>
      <c r="M163" s="205"/>
      <c r="N163" s="182"/>
      <c r="O163" s="205"/>
      <c r="P163" s="205"/>
      <c r="Q163" s="205"/>
      <c r="R163" s="205"/>
    </row>
    <row r="164" spans="1:18" s="184" customFormat="1" x14ac:dyDescent="0.25">
      <c r="A164" s="227"/>
      <c r="B164" s="182"/>
      <c r="C164" s="182"/>
      <c r="D164" s="182"/>
      <c r="E164" s="205"/>
      <c r="F164" s="205"/>
      <c r="G164" s="182"/>
      <c r="H164" s="205"/>
      <c r="I164" s="205"/>
      <c r="J164" s="205"/>
      <c r="K164" s="205"/>
      <c r="L164" s="205"/>
      <c r="M164" s="205"/>
      <c r="N164" s="182"/>
      <c r="O164" s="205"/>
      <c r="P164" s="205"/>
      <c r="Q164" s="205"/>
      <c r="R164" s="205"/>
    </row>
    <row r="165" spans="1:18" s="184" customFormat="1" x14ac:dyDescent="0.25">
      <c r="A165" s="227"/>
      <c r="B165" s="182"/>
      <c r="C165" s="182"/>
      <c r="D165" s="182"/>
      <c r="E165" s="205"/>
      <c r="F165" s="205"/>
      <c r="G165" s="182"/>
      <c r="H165" s="205"/>
      <c r="I165" s="205"/>
      <c r="J165" s="205"/>
      <c r="K165" s="205"/>
      <c r="L165" s="205"/>
      <c r="M165" s="205"/>
      <c r="N165" s="182"/>
      <c r="O165" s="205"/>
      <c r="P165" s="205"/>
      <c r="Q165" s="205"/>
      <c r="R165" s="205"/>
    </row>
    <row r="166" spans="1:18" s="184" customFormat="1" x14ac:dyDescent="0.25">
      <c r="A166" s="227"/>
      <c r="B166" s="182"/>
      <c r="C166" s="182"/>
      <c r="D166" s="182"/>
      <c r="E166" s="205"/>
      <c r="F166" s="205"/>
      <c r="G166" s="182"/>
      <c r="H166" s="205"/>
      <c r="I166" s="205"/>
      <c r="J166" s="205"/>
      <c r="K166" s="205"/>
      <c r="L166" s="205"/>
      <c r="M166" s="205"/>
      <c r="N166" s="182"/>
      <c r="O166" s="205"/>
      <c r="P166" s="205"/>
      <c r="Q166" s="205"/>
      <c r="R166" s="205"/>
    </row>
    <row r="167" spans="1:18" s="184" customFormat="1" x14ac:dyDescent="0.25">
      <c r="A167" s="227"/>
      <c r="B167" s="182"/>
      <c r="C167" s="182"/>
      <c r="D167" s="182"/>
      <c r="E167" s="205"/>
      <c r="F167" s="205"/>
      <c r="G167" s="182"/>
      <c r="H167" s="205"/>
      <c r="I167" s="205"/>
      <c r="J167" s="205"/>
      <c r="K167" s="205"/>
      <c r="L167" s="205"/>
      <c r="M167" s="205"/>
      <c r="N167" s="182"/>
      <c r="O167" s="205"/>
      <c r="P167" s="205"/>
      <c r="Q167" s="205"/>
      <c r="R167" s="205"/>
    </row>
    <row r="168" spans="1:18" s="184" customFormat="1" x14ac:dyDescent="0.25">
      <c r="A168" s="227"/>
      <c r="B168" s="182"/>
      <c r="C168" s="182"/>
      <c r="D168" s="182"/>
      <c r="E168" s="205"/>
      <c r="F168" s="205"/>
      <c r="G168" s="182"/>
      <c r="H168" s="205"/>
      <c r="I168" s="205"/>
      <c r="J168" s="205"/>
      <c r="K168" s="205"/>
      <c r="L168" s="205"/>
      <c r="M168" s="205"/>
      <c r="N168" s="182"/>
      <c r="O168" s="205"/>
      <c r="P168" s="205"/>
      <c r="Q168" s="205"/>
      <c r="R168" s="205"/>
    </row>
    <row r="169" spans="1:18" s="184" customFormat="1" x14ac:dyDescent="0.25">
      <c r="A169" s="227"/>
      <c r="B169" s="182"/>
      <c r="C169" s="182"/>
      <c r="D169" s="182"/>
      <c r="E169" s="205"/>
      <c r="F169" s="205"/>
      <c r="G169" s="182"/>
      <c r="H169" s="205"/>
      <c r="I169" s="205"/>
      <c r="J169" s="205"/>
      <c r="K169" s="205"/>
      <c r="L169" s="205"/>
      <c r="M169" s="205"/>
      <c r="N169" s="182"/>
      <c r="O169" s="205"/>
      <c r="P169" s="205"/>
      <c r="Q169" s="205"/>
      <c r="R169" s="205"/>
    </row>
    <row r="170" spans="1:18" s="184" customFormat="1" x14ac:dyDescent="0.25">
      <c r="A170" s="227"/>
      <c r="B170" s="182"/>
      <c r="C170" s="182"/>
      <c r="D170" s="182"/>
      <c r="E170" s="205"/>
      <c r="F170" s="205"/>
      <c r="G170" s="182"/>
      <c r="H170" s="205"/>
      <c r="I170" s="205"/>
      <c r="J170" s="205"/>
      <c r="K170" s="205"/>
      <c r="L170" s="205"/>
      <c r="M170" s="205"/>
      <c r="N170" s="182"/>
      <c r="O170" s="205"/>
      <c r="P170" s="205"/>
      <c r="Q170" s="205"/>
      <c r="R170" s="205"/>
    </row>
    <row r="171" spans="1:18" s="184" customFormat="1" x14ac:dyDescent="0.25">
      <c r="A171" s="227"/>
      <c r="B171" s="182"/>
      <c r="C171" s="182"/>
      <c r="D171" s="182"/>
      <c r="E171" s="205"/>
      <c r="F171" s="205"/>
      <c r="G171" s="182"/>
      <c r="H171" s="205"/>
      <c r="I171" s="205"/>
      <c r="J171" s="205"/>
      <c r="K171" s="205"/>
      <c r="L171" s="205"/>
      <c r="M171" s="205"/>
      <c r="N171" s="182"/>
      <c r="O171" s="205"/>
      <c r="P171" s="205"/>
      <c r="Q171" s="205"/>
      <c r="R171" s="205"/>
    </row>
    <row r="172" spans="1:18" s="184" customFormat="1" x14ac:dyDescent="0.25">
      <c r="A172" s="227"/>
      <c r="B172" s="182"/>
      <c r="C172" s="182"/>
      <c r="D172" s="182"/>
      <c r="E172" s="205"/>
      <c r="F172" s="205"/>
      <c r="G172" s="182"/>
      <c r="H172" s="205"/>
      <c r="I172" s="205"/>
      <c r="J172" s="205"/>
      <c r="K172" s="205"/>
      <c r="L172" s="205"/>
      <c r="M172" s="205"/>
      <c r="N172" s="182"/>
      <c r="O172" s="205"/>
      <c r="P172" s="205"/>
      <c r="Q172" s="205"/>
      <c r="R172" s="205"/>
    </row>
    <row r="173" spans="1:18" s="184" customFormat="1" x14ac:dyDescent="0.25">
      <c r="A173" s="227"/>
      <c r="B173" s="182"/>
      <c r="C173" s="182"/>
      <c r="D173" s="182"/>
      <c r="E173" s="205"/>
      <c r="F173" s="205"/>
      <c r="G173" s="182"/>
      <c r="H173" s="205"/>
      <c r="I173" s="205"/>
      <c r="J173" s="205"/>
      <c r="K173" s="205"/>
      <c r="L173" s="205"/>
      <c r="M173" s="205"/>
      <c r="N173" s="182"/>
      <c r="O173" s="205"/>
      <c r="P173" s="205"/>
      <c r="Q173" s="205"/>
      <c r="R173" s="205"/>
    </row>
    <row r="174" spans="1:18" s="184" customFormat="1" x14ac:dyDescent="0.25">
      <c r="A174" s="227"/>
      <c r="B174" s="182"/>
      <c r="C174" s="182"/>
      <c r="D174" s="182"/>
      <c r="E174" s="205"/>
      <c r="F174" s="205"/>
      <c r="G174" s="182"/>
      <c r="H174" s="205"/>
      <c r="I174" s="205"/>
      <c r="J174" s="205"/>
      <c r="K174" s="205"/>
      <c r="L174" s="205"/>
      <c r="M174" s="205"/>
      <c r="N174" s="182"/>
      <c r="O174" s="205"/>
      <c r="P174" s="205"/>
      <c r="Q174" s="205"/>
      <c r="R174" s="205"/>
    </row>
    <row r="175" spans="1:18" s="184" customFormat="1" x14ac:dyDescent="0.25">
      <c r="A175" s="227"/>
      <c r="B175" s="182"/>
      <c r="C175" s="182"/>
      <c r="D175" s="182"/>
      <c r="E175" s="205"/>
      <c r="F175" s="205"/>
      <c r="G175" s="182"/>
      <c r="H175" s="205"/>
      <c r="I175" s="205"/>
      <c r="J175" s="205"/>
      <c r="K175" s="205"/>
      <c r="L175" s="205"/>
      <c r="M175" s="205"/>
      <c r="N175" s="182"/>
      <c r="O175" s="205"/>
      <c r="P175" s="205"/>
      <c r="Q175" s="205"/>
      <c r="R175" s="205"/>
    </row>
    <row r="176" spans="1:18" s="184" customFormat="1" x14ac:dyDescent="0.25">
      <c r="A176" s="227"/>
      <c r="B176" s="182"/>
      <c r="C176" s="182"/>
      <c r="D176" s="182"/>
      <c r="E176" s="205"/>
      <c r="F176" s="205"/>
      <c r="G176" s="182"/>
      <c r="H176" s="205"/>
      <c r="I176" s="205"/>
      <c r="J176" s="205"/>
      <c r="K176" s="205"/>
      <c r="L176" s="205"/>
      <c r="M176" s="205"/>
      <c r="N176" s="182"/>
      <c r="O176" s="205"/>
      <c r="P176" s="205"/>
      <c r="Q176" s="205"/>
      <c r="R176" s="205"/>
    </row>
    <row r="177" spans="1:18" s="184" customFormat="1" x14ac:dyDescent="0.25">
      <c r="A177" s="227"/>
      <c r="B177" s="182"/>
      <c r="C177" s="182"/>
      <c r="D177" s="182"/>
      <c r="E177" s="205"/>
      <c r="F177" s="205"/>
      <c r="G177" s="182"/>
      <c r="H177" s="205"/>
      <c r="I177" s="205"/>
      <c r="J177" s="205"/>
      <c r="K177" s="205"/>
      <c r="L177" s="205"/>
      <c r="M177" s="205"/>
      <c r="N177" s="182"/>
      <c r="O177" s="205"/>
      <c r="P177" s="205"/>
      <c r="Q177" s="205"/>
      <c r="R177" s="205"/>
    </row>
    <row r="178" spans="1:18" s="184" customFormat="1" x14ac:dyDescent="0.25">
      <c r="A178" s="227"/>
      <c r="B178" s="182"/>
      <c r="C178" s="182"/>
      <c r="D178" s="182"/>
      <c r="E178" s="205"/>
      <c r="F178" s="205"/>
      <c r="G178" s="182"/>
      <c r="H178" s="205"/>
      <c r="I178" s="205"/>
      <c r="J178" s="205"/>
      <c r="K178" s="205"/>
      <c r="L178" s="205"/>
      <c r="M178" s="205"/>
      <c r="N178" s="182"/>
      <c r="O178" s="205"/>
      <c r="P178" s="205"/>
      <c r="Q178" s="205"/>
      <c r="R178" s="205"/>
    </row>
    <row r="179" spans="1:18" s="184" customFormat="1" x14ac:dyDescent="0.25">
      <c r="A179" s="227"/>
      <c r="B179" s="182"/>
      <c r="C179" s="182"/>
      <c r="D179" s="182"/>
      <c r="E179" s="205"/>
      <c r="F179" s="205"/>
      <c r="G179" s="182"/>
      <c r="H179" s="205"/>
      <c r="I179" s="205"/>
      <c r="J179" s="205"/>
      <c r="K179" s="205"/>
      <c r="L179" s="205"/>
      <c r="M179" s="205"/>
      <c r="N179" s="182"/>
      <c r="O179" s="205"/>
      <c r="P179" s="205"/>
      <c r="Q179" s="205"/>
      <c r="R179" s="205"/>
    </row>
    <row r="180" spans="1:18" s="184" customFormat="1" x14ac:dyDescent="0.25">
      <c r="A180" s="227"/>
      <c r="B180" s="182"/>
      <c r="C180" s="182"/>
      <c r="D180" s="182"/>
      <c r="E180" s="205"/>
      <c r="F180" s="205"/>
      <c r="G180" s="182"/>
      <c r="H180" s="205"/>
      <c r="I180" s="205"/>
      <c r="J180" s="205"/>
      <c r="K180" s="205"/>
      <c r="L180" s="205"/>
      <c r="M180" s="205"/>
      <c r="N180" s="182"/>
      <c r="O180" s="205"/>
      <c r="P180" s="205"/>
      <c r="Q180" s="205"/>
      <c r="R180" s="205"/>
    </row>
    <row r="181" spans="1:18" s="184" customFormat="1" x14ac:dyDescent="0.25">
      <c r="A181" s="227"/>
      <c r="B181" s="182"/>
      <c r="C181" s="182"/>
      <c r="D181" s="182"/>
      <c r="E181" s="205"/>
      <c r="F181" s="205"/>
      <c r="G181" s="182"/>
      <c r="H181" s="205"/>
      <c r="I181" s="205"/>
      <c r="J181" s="205"/>
      <c r="K181" s="205"/>
      <c r="L181" s="205"/>
      <c r="M181" s="205"/>
      <c r="N181" s="182"/>
      <c r="O181" s="205"/>
      <c r="P181" s="205"/>
      <c r="Q181" s="205"/>
      <c r="R181" s="205"/>
    </row>
    <row r="182" spans="1:18" s="184" customFormat="1" x14ac:dyDescent="0.25">
      <c r="A182" s="227"/>
      <c r="B182" s="182"/>
      <c r="C182" s="182"/>
      <c r="D182" s="182"/>
      <c r="E182" s="205"/>
      <c r="F182" s="205"/>
      <c r="G182" s="182"/>
      <c r="H182" s="205"/>
      <c r="I182" s="205"/>
      <c r="J182" s="205"/>
      <c r="K182" s="205"/>
      <c r="L182" s="205"/>
      <c r="M182" s="205"/>
      <c r="N182" s="182"/>
      <c r="O182" s="205"/>
      <c r="P182" s="205"/>
      <c r="Q182" s="205"/>
      <c r="R182" s="205"/>
    </row>
  </sheetData>
  <mergeCells count="18">
    <mergeCell ref="D2:E2"/>
    <mergeCell ref="I2:J2"/>
    <mergeCell ref="P2:Q2"/>
    <mergeCell ref="D14:E14"/>
    <mergeCell ref="I14:J14"/>
    <mergeCell ref="P14:Q14"/>
    <mergeCell ref="D22:E22"/>
    <mergeCell ref="I22:J22"/>
    <mergeCell ref="P22:Q22"/>
    <mergeCell ref="D33:E33"/>
    <mergeCell ref="I33:J33"/>
    <mergeCell ref="P33:Q33"/>
    <mergeCell ref="D41:E41"/>
    <mergeCell ref="I41:J41"/>
    <mergeCell ref="P41:Q41"/>
    <mergeCell ref="D48:E48"/>
    <mergeCell ref="I48:J48"/>
    <mergeCell ref="P48:Q48"/>
  </mergeCells>
  <pageMargins left="0.7" right="0.7" top="0.75" bottom="0.75" header="0.3" footer="0.3"/>
  <pageSetup scale="78" orientation="portrait" r:id="rId1"/>
  <headerFooter>
    <oddHeader>&amp;L&amp;A&amp;C&amp;F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Questions</vt:lpstr>
      <vt:lpstr>Answer guide</vt:lpstr>
      <vt:lpstr>Answers</vt:lpstr>
      <vt:lpstr>T Accounts</vt:lpstr>
      <vt:lpstr>T Accounts (2)</vt:lpstr>
      <vt:lpstr>Questions!_Hlk78205594</vt:lpstr>
      <vt:lpstr>'Answer guide'!Print_Area</vt:lpstr>
      <vt:lpstr>Answers!Print_Area</vt:lpstr>
      <vt:lpstr>Questions!Print_Area</vt:lpstr>
      <vt:lpstr>'T Accounts'!Print_Area</vt:lpstr>
      <vt:lpstr>'T Accounts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Godfrey</dc:creator>
  <cp:lastModifiedBy>HowardGodfrey</cp:lastModifiedBy>
  <cp:lastPrinted>2013-03-13T04:42:56Z</cp:lastPrinted>
  <dcterms:created xsi:type="dcterms:W3CDTF">2003-07-21T22:00:20Z</dcterms:created>
  <dcterms:modified xsi:type="dcterms:W3CDTF">2013-03-13T04:46:03Z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-1097682121</vt:i4>
  </property>
  <property fmtid="{D5CDD505-2E9C-101B-9397-08002B2CF9AE}" pid="3" name="_EmailSubject">
    <vt:lpwstr>Files</vt:lpwstr>
  </property>
  <property fmtid="{D5CDD505-2E9C-101B-9397-08002B2CF9AE}" pid="4" name="_AuthorEmail">
    <vt:lpwstr>hgodfrey@email.uncc.edu</vt:lpwstr>
  </property>
  <property fmtid="{D5CDD505-2E9C-101B-9397-08002B2CF9AE}" pid="5" name="_AuthorEmailDisplayName">
    <vt:lpwstr>Godfrey, Howard</vt:lpwstr>
  </property>
  <property fmtid="{D5CDD505-2E9C-101B-9397-08002B2CF9AE}" pid="6" name="_ReviewingToolsShownOnce">
    <vt:lpwstr/>
  </property>
</Properties>
</file>