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540" windowHeight="12885" tabRatio="602"/>
  </bookViews>
  <sheets>
    <sheet name="Problem" sheetId="3" r:id="rId1"/>
    <sheet name="Solution" sheetId="4" r:id="rId2"/>
  </sheets>
  <definedNames>
    <definedName name="_xlnm.Print_Area" localSheetId="0">Problem!$A$1:$H$64</definedName>
    <definedName name="_xlnm.Print_Area" localSheetId="1">Solution!$A$1:$H$64</definedName>
  </definedNames>
  <calcPr calcId="144525"/>
</workbook>
</file>

<file path=xl/calcChain.xml><?xml version="1.0" encoding="utf-8"?>
<calcChain xmlns="http://schemas.openxmlformats.org/spreadsheetml/2006/main">
  <c r="C63" i="4" l="1"/>
  <c r="E62" i="4"/>
  <c r="E63" i="4" s="1"/>
  <c r="E61" i="4"/>
  <c r="C61" i="4"/>
  <c r="C64" i="4" s="1"/>
  <c r="G59" i="4"/>
  <c r="G61" i="4" s="1"/>
  <c r="C42" i="4"/>
  <c r="C40" i="4"/>
  <c r="E29" i="4"/>
  <c r="E27" i="4"/>
  <c r="C39" i="4" s="1"/>
  <c r="E39" i="4" s="1"/>
  <c r="C45" i="4" s="1"/>
  <c r="E19" i="4"/>
  <c r="C19" i="4"/>
  <c r="E11" i="4"/>
  <c r="C11" i="4"/>
  <c r="E7" i="4"/>
  <c r="E21" i="4" s="1"/>
  <c r="C35" i="4" s="1"/>
  <c r="C7" i="4"/>
  <c r="C21" i="4" s="1"/>
  <c r="C34" i="4" s="1"/>
  <c r="C36" i="4" s="1"/>
  <c r="E37" i="4" s="1"/>
  <c r="C63" i="3"/>
  <c r="E62" i="3"/>
  <c r="E61" i="3"/>
  <c r="C61" i="3"/>
  <c r="C64" i="3" s="1"/>
  <c r="G59" i="3"/>
  <c r="E29" i="3"/>
  <c r="E27" i="3"/>
  <c r="E19" i="3"/>
  <c r="C19" i="3"/>
  <c r="E11" i="3"/>
  <c r="C11" i="3"/>
  <c r="E7" i="3"/>
  <c r="C7" i="3"/>
  <c r="C48" i="4" l="1"/>
  <c r="C50" i="4" s="1"/>
  <c r="C43" i="4"/>
  <c r="E42" i="4" s="1"/>
  <c r="C46" i="4" s="1"/>
  <c r="E46" i="4" s="1"/>
  <c r="G62" i="4"/>
  <c r="C14" i="4"/>
  <c r="E30" i="4"/>
  <c r="C51" i="4"/>
  <c r="E14" i="4"/>
  <c r="E30" i="3"/>
  <c r="C14" i="3"/>
  <c r="E14" i="3"/>
  <c r="E52" i="4" l="1"/>
  <c r="G63" i="4"/>
  <c r="G64" i="4"/>
</calcChain>
</file>

<file path=xl/sharedStrings.xml><?xml version="1.0" encoding="utf-8"?>
<sst xmlns="http://schemas.openxmlformats.org/spreadsheetml/2006/main" count="130" uniqueCount="52">
  <si>
    <t>Ending</t>
  </si>
  <si>
    <t>Balances</t>
  </si>
  <si>
    <t xml:space="preserve">Cash </t>
  </si>
  <si>
    <t xml:space="preserve">Accounts receivable </t>
  </si>
  <si>
    <t xml:space="preserve">Inventory </t>
  </si>
  <si>
    <t xml:space="preserve">Plant and equipment (net) </t>
  </si>
  <si>
    <t xml:space="preserve">Total operating assets </t>
  </si>
  <si>
    <t xml:space="preserve">Residual income </t>
  </si>
  <si>
    <t xml:space="preserve">Beginning </t>
  </si>
  <si>
    <t>Investment in BB Company</t>
  </si>
  <si>
    <t>Land for future expansion</t>
  </si>
  <si>
    <t>Total Assets</t>
  </si>
  <si>
    <t>Accounts Payable</t>
  </si>
  <si>
    <t>Long-term debt</t>
  </si>
  <si>
    <t>Retained Earnings</t>
  </si>
  <si>
    <t>Sales</t>
  </si>
  <si>
    <t>Operating Expenses</t>
  </si>
  <si>
    <t>Net operating income</t>
  </si>
  <si>
    <t>Interest expense</t>
  </si>
  <si>
    <t>Tax expense</t>
  </si>
  <si>
    <t>Net income</t>
  </si>
  <si>
    <t>Margin</t>
  </si>
  <si>
    <t>Average Operating assets</t>
  </si>
  <si>
    <t xml:space="preserve">Total </t>
  </si>
  <si>
    <t>Net Operating Income</t>
  </si>
  <si>
    <t>=</t>
  </si>
  <si>
    <t>Turnover</t>
  </si>
  <si>
    <t>Average operating assets</t>
  </si>
  <si>
    <t>X</t>
  </si>
  <si>
    <t>Plant and equipment</t>
  </si>
  <si>
    <t>Accumulated Depreciation</t>
  </si>
  <si>
    <t>Current assets</t>
  </si>
  <si>
    <t>Total current assets</t>
  </si>
  <si>
    <t>Total Debt and Owner Equity</t>
  </si>
  <si>
    <t>Minimum required return</t>
  </si>
  <si>
    <t>Minimum required return rate</t>
  </si>
  <si>
    <t>Investment and land for expansion are not operating assets</t>
  </si>
  <si>
    <t>Beginning total operating assets</t>
  </si>
  <si>
    <t>Ending total operating assets</t>
  </si>
  <si>
    <t>Balance Sheet</t>
  </si>
  <si>
    <t>Income Statement</t>
  </si>
  <si>
    <t>ROI (Margin X Turnover)</t>
  </si>
  <si>
    <t>Net operating income (EBIT)</t>
  </si>
  <si>
    <t>The company has a cost of capital (minimum return) of 20%.</t>
  </si>
  <si>
    <t>ROI Vs. Residual Income</t>
  </si>
  <si>
    <t>What would have been the impact on ROI and Residual Income if the project had been approved?</t>
  </si>
  <si>
    <t>Average assets</t>
  </si>
  <si>
    <t>The project was an investment of $1,000,000. It would have increased earnings by $250,000.</t>
  </si>
  <si>
    <t>Actual net operating income</t>
  </si>
  <si>
    <t>ROI</t>
  </si>
  <si>
    <t>Company rejected an investment at the start of the current year.</t>
  </si>
  <si>
    <t>Investment would have been made at start of year, so you should add $1,000,000 to average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</si>
</sst>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indent="2"/>
    </xf>
    <xf numFmtId="6" fontId="3" fillId="0" borderId="0" xfId="0" applyNumberFormat="1" applyFont="1" applyAlignment="1">
      <alignment horizontal="right"/>
    </xf>
    <xf numFmtId="0" fontId="7" fillId="0" borderId="0" xfId="0" applyFont="1" applyAlignment="1"/>
    <xf numFmtId="6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6" fontId="2" fillId="0" borderId="0" xfId="0" applyNumberFormat="1" applyFont="1" applyAlignment="1"/>
    <xf numFmtId="6" fontId="3" fillId="0" borderId="1" xfId="0" applyNumberFormat="1" applyFont="1" applyBorder="1" applyAlignment="1">
      <alignment horizontal="right"/>
    </xf>
    <xf numFmtId="6" fontId="3" fillId="0" borderId="2" xfId="0" applyNumberFormat="1" applyFont="1" applyBorder="1" applyAlignment="1">
      <alignment horizontal="right"/>
    </xf>
    <xf numFmtId="6" fontId="3" fillId="0" borderId="0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40" fontId="3" fillId="0" borderId="0" xfId="0" applyNumberFormat="1" applyFont="1" applyAlignment="1">
      <alignment horizontal="right"/>
    </xf>
    <xf numFmtId="9" fontId="5" fillId="0" borderId="2" xfId="2" applyFont="1" applyBorder="1" applyAlignment="1"/>
    <xf numFmtId="6" fontId="5" fillId="0" borderId="0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0" fontId="0" fillId="0" borderId="0" xfId="0" applyBorder="1" applyAlignment="1"/>
    <xf numFmtId="6" fontId="5" fillId="2" borderId="2" xfId="0" applyNumberFormat="1" applyFont="1" applyFill="1" applyBorder="1" applyAlignment="1">
      <alignment horizontal="right"/>
    </xf>
    <xf numFmtId="6" fontId="5" fillId="2" borderId="2" xfId="0" applyNumberFormat="1" applyFont="1" applyFill="1" applyBorder="1" applyAlignment="1">
      <alignment horizontal="center"/>
    </xf>
    <xf numFmtId="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indent="3"/>
    </xf>
    <xf numFmtId="0" fontId="2" fillId="3" borderId="0" xfId="0" applyFont="1" applyFill="1" applyAlignment="1">
      <alignment horizontal="left" indent="1"/>
    </xf>
    <xf numFmtId="0" fontId="2" fillId="3" borderId="0" xfId="0" applyFont="1" applyFill="1" applyAlignment="1"/>
    <xf numFmtId="6" fontId="2" fillId="3" borderId="0" xfId="0" applyNumberFormat="1" applyFont="1" applyFill="1" applyAlignment="1"/>
    <xf numFmtId="6" fontId="3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left" indent="2"/>
    </xf>
    <xf numFmtId="0" fontId="8" fillId="0" borderId="0" xfId="0" applyFont="1" applyAlignment="1">
      <alignment horizontal="left" indent="1"/>
    </xf>
    <xf numFmtId="6" fontId="3" fillId="0" borderId="3" xfId="0" applyNumberFormat="1" applyFont="1" applyBorder="1" applyAlignment="1">
      <alignment horizontal="right"/>
    </xf>
    <xf numFmtId="6" fontId="3" fillId="0" borderId="4" xfId="0" applyNumberFormat="1" applyFont="1" applyBorder="1" applyAlignment="1">
      <alignment horizontal="right"/>
    </xf>
    <xf numFmtId="6" fontId="5" fillId="0" borderId="2" xfId="2" applyNumberFormat="1" applyFont="1" applyBorder="1" applyAlignment="1"/>
    <xf numFmtId="9" fontId="5" fillId="2" borderId="2" xfId="2" applyFont="1" applyFill="1" applyBorder="1" applyAlignment="1"/>
    <xf numFmtId="9" fontId="5" fillId="2" borderId="6" xfId="2" applyFont="1" applyFill="1" applyBorder="1" applyAlignment="1"/>
    <xf numFmtId="6" fontId="5" fillId="2" borderId="3" xfId="0" applyNumberFormat="1" applyFont="1" applyFill="1" applyBorder="1" applyAlignment="1">
      <alignment horizontal="right"/>
    </xf>
    <xf numFmtId="6" fontId="5" fillId="0" borderId="4" xfId="0" applyNumberFormat="1" applyFont="1" applyBorder="1" applyAlignment="1">
      <alignment horizontal="right"/>
    </xf>
    <xf numFmtId="6" fontId="5" fillId="0" borderId="5" xfId="0" applyNumberFormat="1" applyFont="1" applyBorder="1" applyAlignment="1">
      <alignment horizontal="right"/>
    </xf>
    <xf numFmtId="6" fontId="5" fillId="0" borderId="3" xfId="0" applyNumberFormat="1" applyFont="1" applyBorder="1" applyAlignment="1">
      <alignment horizontal="right"/>
    </xf>
    <xf numFmtId="6" fontId="5" fillId="0" borderId="6" xfId="0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0" fontId="4" fillId="0" borderId="0" xfId="2" quotePrefix="1" applyNumberFormat="1" applyFont="1" applyAlignment="1">
      <alignment horizontal="center" vertical="center"/>
    </xf>
    <xf numFmtId="10" fontId="5" fillId="2" borderId="0" xfId="2" applyNumberFormat="1" applyFont="1" applyFill="1" applyBorder="1" applyAlignment="1">
      <alignment horizontal="center" vertical="center"/>
    </xf>
    <xf numFmtId="10" fontId="5" fillId="2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9" fontId="5" fillId="2" borderId="0" xfId="1" applyNumberFormat="1" applyFont="1" applyFill="1" applyBorder="1" applyAlignment="1">
      <alignment horizontal="center" vertical="center"/>
    </xf>
    <xf numFmtId="39" fontId="5" fillId="2" borderId="2" xfId="1" applyNumberFormat="1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vertical="center"/>
    </xf>
    <xf numFmtId="6" fontId="5" fillId="0" borderId="0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6" fontId="5" fillId="0" borderId="0" xfId="0" applyNumberFormat="1" applyFont="1" applyAlignment="1">
      <alignment horizontal="right" vertical="center"/>
    </xf>
    <xf numFmtId="6" fontId="3" fillId="0" borderId="2" xfId="0" applyNumberFormat="1" applyFont="1" applyBorder="1" applyAlignment="1">
      <alignment horizontal="right" vertical="center"/>
    </xf>
    <xf numFmtId="6" fontId="3" fillId="0" borderId="0" xfId="0" applyNumberFormat="1" applyFont="1" applyBorder="1" applyAlignment="1">
      <alignment horizontal="right" vertical="center"/>
    </xf>
    <xf numFmtId="6" fontId="5" fillId="0" borderId="2" xfId="0" applyNumberFormat="1" applyFont="1" applyBorder="1" applyAlignment="1">
      <alignment horizontal="right" vertical="center"/>
    </xf>
    <xf numFmtId="6" fontId="5" fillId="2" borderId="2" xfId="0" applyNumberFormat="1" applyFont="1" applyFill="1" applyBorder="1" applyAlignment="1">
      <alignment horizontal="right" vertical="center"/>
    </xf>
    <xf numFmtId="6" fontId="3" fillId="0" borderId="4" xfId="0" applyNumberFormat="1" applyFont="1" applyBorder="1" applyAlignment="1">
      <alignment horizontal="right" vertical="center"/>
    </xf>
    <xf numFmtId="6" fontId="3" fillId="0" borderId="1" xfId="0" applyNumberFormat="1" applyFont="1" applyBorder="1" applyAlignment="1">
      <alignment horizontal="right" vertical="center"/>
    </xf>
    <xf numFmtId="6" fontId="3" fillId="0" borderId="3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horizontal="right" vertical="center"/>
    </xf>
    <xf numFmtId="6" fontId="2" fillId="0" borderId="0" xfId="0" applyNumberFormat="1" applyFont="1" applyAlignment="1">
      <alignment vertical="center"/>
    </xf>
    <xf numFmtId="9" fontId="5" fillId="0" borderId="2" xfId="2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zoomScale="140" zoomScaleNormal="140" workbookViewId="0">
      <selection activeCell="H29" sqref="H29"/>
    </sheetView>
  </sheetViews>
  <sheetFormatPr defaultRowHeight="15" x14ac:dyDescent="0.25"/>
  <cols>
    <col min="1" max="1" width="39.28515625" style="12" customWidth="1"/>
    <col min="2" max="2" width="5.85546875" style="2" customWidth="1"/>
    <col min="3" max="3" width="16.140625" style="2" customWidth="1"/>
    <col min="4" max="4" width="2.42578125" style="2" customWidth="1"/>
    <col min="5" max="5" width="16.42578125" style="2" customWidth="1"/>
    <col min="6" max="6" width="1.5703125" style="2" customWidth="1"/>
    <col min="7" max="7" width="16" style="2" customWidth="1"/>
    <col min="8" max="8" width="24.140625" style="1" customWidth="1"/>
    <col min="9" max="11" width="24.85546875" style="1" customWidth="1"/>
    <col min="12" max="16384" width="9.140625" style="1"/>
  </cols>
  <sheetData>
    <row r="1" spans="1:5" ht="24.75" customHeight="1" x14ac:dyDescent="0.4">
      <c r="A1" s="32" t="s">
        <v>39</v>
      </c>
      <c r="C1" s="4" t="s">
        <v>8</v>
      </c>
      <c r="D1" s="5"/>
      <c r="E1" s="4" t="s">
        <v>0</v>
      </c>
    </row>
    <row r="2" spans="1:5" ht="18" customHeight="1" x14ac:dyDescent="0.3">
      <c r="A2" s="3"/>
      <c r="C2" s="4" t="s">
        <v>1</v>
      </c>
      <c r="D2" s="5"/>
      <c r="E2" s="4" t="s">
        <v>1</v>
      </c>
    </row>
    <row r="3" spans="1:5" ht="17.25" customHeight="1" x14ac:dyDescent="0.3">
      <c r="A3" s="6" t="s">
        <v>31</v>
      </c>
      <c r="C3" s="7"/>
      <c r="E3" s="7"/>
    </row>
    <row r="4" spans="1:5" ht="15" customHeight="1" x14ac:dyDescent="0.25">
      <c r="A4" s="8" t="s">
        <v>2</v>
      </c>
      <c r="C4" s="54">
        <v>125000</v>
      </c>
      <c r="D4" s="55"/>
      <c r="E4" s="54">
        <v>130000</v>
      </c>
    </row>
    <row r="5" spans="1:5" ht="15" customHeight="1" x14ac:dyDescent="0.25">
      <c r="A5" s="8" t="s">
        <v>3</v>
      </c>
      <c r="C5" s="56">
        <v>340000</v>
      </c>
      <c r="D5" s="57"/>
      <c r="E5" s="56">
        <v>480000</v>
      </c>
    </row>
    <row r="6" spans="1:5" ht="15" customHeight="1" thickBot="1" x14ac:dyDescent="0.3">
      <c r="A6" s="8" t="s">
        <v>4</v>
      </c>
      <c r="C6" s="56">
        <v>570000</v>
      </c>
      <c r="D6" s="57"/>
      <c r="E6" s="56">
        <v>490000</v>
      </c>
    </row>
    <row r="7" spans="1:5" ht="15" customHeight="1" thickBot="1" x14ac:dyDescent="0.3">
      <c r="A7" s="6" t="s">
        <v>32</v>
      </c>
      <c r="B7" s="10"/>
      <c r="C7" s="52">
        <f>SUM(C4:C6)</f>
        <v>1035000</v>
      </c>
      <c r="D7" s="53"/>
      <c r="E7" s="52">
        <f>SUM(E4:E6)</f>
        <v>1100000</v>
      </c>
    </row>
    <row r="8" spans="1:5" ht="15" customHeight="1" x14ac:dyDescent="0.25">
      <c r="A8" s="6" t="s">
        <v>29</v>
      </c>
      <c r="B8" s="10"/>
      <c r="C8" s="58"/>
      <c r="D8" s="53"/>
      <c r="E8" s="58"/>
    </row>
    <row r="9" spans="1:5" ht="15" customHeight="1" x14ac:dyDescent="0.25">
      <c r="A9" s="8" t="s">
        <v>29</v>
      </c>
      <c r="C9" s="54">
        <v>1000000</v>
      </c>
      <c r="D9" s="55"/>
      <c r="E9" s="54">
        <v>1000000</v>
      </c>
    </row>
    <row r="10" spans="1:5" ht="15" customHeight="1" thickBot="1" x14ac:dyDescent="0.3">
      <c r="A10" s="8" t="s">
        <v>30</v>
      </c>
      <c r="C10" s="54">
        <v>-155000</v>
      </c>
      <c r="D10" s="55"/>
      <c r="E10" s="54">
        <v>-180000</v>
      </c>
    </row>
    <row r="11" spans="1:5" ht="15" customHeight="1" thickBot="1" x14ac:dyDescent="0.3">
      <c r="A11" s="6" t="s">
        <v>5</v>
      </c>
      <c r="B11" s="10"/>
      <c r="C11" s="59">
        <f>SUM(C9:C10)</f>
        <v>845000</v>
      </c>
      <c r="D11" s="60"/>
      <c r="E11" s="59">
        <f>SUM(E9:E10)</f>
        <v>820000</v>
      </c>
    </row>
    <row r="12" spans="1:5" ht="15" customHeight="1" x14ac:dyDescent="0.25">
      <c r="A12" s="6" t="s">
        <v>9</v>
      </c>
      <c r="B12" s="10"/>
      <c r="C12" s="61">
        <v>400000</v>
      </c>
      <c r="D12" s="60"/>
      <c r="E12" s="61">
        <v>430000</v>
      </c>
    </row>
    <row r="13" spans="1:5" ht="15" customHeight="1" thickBot="1" x14ac:dyDescent="0.3">
      <c r="A13" s="6" t="s">
        <v>10</v>
      </c>
      <c r="B13" s="10"/>
      <c r="C13" s="61">
        <v>250000</v>
      </c>
      <c r="D13" s="60"/>
      <c r="E13" s="61">
        <v>250000</v>
      </c>
    </row>
    <row r="14" spans="1:5" ht="15" customHeight="1" thickBot="1" x14ac:dyDescent="0.3">
      <c r="A14" s="6" t="s">
        <v>11</v>
      </c>
      <c r="B14" s="10"/>
      <c r="C14" s="52">
        <f>+C7+C11+C12+C13</f>
        <v>2530000</v>
      </c>
      <c r="D14" s="53"/>
      <c r="E14" s="52">
        <f>+E7+E11+E12+E13</f>
        <v>2600000</v>
      </c>
    </row>
    <row r="15" spans="1:5" ht="15" customHeight="1" x14ac:dyDescent="0.25">
      <c r="A15" s="3"/>
      <c r="C15" s="54"/>
      <c r="D15" s="55"/>
      <c r="E15" s="54"/>
    </row>
    <row r="16" spans="1:5" ht="15" customHeight="1" x14ac:dyDescent="0.25">
      <c r="A16" s="8" t="s">
        <v>12</v>
      </c>
      <c r="C16" s="54">
        <v>380000</v>
      </c>
      <c r="D16" s="55"/>
      <c r="E16" s="54">
        <v>340000</v>
      </c>
    </row>
    <row r="17" spans="1:5" ht="15" customHeight="1" x14ac:dyDescent="0.25">
      <c r="A17" s="8" t="s">
        <v>13</v>
      </c>
      <c r="C17" s="54">
        <v>1000000</v>
      </c>
      <c r="D17" s="55"/>
      <c r="E17" s="54">
        <v>1000000</v>
      </c>
    </row>
    <row r="18" spans="1:5" ht="15" customHeight="1" thickBot="1" x14ac:dyDescent="0.3">
      <c r="A18" s="8" t="s">
        <v>14</v>
      </c>
      <c r="C18" s="54">
        <v>1150000</v>
      </c>
      <c r="D18" s="55"/>
      <c r="E18" s="54">
        <v>1260000</v>
      </c>
    </row>
    <row r="19" spans="1:5" ht="15" customHeight="1" thickBot="1" x14ac:dyDescent="0.3">
      <c r="A19" s="6" t="s">
        <v>33</v>
      </c>
      <c r="B19" s="10"/>
      <c r="C19" s="52">
        <f>SUM(C16:C18)</f>
        <v>2530000</v>
      </c>
      <c r="D19" s="53"/>
      <c r="E19" s="52">
        <f>SUM(E16:E18)</f>
        <v>2600000</v>
      </c>
    </row>
    <row r="20" spans="1:5" ht="3.75" customHeight="1" thickBot="1" x14ac:dyDescent="0.3">
      <c r="A20" s="6"/>
      <c r="B20" s="10"/>
      <c r="C20" s="21"/>
      <c r="D20" s="10"/>
      <c r="E20" s="21"/>
    </row>
    <row r="21" spans="1:5" ht="18.75" customHeight="1" thickBot="1" x14ac:dyDescent="0.3">
      <c r="A21" s="6" t="s">
        <v>6</v>
      </c>
      <c r="B21" s="10"/>
      <c r="C21" s="23"/>
      <c r="D21" s="10"/>
      <c r="E21" s="23"/>
    </row>
    <row r="22" spans="1:5" ht="18" x14ac:dyDescent="0.25">
      <c r="A22" s="3" t="s">
        <v>36</v>
      </c>
      <c r="C22" s="13"/>
      <c r="E22" s="13"/>
    </row>
    <row r="23" spans="1:5" ht="18" x14ac:dyDescent="0.25">
      <c r="A23" s="3" t="s">
        <v>43</v>
      </c>
      <c r="C23" s="13"/>
      <c r="E23" s="13"/>
    </row>
    <row r="24" spans="1:5" ht="26.25" x14ac:dyDescent="0.4">
      <c r="A24" s="32" t="s">
        <v>40</v>
      </c>
      <c r="C24" s="13"/>
      <c r="E24" s="9"/>
    </row>
    <row r="25" spans="1:5" ht="16.5" customHeight="1" x14ac:dyDescent="0.25">
      <c r="A25" s="6" t="s">
        <v>15</v>
      </c>
      <c r="B25" s="10"/>
      <c r="C25" s="62"/>
      <c r="D25" s="53"/>
      <c r="E25" s="62">
        <v>4180000</v>
      </c>
    </row>
    <row r="26" spans="1:5" ht="16.5" customHeight="1" thickBot="1" x14ac:dyDescent="0.3">
      <c r="A26" s="3" t="s">
        <v>16</v>
      </c>
      <c r="C26" s="54"/>
      <c r="D26" s="55"/>
      <c r="E26" s="63">
        <v>3553000</v>
      </c>
    </row>
    <row r="27" spans="1:5" ht="16.5" customHeight="1" x14ac:dyDescent="0.25">
      <c r="A27" s="6" t="s">
        <v>42</v>
      </c>
      <c r="B27" s="10"/>
      <c r="C27" s="62"/>
      <c r="D27" s="53"/>
      <c r="E27" s="62">
        <f>+E25-E26</f>
        <v>627000</v>
      </c>
    </row>
    <row r="28" spans="1:5" s="2" customFormat="1" ht="16.5" customHeight="1" x14ac:dyDescent="0.25">
      <c r="A28" s="26" t="s">
        <v>18</v>
      </c>
      <c r="C28" s="54">
        <v>120000</v>
      </c>
      <c r="D28" s="55"/>
      <c r="E28" s="54"/>
    </row>
    <row r="29" spans="1:5" s="2" customFormat="1" ht="16.5" customHeight="1" thickBot="1" x14ac:dyDescent="0.3">
      <c r="A29" s="26" t="s">
        <v>19</v>
      </c>
      <c r="C29" s="63">
        <v>200000</v>
      </c>
      <c r="D29" s="64"/>
      <c r="E29" s="54">
        <f>SUM(C28:C29)</f>
        <v>320000</v>
      </c>
    </row>
    <row r="30" spans="1:5" s="2" customFormat="1" ht="16.5" customHeight="1" thickBot="1" x14ac:dyDescent="0.3">
      <c r="A30" s="6" t="s">
        <v>20</v>
      </c>
      <c r="B30" s="10"/>
      <c r="C30" s="62"/>
      <c r="D30" s="62"/>
      <c r="E30" s="52">
        <f>+E27-E29</f>
        <v>307000</v>
      </c>
    </row>
    <row r="31" spans="1:5" s="2" customFormat="1" ht="6" customHeight="1" x14ac:dyDescent="0.25">
      <c r="A31" s="6"/>
      <c r="B31" s="10"/>
      <c r="C31" s="11"/>
      <c r="D31" s="11"/>
      <c r="E31" s="20"/>
    </row>
    <row r="32" spans="1:5" ht="6.75" customHeight="1" x14ac:dyDescent="0.25">
      <c r="A32" s="27"/>
      <c r="B32" s="28"/>
      <c r="C32" s="29"/>
      <c r="D32" s="29"/>
      <c r="E32" s="30"/>
    </row>
    <row r="33" spans="1:5" ht="18" x14ac:dyDescent="0.25">
      <c r="A33" s="6" t="s">
        <v>22</v>
      </c>
      <c r="B33" s="13"/>
      <c r="C33" s="9"/>
      <c r="D33" s="9"/>
      <c r="E33" s="9"/>
    </row>
    <row r="34" spans="1:5" ht="17.25" customHeight="1" x14ac:dyDescent="0.25">
      <c r="A34" s="8" t="s">
        <v>37</v>
      </c>
      <c r="B34" s="13"/>
      <c r="C34" s="34"/>
      <c r="D34" s="9"/>
      <c r="E34" s="9"/>
    </row>
    <row r="35" spans="1:5" ht="17.25" customHeight="1" thickBot="1" x14ac:dyDescent="0.3">
      <c r="A35" s="8" t="s">
        <v>38</v>
      </c>
      <c r="B35" s="13"/>
      <c r="C35" s="9"/>
      <c r="D35" s="9"/>
      <c r="E35" s="9"/>
    </row>
    <row r="36" spans="1:5" ht="17.25" customHeight="1" thickBot="1" x14ac:dyDescent="0.3">
      <c r="A36" s="8" t="s">
        <v>23</v>
      </c>
      <c r="B36" s="13"/>
      <c r="C36" s="14"/>
      <c r="D36" s="16"/>
      <c r="E36" s="9"/>
    </row>
    <row r="37" spans="1:5" ht="18.75" thickBot="1" x14ac:dyDescent="0.3">
      <c r="A37" s="31" t="s">
        <v>22</v>
      </c>
      <c r="C37" s="9"/>
      <c r="D37" s="9"/>
      <c r="E37" s="23"/>
    </row>
    <row r="38" spans="1:5" ht="18" x14ac:dyDescent="0.25">
      <c r="A38" s="6" t="s">
        <v>21</v>
      </c>
      <c r="B38" s="13"/>
      <c r="C38" s="9"/>
      <c r="D38" s="9"/>
      <c r="E38" s="9"/>
    </row>
    <row r="39" spans="1:5" ht="18" customHeight="1" thickBot="1" x14ac:dyDescent="0.3">
      <c r="A39" s="8" t="s">
        <v>24</v>
      </c>
      <c r="B39" s="13"/>
      <c r="C39" s="15"/>
      <c r="D39" s="46" t="s">
        <v>25</v>
      </c>
      <c r="E39" s="47"/>
    </row>
    <row r="40" spans="1:5" ht="18" customHeight="1" thickBot="1" x14ac:dyDescent="0.3">
      <c r="A40" s="8" t="s">
        <v>15</v>
      </c>
      <c r="B40" s="13"/>
      <c r="C40" s="33"/>
      <c r="D40" s="46"/>
      <c r="E40" s="48"/>
    </row>
    <row r="41" spans="1:5" ht="18" x14ac:dyDescent="0.25">
      <c r="A41" s="6" t="s">
        <v>26</v>
      </c>
      <c r="C41" s="9"/>
      <c r="D41" s="9"/>
      <c r="E41" s="9"/>
    </row>
    <row r="42" spans="1:5" ht="17.25" customHeight="1" thickBot="1" x14ac:dyDescent="0.3">
      <c r="A42" s="8" t="s">
        <v>15</v>
      </c>
      <c r="C42" s="15"/>
      <c r="D42" s="46" t="s">
        <v>25</v>
      </c>
      <c r="E42" s="50"/>
    </row>
    <row r="43" spans="1:5" ht="17.25" customHeight="1" thickBot="1" x14ac:dyDescent="0.3">
      <c r="A43" s="8" t="s">
        <v>27</v>
      </c>
      <c r="C43" s="33"/>
      <c r="D43" s="49"/>
      <c r="E43" s="51"/>
    </row>
    <row r="44" spans="1:5" ht="18" x14ac:dyDescent="0.25">
      <c r="A44" s="6" t="s">
        <v>41</v>
      </c>
      <c r="C44" s="9"/>
      <c r="D44" s="9"/>
      <c r="E44" s="9"/>
    </row>
    <row r="45" spans="1:5" ht="16.5" customHeight="1" x14ac:dyDescent="0.25">
      <c r="A45" s="8" t="s">
        <v>21</v>
      </c>
      <c r="B45" s="46" t="s">
        <v>28</v>
      </c>
      <c r="C45" s="17"/>
      <c r="D45" s="9"/>
      <c r="E45" s="9"/>
    </row>
    <row r="46" spans="1:5" ht="16.5" customHeight="1" thickBot="1" x14ac:dyDescent="0.3">
      <c r="A46" s="8" t="s">
        <v>26</v>
      </c>
      <c r="B46" s="49"/>
      <c r="C46" s="18"/>
      <c r="D46" s="9"/>
      <c r="E46" s="25"/>
    </row>
    <row r="47" spans="1:5" ht="18" x14ac:dyDescent="0.25">
      <c r="A47" s="6" t="s">
        <v>7</v>
      </c>
      <c r="C47" s="13"/>
      <c r="D47" s="13"/>
      <c r="E47" s="9"/>
    </row>
    <row r="48" spans="1:5" ht="17.25" customHeight="1" x14ac:dyDescent="0.25">
      <c r="A48" s="8" t="s">
        <v>27</v>
      </c>
      <c r="C48" s="34"/>
      <c r="D48" s="13"/>
      <c r="E48" s="9"/>
    </row>
    <row r="49" spans="1:8" ht="17.25" customHeight="1" thickBot="1" x14ac:dyDescent="0.3">
      <c r="A49" s="8" t="s">
        <v>35</v>
      </c>
      <c r="C49" s="19"/>
      <c r="D49" s="13"/>
      <c r="E49" s="9"/>
    </row>
    <row r="50" spans="1:8" ht="17.25" customHeight="1" x14ac:dyDescent="0.25">
      <c r="A50" s="8" t="s">
        <v>34</v>
      </c>
      <c r="C50" s="33"/>
      <c r="D50" s="13"/>
      <c r="E50" s="1"/>
    </row>
    <row r="51" spans="1:8" ht="17.25" customHeight="1" thickBot="1" x14ac:dyDescent="0.3">
      <c r="A51" s="8" t="s">
        <v>17</v>
      </c>
      <c r="C51" s="15"/>
      <c r="E51" s="22"/>
    </row>
    <row r="52" spans="1:8" ht="17.25" customHeight="1" thickBot="1" x14ac:dyDescent="0.3">
      <c r="A52" s="8" t="s">
        <v>7</v>
      </c>
      <c r="E52" s="24"/>
    </row>
    <row r="53" spans="1:8" ht="18" x14ac:dyDescent="0.25">
      <c r="A53" s="6" t="s">
        <v>44</v>
      </c>
    </row>
    <row r="54" spans="1:8" ht="18" x14ac:dyDescent="0.25">
      <c r="A54" s="44" t="s">
        <v>50</v>
      </c>
      <c r="B54" s="45"/>
      <c r="C54" s="45"/>
      <c r="D54" s="45"/>
      <c r="E54" s="45"/>
      <c r="F54" s="45"/>
      <c r="G54" s="45"/>
      <c r="H54" s="45"/>
    </row>
    <row r="55" spans="1:8" ht="18" x14ac:dyDescent="0.25">
      <c r="A55" s="44" t="s">
        <v>47</v>
      </c>
      <c r="B55" s="45"/>
      <c r="C55" s="45"/>
      <c r="D55" s="45"/>
      <c r="E55" s="45"/>
      <c r="F55" s="45"/>
      <c r="G55" s="45"/>
      <c r="H55" s="45"/>
    </row>
    <row r="56" spans="1:8" ht="18" x14ac:dyDescent="0.25">
      <c r="A56" s="44" t="s">
        <v>45</v>
      </c>
      <c r="B56" s="45"/>
      <c r="C56" s="45"/>
      <c r="D56" s="45"/>
      <c r="E56" s="45"/>
      <c r="F56" s="45"/>
      <c r="G56" s="45"/>
      <c r="H56" s="45"/>
    </row>
    <row r="57" spans="1:8" ht="18" x14ac:dyDescent="0.25">
      <c r="A57" s="44" t="s">
        <v>51</v>
      </c>
      <c r="B57" s="45"/>
      <c r="C57" s="45"/>
      <c r="D57" s="45"/>
      <c r="E57" s="45"/>
      <c r="F57" s="45"/>
      <c r="G57" s="45"/>
      <c r="H57" s="45"/>
    </row>
    <row r="58" spans="1:8" ht="6" customHeight="1" thickBot="1" x14ac:dyDescent="0.3">
      <c r="A58" s="43"/>
    </row>
    <row r="59" spans="1:8" ht="18" customHeight="1" thickBot="1" x14ac:dyDescent="0.3">
      <c r="A59" s="31" t="s">
        <v>46</v>
      </c>
      <c r="C59" s="39">
        <v>1900000</v>
      </c>
      <c r="D59" s="10"/>
      <c r="E59" s="40">
        <v>1000000</v>
      </c>
      <c r="F59" s="10"/>
      <c r="G59" s="35">
        <f>+E59+C59</f>
        <v>2900000</v>
      </c>
    </row>
    <row r="60" spans="1:8" ht="18" customHeight="1" thickBot="1" x14ac:dyDescent="0.3">
      <c r="A60" s="31" t="s">
        <v>35</v>
      </c>
      <c r="C60" s="19">
        <v>0.2</v>
      </c>
      <c r="D60" s="10"/>
      <c r="E60" s="37">
        <v>0.2</v>
      </c>
      <c r="F60" s="10"/>
      <c r="G60" s="19"/>
    </row>
    <row r="61" spans="1:8" ht="18" customHeight="1" thickBot="1" x14ac:dyDescent="0.3">
      <c r="A61" s="31" t="s">
        <v>34</v>
      </c>
      <c r="C61" s="41">
        <f>+C60*C59</f>
        <v>380000</v>
      </c>
      <c r="D61" s="10"/>
      <c r="E61" s="40">
        <f>+E60*E59</f>
        <v>200000</v>
      </c>
      <c r="F61" s="10"/>
      <c r="G61" s="21"/>
    </row>
    <row r="62" spans="1:8" ht="18" customHeight="1" thickBot="1" x14ac:dyDescent="0.3">
      <c r="A62" s="31" t="s">
        <v>48</v>
      </c>
      <c r="C62" s="21">
        <v>627000</v>
      </c>
      <c r="D62" s="10"/>
      <c r="E62" s="42">
        <f>+E59*0.25</f>
        <v>250000</v>
      </c>
      <c r="F62" s="10"/>
      <c r="G62" s="35"/>
    </row>
    <row r="63" spans="1:8" ht="18" customHeight="1" thickBot="1" x14ac:dyDescent="0.3">
      <c r="A63" s="31" t="s">
        <v>49</v>
      </c>
      <c r="C63" s="36">
        <f>+C62/C59</f>
        <v>0.33</v>
      </c>
      <c r="D63" s="10"/>
      <c r="E63" s="37"/>
      <c r="F63" s="10"/>
      <c r="G63" s="36"/>
    </row>
    <row r="64" spans="1:8" ht="18" customHeight="1" x14ac:dyDescent="0.25">
      <c r="A64" s="31" t="s">
        <v>7</v>
      </c>
      <c r="C64" s="38">
        <f>+C62-C61</f>
        <v>247000</v>
      </c>
      <c r="D64" s="10"/>
      <c r="E64" s="10"/>
      <c r="F64" s="10"/>
      <c r="G64" s="38"/>
    </row>
  </sheetData>
  <mergeCells count="9">
    <mergeCell ref="A55:H55"/>
    <mergeCell ref="A56:H56"/>
    <mergeCell ref="A57:H57"/>
    <mergeCell ref="D39:D40"/>
    <mergeCell ref="E39:E40"/>
    <mergeCell ref="D42:D43"/>
    <mergeCell ref="E42:E43"/>
    <mergeCell ref="B45:B46"/>
    <mergeCell ref="A54:H54"/>
  </mergeCells>
  <pageMargins left="1.2" right="0.7" top="0.5" bottom="0.5" header="0.3" footer="0.3"/>
  <pageSetup scale="68" orientation="portrait" r:id="rId1"/>
  <headerFooter>
    <oddHeader>&amp;C&amp;"-,Bold"&amp;14&amp;F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zoomScale="140" zoomScaleNormal="140" workbookViewId="0">
      <selection activeCell="B27" sqref="B27"/>
    </sheetView>
  </sheetViews>
  <sheetFormatPr defaultRowHeight="15" x14ac:dyDescent="0.25"/>
  <cols>
    <col min="1" max="1" width="39.28515625" style="12" customWidth="1"/>
    <col min="2" max="2" width="5.85546875" style="2" customWidth="1"/>
    <col min="3" max="3" width="16.140625" style="2" customWidth="1"/>
    <col min="4" max="4" width="2.42578125" style="2" customWidth="1"/>
    <col min="5" max="5" width="16.42578125" style="2" customWidth="1"/>
    <col min="6" max="6" width="1.5703125" style="2" customWidth="1"/>
    <col min="7" max="7" width="16" style="2" customWidth="1"/>
    <col min="8" max="8" width="24.140625" style="1" customWidth="1"/>
    <col min="9" max="11" width="24.85546875" style="1" customWidth="1"/>
    <col min="12" max="16384" width="9.140625" style="1"/>
  </cols>
  <sheetData>
    <row r="1" spans="1:5" ht="24.75" customHeight="1" x14ac:dyDescent="0.4">
      <c r="A1" s="32" t="s">
        <v>39</v>
      </c>
      <c r="C1" s="4" t="s">
        <v>8</v>
      </c>
      <c r="D1" s="5"/>
      <c r="E1" s="4" t="s">
        <v>0</v>
      </c>
    </row>
    <row r="2" spans="1:5" ht="18" customHeight="1" x14ac:dyDescent="0.3">
      <c r="A2" s="3"/>
      <c r="C2" s="4" t="s">
        <v>1</v>
      </c>
      <c r="D2" s="5"/>
      <c r="E2" s="4" t="s">
        <v>1</v>
      </c>
    </row>
    <row r="3" spans="1:5" ht="17.25" customHeight="1" x14ac:dyDescent="0.3">
      <c r="A3" s="6" t="s">
        <v>31</v>
      </c>
      <c r="C3" s="7"/>
      <c r="E3" s="7"/>
    </row>
    <row r="4" spans="1:5" ht="16.5" customHeight="1" x14ac:dyDescent="0.25">
      <c r="A4" s="8" t="s">
        <v>2</v>
      </c>
      <c r="C4" s="54">
        <v>125000</v>
      </c>
      <c r="D4" s="55"/>
      <c r="E4" s="54">
        <v>130000</v>
      </c>
    </row>
    <row r="5" spans="1:5" ht="16.5" customHeight="1" x14ac:dyDescent="0.25">
      <c r="A5" s="8" t="s">
        <v>3</v>
      </c>
      <c r="C5" s="56">
        <v>340000</v>
      </c>
      <c r="D5" s="57"/>
      <c r="E5" s="56">
        <v>480000</v>
      </c>
    </row>
    <row r="6" spans="1:5" ht="16.5" customHeight="1" thickBot="1" x14ac:dyDescent="0.3">
      <c r="A6" s="8" t="s">
        <v>4</v>
      </c>
      <c r="C6" s="56">
        <v>570000</v>
      </c>
      <c r="D6" s="57"/>
      <c r="E6" s="56">
        <v>490000</v>
      </c>
    </row>
    <row r="7" spans="1:5" ht="16.5" customHeight="1" thickBot="1" x14ac:dyDescent="0.3">
      <c r="A7" s="6" t="s">
        <v>32</v>
      </c>
      <c r="B7" s="10"/>
      <c r="C7" s="52">
        <f>SUM(C4:C6)</f>
        <v>1035000</v>
      </c>
      <c r="D7" s="53"/>
      <c r="E7" s="52">
        <f>SUM(E4:E6)</f>
        <v>1100000</v>
      </c>
    </row>
    <row r="8" spans="1:5" ht="16.5" customHeight="1" x14ac:dyDescent="0.25">
      <c r="A8" s="6" t="s">
        <v>29</v>
      </c>
      <c r="B8" s="10"/>
      <c r="C8" s="58"/>
      <c r="D8" s="53"/>
      <c r="E8" s="58"/>
    </row>
    <row r="9" spans="1:5" ht="16.5" customHeight="1" x14ac:dyDescent="0.25">
      <c r="A9" s="8" t="s">
        <v>29</v>
      </c>
      <c r="C9" s="54">
        <v>1000000</v>
      </c>
      <c r="D9" s="55"/>
      <c r="E9" s="54">
        <v>1000000</v>
      </c>
    </row>
    <row r="10" spans="1:5" ht="16.5" customHeight="1" thickBot="1" x14ac:dyDescent="0.3">
      <c r="A10" s="8" t="s">
        <v>30</v>
      </c>
      <c r="C10" s="54">
        <v>-155000</v>
      </c>
      <c r="D10" s="55"/>
      <c r="E10" s="54">
        <v>-180000</v>
      </c>
    </row>
    <row r="11" spans="1:5" ht="16.5" customHeight="1" thickBot="1" x14ac:dyDescent="0.3">
      <c r="A11" s="6" t="s">
        <v>5</v>
      </c>
      <c r="B11" s="10"/>
      <c r="C11" s="59">
        <f>SUM(C9:C10)</f>
        <v>845000</v>
      </c>
      <c r="D11" s="60"/>
      <c r="E11" s="59">
        <f>SUM(E9:E10)</f>
        <v>820000</v>
      </c>
    </row>
    <row r="12" spans="1:5" ht="16.5" customHeight="1" x14ac:dyDescent="0.25">
      <c r="A12" s="6" t="s">
        <v>9</v>
      </c>
      <c r="B12" s="10"/>
      <c r="C12" s="61">
        <v>400000</v>
      </c>
      <c r="D12" s="60"/>
      <c r="E12" s="61">
        <v>430000</v>
      </c>
    </row>
    <row r="13" spans="1:5" ht="16.5" customHeight="1" thickBot="1" x14ac:dyDescent="0.3">
      <c r="A13" s="6" t="s">
        <v>10</v>
      </c>
      <c r="B13" s="10"/>
      <c r="C13" s="61">
        <v>250000</v>
      </c>
      <c r="D13" s="60"/>
      <c r="E13" s="61">
        <v>250000</v>
      </c>
    </row>
    <row r="14" spans="1:5" ht="17.25" customHeight="1" thickBot="1" x14ac:dyDescent="0.3">
      <c r="A14" s="6" t="s">
        <v>11</v>
      </c>
      <c r="B14" s="10"/>
      <c r="C14" s="52">
        <f>+C7+C11+C12+C13</f>
        <v>2530000</v>
      </c>
      <c r="D14" s="53"/>
      <c r="E14" s="52">
        <f>+E7+E11+E12+E13</f>
        <v>2600000</v>
      </c>
    </row>
    <row r="15" spans="1:5" ht="5.25" customHeight="1" x14ac:dyDescent="0.25">
      <c r="A15" s="3"/>
      <c r="C15" s="54"/>
      <c r="D15" s="55"/>
      <c r="E15" s="54"/>
    </row>
    <row r="16" spans="1:5" ht="15.75" customHeight="1" x14ac:dyDescent="0.25">
      <c r="A16" s="8" t="s">
        <v>12</v>
      </c>
      <c r="C16" s="54">
        <v>380000</v>
      </c>
      <c r="D16" s="55"/>
      <c r="E16" s="54">
        <v>340000</v>
      </c>
    </row>
    <row r="17" spans="1:5" ht="15.75" customHeight="1" x14ac:dyDescent="0.25">
      <c r="A17" s="8" t="s">
        <v>13</v>
      </c>
      <c r="C17" s="54">
        <v>1000000</v>
      </c>
      <c r="D17" s="55"/>
      <c r="E17" s="54">
        <v>1000000</v>
      </c>
    </row>
    <row r="18" spans="1:5" ht="15.75" customHeight="1" thickBot="1" x14ac:dyDescent="0.3">
      <c r="A18" s="8" t="s">
        <v>14</v>
      </c>
      <c r="C18" s="54">
        <v>1150000</v>
      </c>
      <c r="D18" s="55"/>
      <c r="E18" s="54">
        <v>1260000</v>
      </c>
    </row>
    <row r="19" spans="1:5" ht="17.25" customHeight="1" thickBot="1" x14ac:dyDescent="0.3">
      <c r="A19" s="6" t="s">
        <v>33</v>
      </c>
      <c r="B19" s="10"/>
      <c r="C19" s="52">
        <f>SUM(C16:C18)</f>
        <v>2530000</v>
      </c>
      <c r="D19" s="53"/>
      <c r="E19" s="52">
        <f>SUM(E16:E18)</f>
        <v>2600000</v>
      </c>
    </row>
    <row r="20" spans="1:5" ht="3.75" customHeight="1" thickBot="1" x14ac:dyDescent="0.3">
      <c r="A20" s="6"/>
      <c r="B20" s="10"/>
      <c r="C20" s="65"/>
      <c r="D20" s="53"/>
      <c r="E20" s="65"/>
    </row>
    <row r="21" spans="1:5" ht="18.75" customHeight="1" thickBot="1" x14ac:dyDescent="0.3">
      <c r="A21" s="6" t="s">
        <v>6</v>
      </c>
      <c r="B21" s="10"/>
      <c r="C21" s="66">
        <f>+C7+C11</f>
        <v>1880000</v>
      </c>
      <c r="D21" s="53"/>
      <c r="E21" s="66">
        <f>+E7+E11</f>
        <v>1920000</v>
      </c>
    </row>
    <row r="22" spans="1:5" ht="18" x14ac:dyDescent="0.25">
      <c r="A22" s="3" t="s">
        <v>36</v>
      </c>
      <c r="C22" s="13"/>
      <c r="E22" s="13"/>
    </row>
    <row r="23" spans="1:5" ht="18" x14ac:dyDescent="0.25">
      <c r="A23" s="3" t="s">
        <v>43</v>
      </c>
      <c r="C23" s="13"/>
      <c r="E23" s="13"/>
    </row>
    <row r="24" spans="1:5" ht="26.25" x14ac:dyDescent="0.4">
      <c r="A24" s="32" t="s">
        <v>40</v>
      </c>
      <c r="C24" s="13"/>
      <c r="E24" s="9"/>
    </row>
    <row r="25" spans="1:5" ht="16.5" customHeight="1" x14ac:dyDescent="0.25">
      <c r="A25" s="6" t="s">
        <v>15</v>
      </c>
      <c r="B25" s="10"/>
      <c r="C25" s="62"/>
      <c r="D25" s="53"/>
      <c r="E25" s="62">
        <v>4180000</v>
      </c>
    </row>
    <row r="26" spans="1:5" ht="16.5" customHeight="1" thickBot="1" x14ac:dyDescent="0.3">
      <c r="A26" s="3" t="s">
        <v>16</v>
      </c>
      <c r="C26" s="54"/>
      <c r="D26" s="55"/>
      <c r="E26" s="63">
        <v>3553000</v>
      </c>
    </row>
    <row r="27" spans="1:5" ht="16.5" customHeight="1" x14ac:dyDescent="0.25">
      <c r="A27" s="6" t="s">
        <v>42</v>
      </c>
      <c r="B27" s="10"/>
      <c r="C27" s="62"/>
      <c r="D27" s="53"/>
      <c r="E27" s="62">
        <f>+E25-E26</f>
        <v>627000</v>
      </c>
    </row>
    <row r="28" spans="1:5" s="2" customFormat="1" ht="16.5" customHeight="1" x14ac:dyDescent="0.25">
      <c r="A28" s="26" t="s">
        <v>18</v>
      </c>
      <c r="C28" s="54">
        <v>120000</v>
      </c>
      <c r="D28" s="55"/>
      <c r="E28" s="54"/>
    </row>
    <row r="29" spans="1:5" s="2" customFormat="1" ht="16.5" customHeight="1" thickBot="1" x14ac:dyDescent="0.3">
      <c r="A29" s="26" t="s">
        <v>19</v>
      </c>
      <c r="C29" s="63">
        <v>200000</v>
      </c>
      <c r="D29" s="64"/>
      <c r="E29" s="54">
        <f>SUM(C28:C29)</f>
        <v>320000</v>
      </c>
    </row>
    <row r="30" spans="1:5" s="2" customFormat="1" ht="16.5" customHeight="1" thickBot="1" x14ac:dyDescent="0.3">
      <c r="A30" s="6" t="s">
        <v>20</v>
      </c>
      <c r="B30" s="10"/>
      <c r="C30" s="62"/>
      <c r="D30" s="62"/>
      <c r="E30" s="52">
        <f>+E27-E29</f>
        <v>307000</v>
      </c>
    </row>
    <row r="31" spans="1:5" s="2" customFormat="1" ht="6" customHeight="1" x14ac:dyDescent="0.25">
      <c r="A31" s="6"/>
      <c r="B31" s="10"/>
      <c r="C31" s="11"/>
      <c r="D31" s="11"/>
      <c r="E31" s="20"/>
    </row>
    <row r="32" spans="1:5" ht="6.75" customHeight="1" x14ac:dyDescent="0.25">
      <c r="A32" s="27"/>
      <c r="B32" s="28"/>
      <c r="C32" s="29"/>
      <c r="D32" s="29"/>
      <c r="E32" s="30"/>
    </row>
    <row r="33" spans="1:5" ht="18" x14ac:dyDescent="0.25">
      <c r="A33" s="6" t="s">
        <v>22</v>
      </c>
      <c r="B33" s="13"/>
      <c r="C33" s="9"/>
      <c r="D33" s="9"/>
      <c r="E33" s="9"/>
    </row>
    <row r="34" spans="1:5" ht="17.25" customHeight="1" x14ac:dyDescent="0.25">
      <c r="A34" s="8" t="s">
        <v>37</v>
      </c>
      <c r="B34" s="13"/>
      <c r="C34" s="67">
        <f>+C21</f>
        <v>1880000</v>
      </c>
      <c r="D34" s="9"/>
      <c r="E34" s="9"/>
    </row>
    <row r="35" spans="1:5" ht="17.25" customHeight="1" thickBot="1" x14ac:dyDescent="0.3">
      <c r="A35" s="8" t="s">
        <v>38</v>
      </c>
      <c r="B35" s="13"/>
      <c r="C35" s="54">
        <f>+E21</f>
        <v>1920000</v>
      </c>
      <c r="D35" s="9"/>
      <c r="E35" s="9"/>
    </row>
    <row r="36" spans="1:5" ht="17.25" customHeight="1" thickBot="1" x14ac:dyDescent="0.3">
      <c r="A36" s="8" t="s">
        <v>23</v>
      </c>
      <c r="B36" s="13"/>
      <c r="C36" s="68">
        <f>SUM(C34:C35)</f>
        <v>3800000</v>
      </c>
      <c r="D36" s="16"/>
      <c r="E36" s="9"/>
    </row>
    <row r="37" spans="1:5" ht="18.75" thickBot="1" x14ac:dyDescent="0.3">
      <c r="A37" s="31" t="s">
        <v>22</v>
      </c>
      <c r="C37" s="54"/>
      <c r="D37" s="9"/>
      <c r="E37" s="23">
        <f>+C36/2</f>
        <v>1900000</v>
      </c>
    </row>
    <row r="38" spans="1:5" ht="18" x14ac:dyDescent="0.25">
      <c r="A38" s="6" t="s">
        <v>21</v>
      </c>
      <c r="B38" s="13"/>
      <c r="C38" s="54"/>
      <c r="D38" s="9"/>
      <c r="E38" s="9"/>
    </row>
    <row r="39" spans="1:5" ht="18" customHeight="1" thickBot="1" x14ac:dyDescent="0.3">
      <c r="A39" s="8" t="s">
        <v>24</v>
      </c>
      <c r="B39" s="13"/>
      <c r="C39" s="63">
        <f>+E27</f>
        <v>627000</v>
      </c>
      <c r="D39" s="46" t="s">
        <v>25</v>
      </c>
      <c r="E39" s="47">
        <f>+C39/C40</f>
        <v>0.15</v>
      </c>
    </row>
    <row r="40" spans="1:5" ht="18" customHeight="1" thickBot="1" x14ac:dyDescent="0.3">
      <c r="A40" s="8" t="s">
        <v>15</v>
      </c>
      <c r="B40" s="13"/>
      <c r="C40" s="69">
        <f>+E25</f>
        <v>4180000</v>
      </c>
      <c r="D40" s="46"/>
      <c r="E40" s="48"/>
    </row>
    <row r="41" spans="1:5" ht="18" x14ac:dyDescent="0.25">
      <c r="A41" s="6" t="s">
        <v>26</v>
      </c>
      <c r="C41" s="54"/>
      <c r="D41" s="9"/>
      <c r="E41" s="9"/>
    </row>
    <row r="42" spans="1:5" ht="17.25" customHeight="1" thickBot="1" x14ac:dyDescent="0.3">
      <c r="A42" s="8" t="s">
        <v>15</v>
      </c>
      <c r="C42" s="63">
        <f>+E25</f>
        <v>4180000</v>
      </c>
      <c r="D42" s="46" t="s">
        <v>25</v>
      </c>
      <c r="E42" s="50">
        <f>+C42/C43</f>
        <v>2.2000000000000002</v>
      </c>
    </row>
    <row r="43" spans="1:5" ht="17.25" customHeight="1" thickBot="1" x14ac:dyDescent="0.3">
      <c r="A43" s="8" t="s">
        <v>27</v>
      </c>
      <c r="C43" s="69">
        <f>+E37</f>
        <v>1900000</v>
      </c>
      <c r="D43" s="49"/>
      <c r="E43" s="51"/>
    </row>
    <row r="44" spans="1:5" ht="18" x14ac:dyDescent="0.25">
      <c r="A44" s="6" t="s">
        <v>41</v>
      </c>
      <c r="C44" s="54"/>
      <c r="D44" s="9"/>
      <c r="E44" s="9"/>
    </row>
    <row r="45" spans="1:5" ht="16.5" customHeight="1" x14ac:dyDescent="0.25">
      <c r="A45" s="8" t="s">
        <v>21</v>
      </c>
      <c r="B45" s="46" t="s">
        <v>28</v>
      </c>
      <c r="C45" s="70">
        <f>+E39</f>
        <v>0.15</v>
      </c>
      <c r="D45" s="9"/>
      <c r="E45" s="9"/>
    </row>
    <row r="46" spans="1:5" ht="16.5" customHeight="1" thickBot="1" x14ac:dyDescent="0.3">
      <c r="A46" s="8" t="s">
        <v>26</v>
      </c>
      <c r="B46" s="49"/>
      <c r="C46" s="71">
        <f>+E42</f>
        <v>2.2000000000000002</v>
      </c>
      <c r="D46" s="9"/>
      <c r="E46" s="25">
        <f>+C45*C46</f>
        <v>0.33</v>
      </c>
    </row>
    <row r="47" spans="1:5" ht="18" x14ac:dyDescent="0.25">
      <c r="A47" s="6" t="s">
        <v>7</v>
      </c>
      <c r="C47" s="72"/>
      <c r="D47" s="13"/>
      <c r="E47" s="9"/>
    </row>
    <row r="48" spans="1:5" ht="17.25" customHeight="1" x14ac:dyDescent="0.25">
      <c r="A48" s="8" t="s">
        <v>27</v>
      </c>
      <c r="C48" s="67">
        <f>+E37</f>
        <v>1900000</v>
      </c>
      <c r="D48" s="13"/>
      <c r="E48" s="9"/>
    </row>
    <row r="49" spans="1:8" ht="17.25" customHeight="1" thickBot="1" x14ac:dyDescent="0.3">
      <c r="A49" s="8" t="s">
        <v>35</v>
      </c>
      <c r="C49" s="73">
        <v>0.2</v>
      </c>
      <c r="D49" s="13"/>
      <c r="E49" s="9"/>
    </row>
    <row r="50" spans="1:8" ht="17.25" customHeight="1" x14ac:dyDescent="0.25">
      <c r="A50" s="8" t="s">
        <v>34</v>
      </c>
      <c r="C50" s="69">
        <f>+C49*C48</f>
        <v>380000</v>
      </c>
      <c r="D50" s="13"/>
      <c r="E50" s="1"/>
    </row>
    <row r="51" spans="1:8" ht="17.25" customHeight="1" thickBot="1" x14ac:dyDescent="0.3">
      <c r="A51" s="8" t="s">
        <v>17</v>
      </c>
      <c r="C51" s="63">
        <f>+E27</f>
        <v>627000</v>
      </c>
      <c r="E51" s="22"/>
    </row>
    <row r="52" spans="1:8" ht="17.25" customHeight="1" thickBot="1" x14ac:dyDescent="0.3">
      <c r="A52" s="8" t="s">
        <v>7</v>
      </c>
      <c r="E52" s="24">
        <f>+C51-C50</f>
        <v>247000</v>
      </c>
    </row>
    <row r="53" spans="1:8" ht="18" x14ac:dyDescent="0.25">
      <c r="A53" s="6" t="s">
        <v>44</v>
      </c>
    </row>
    <row r="54" spans="1:8" ht="18" x14ac:dyDescent="0.25">
      <c r="A54" s="44" t="s">
        <v>50</v>
      </c>
      <c r="B54" s="45"/>
      <c r="C54" s="45"/>
      <c r="D54" s="45"/>
      <c r="E54" s="45"/>
      <c r="F54" s="45"/>
      <c r="G54" s="45"/>
      <c r="H54" s="45"/>
    </row>
    <row r="55" spans="1:8" ht="18" x14ac:dyDescent="0.25">
      <c r="A55" s="44" t="s">
        <v>47</v>
      </c>
      <c r="B55" s="45"/>
      <c r="C55" s="45"/>
      <c r="D55" s="45"/>
      <c r="E55" s="45"/>
      <c r="F55" s="45"/>
      <c r="G55" s="45"/>
      <c r="H55" s="45"/>
    </row>
    <row r="56" spans="1:8" ht="18" x14ac:dyDescent="0.25">
      <c r="A56" s="44" t="s">
        <v>45</v>
      </c>
      <c r="B56" s="45"/>
      <c r="C56" s="45"/>
      <c r="D56" s="45"/>
      <c r="E56" s="45"/>
      <c r="F56" s="45"/>
      <c r="G56" s="45"/>
      <c r="H56" s="45"/>
    </row>
    <row r="57" spans="1:8" ht="18" x14ac:dyDescent="0.25">
      <c r="A57" s="44" t="s">
        <v>51</v>
      </c>
      <c r="B57" s="45"/>
      <c r="C57" s="45"/>
      <c r="D57" s="45"/>
      <c r="E57" s="45"/>
      <c r="F57" s="45"/>
      <c r="G57" s="45"/>
      <c r="H57" s="45"/>
    </row>
    <row r="58" spans="1:8" ht="6" customHeight="1" thickBot="1" x14ac:dyDescent="0.3">
      <c r="A58" s="43"/>
    </row>
    <row r="59" spans="1:8" ht="18" customHeight="1" thickBot="1" x14ac:dyDescent="0.3">
      <c r="A59" s="31" t="s">
        <v>46</v>
      </c>
      <c r="C59" s="39">
        <v>1900000</v>
      </c>
      <c r="D59" s="10"/>
      <c r="E59" s="40">
        <v>1000000</v>
      </c>
      <c r="F59" s="10"/>
      <c r="G59" s="35">
        <f>+E59+C59</f>
        <v>2900000</v>
      </c>
    </row>
    <row r="60" spans="1:8" ht="18" customHeight="1" thickBot="1" x14ac:dyDescent="0.3">
      <c r="A60" s="31" t="s">
        <v>35</v>
      </c>
      <c r="C60" s="19">
        <v>0.2</v>
      </c>
      <c r="D60" s="10"/>
      <c r="E60" s="37">
        <v>0.2</v>
      </c>
      <c r="F60" s="10"/>
      <c r="G60" s="19">
        <v>0.2</v>
      </c>
    </row>
    <row r="61" spans="1:8" ht="18" customHeight="1" thickBot="1" x14ac:dyDescent="0.3">
      <c r="A61" s="31" t="s">
        <v>34</v>
      </c>
      <c r="C61" s="41">
        <f>+C60*C59</f>
        <v>380000</v>
      </c>
      <c r="D61" s="10"/>
      <c r="E61" s="40">
        <f>+E60*E59</f>
        <v>200000</v>
      </c>
      <c r="F61" s="10"/>
      <c r="G61" s="21">
        <f>+G60*G59</f>
        <v>580000</v>
      </c>
    </row>
    <row r="62" spans="1:8" ht="18" customHeight="1" thickBot="1" x14ac:dyDescent="0.3">
      <c r="A62" s="31" t="s">
        <v>48</v>
      </c>
      <c r="C62" s="21">
        <v>627000</v>
      </c>
      <c r="D62" s="10"/>
      <c r="E62" s="42">
        <f>+E59*0.25</f>
        <v>250000</v>
      </c>
      <c r="F62" s="10"/>
      <c r="G62" s="35">
        <f>+E62+C62</f>
        <v>877000</v>
      </c>
    </row>
    <row r="63" spans="1:8" ht="18" customHeight="1" thickBot="1" x14ac:dyDescent="0.3">
      <c r="A63" s="31" t="s">
        <v>49</v>
      </c>
      <c r="C63" s="36">
        <f>+C62/C59</f>
        <v>0.33</v>
      </c>
      <c r="D63" s="10"/>
      <c r="E63" s="37">
        <f>+E62/E59</f>
        <v>0.25</v>
      </c>
      <c r="F63" s="10"/>
      <c r="G63" s="36">
        <f>+G62/G59</f>
        <v>0.30241379310344829</v>
      </c>
    </row>
    <row r="64" spans="1:8" ht="18" customHeight="1" x14ac:dyDescent="0.25">
      <c r="A64" s="31" t="s">
        <v>7</v>
      </c>
      <c r="C64" s="38">
        <f>+C62-C61</f>
        <v>247000</v>
      </c>
      <c r="D64" s="10"/>
      <c r="E64" s="10"/>
      <c r="F64" s="10"/>
      <c r="G64" s="38">
        <f>+G62-G61</f>
        <v>297000</v>
      </c>
    </row>
  </sheetData>
  <mergeCells count="9">
    <mergeCell ref="A55:H55"/>
    <mergeCell ref="A56:H56"/>
    <mergeCell ref="A57:H57"/>
    <mergeCell ref="D39:D40"/>
    <mergeCell ref="E39:E40"/>
    <mergeCell ref="D42:D43"/>
    <mergeCell ref="E42:E43"/>
    <mergeCell ref="B45:B46"/>
    <mergeCell ref="A54:H54"/>
  </mergeCells>
  <pageMargins left="1.2" right="0.7" top="0.5" bottom="0.5" header="0.3" footer="0.3"/>
  <pageSetup scale="68" orientation="portrait" r:id="rId1"/>
  <headerFooter>
    <oddHeader>&amp;C&amp;"-,Bold"&amp;14&amp;F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UNC Charlotte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prsenter</dc:creator>
  <cp:lastModifiedBy>HowardGodfrey</cp:lastModifiedBy>
  <cp:lastPrinted>2011-08-02T01:01:20Z</cp:lastPrinted>
  <dcterms:created xsi:type="dcterms:W3CDTF">2011-07-29T16:53:44Z</dcterms:created>
  <dcterms:modified xsi:type="dcterms:W3CDTF">2011-08-02T01:18:01Z</dcterms:modified>
</cp:coreProperties>
</file>