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godf\Documents\0A  ACCT-2122-2016-PP-Exercises---Apri-20-2016\1.3 Sample LECTURE Problems\"/>
    </mc:Choice>
  </mc:AlternateContent>
  <bookViews>
    <workbookView xWindow="0" yWindow="0" windowWidth="28800" windowHeight="12900"/>
  </bookViews>
  <sheets>
    <sheet name="14 Cap budgeting" sheetId="1" r:id="rId1"/>
  </sheets>
  <externalReferences>
    <externalReference r:id="rId2"/>
  </externalReferences>
  <definedNames>
    <definedName name="_xlnm.Print_Area" localSheetId="0">'14 Cap budgeting'!$A$1:$G$92</definedName>
    <definedName name="_xlnm.Print_Area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1" i="1" l="1"/>
  <c r="E5" i="1"/>
  <c r="E6" i="1" s="1"/>
  <c r="E9" i="1"/>
  <c r="E16" i="1"/>
  <c r="E21" i="1" s="1"/>
  <c r="E33" i="1"/>
  <c r="E34" i="1"/>
  <c r="E49" i="1"/>
  <c r="E50" i="1" s="1"/>
  <c r="E51" i="1"/>
  <c r="E55" i="1"/>
  <c r="E56" i="1"/>
  <c r="E60" i="1"/>
  <c r="E61" i="1"/>
  <c r="F70" i="1"/>
  <c r="F71" i="1"/>
  <c r="E78" i="1"/>
  <c r="E80" i="1" s="1"/>
  <c r="F78" i="1"/>
  <c r="F80" i="1" s="1"/>
  <c r="E151" i="1"/>
  <c r="F151" i="1"/>
  <c r="F72" i="1" l="1"/>
  <c r="E57" i="1"/>
  <c r="E35" i="1"/>
  <c r="E62" i="1"/>
  <c r="E65" i="1" s="1"/>
  <c r="E52" i="1"/>
  <c r="E7" i="1"/>
  <c r="E64" i="1"/>
  <c r="E17" i="1"/>
  <c r="E66" i="1" l="1"/>
  <c r="E67" i="1" s="1"/>
  <c r="E8" i="1"/>
  <c r="E10" i="1" s="1"/>
  <c r="E11" i="1" s="1"/>
  <c r="E19" i="1"/>
  <c r="E20" i="1" s="1"/>
  <c r="E24" i="1" l="1"/>
  <c r="E25" i="1" s="1"/>
  <c r="E22" i="1"/>
</calcChain>
</file>

<file path=xl/sharedStrings.xml><?xml version="1.0" encoding="utf-8"?>
<sst xmlns="http://schemas.openxmlformats.org/spreadsheetml/2006/main" count="104" uniqueCount="78">
  <si>
    <t>If I give you all of the data, except one item, you can solve for it.</t>
  </si>
  <si>
    <t>Do you remember solving equations for an "unknown" factor?</t>
  </si>
  <si>
    <t>Factor</t>
  </si>
  <si>
    <t>Annual net cash flows</t>
  </si>
  <si>
    <t>Interest rate</t>
  </si>
  <si>
    <t>Life</t>
  </si>
  <si>
    <t>Cost of Equipment</t>
  </si>
  <si>
    <t>Modified</t>
  </si>
  <si>
    <t>Super Sales Sam</t>
  </si>
  <si>
    <t>D</t>
  </si>
  <si>
    <t>A</t>
  </si>
  <si>
    <t>Between 7% and 8%</t>
  </si>
  <si>
    <t>What is IRR</t>
  </si>
  <si>
    <t>What is the multiple?</t>
  </si>
  <si>
    <t>With a 10% cost of capital, you would reject the project.</t>
  </si>
  <si>
    <t>Present value is negative for 10%, so return is less than 10%.</t>
  </si>
  <si>
    <t>Net Present Value</t>
  </si>
  <si>
    <t>Cost of project</t>
  </si>
  <si>
    <t>Present value of cash flows</t>
  </si>
  <si>
    <t>Annual cash flow</t>
  </si>
  <si>
    <t>Annuity factor for 10 years</t>
  </si>
  <si>
    <t>Rate</t>
  </si>
  <si>
    <t>Scott</t>
  </si>
  <si>
    <t>Multiple</t>
  </si>
  <si>
    <t>Annual after tax cash flow</t>
  </si>
  <si>
    <t>Cost of equipment</t>
  </si>
  <si>
    <t>Compute Approximate Internal Rate of Return</t>
  </si>
  <si>
    <t>B</t>
  </si>
  <si>
    <t>Accounting rate of return (income/cost)</t>
  </si>
  <si>
    <t>Book income</t>
  </si>
  <si>
    <t>Depreciation (not a cash flow item)</t>
  </si>
  <si>
    <t>Cash flow after taxes</t>
  </si>
  <si>
    <t>Depreciation per year - S-L method</t>
  </si>
  <si>
    <t>Life of machine</t>
  </si>
  <si>
    <t>Cost of new machine</t>
  </si>
  <si>
    <t>Accounting Rate of Return</t>
  </si>
  <si>
    <t>Payback period</t>
  </si>
  <si>
    <t>After tax cash flow per year</t>
  </si>
  <si>
    <t>Cost of investment</t>
  </si>
  <si>
    <t>Net present Value</t>
  </si>
  <si>
    <t>Cost of Machine</t>
  </si>
  <si>
    <t>Present value</t>
  </si>
  <si>
    <t>Annuity factor for present value - 12%</t>
  </si>
  <si>
    <t>Annual after-tax cash flow</t>
  </si>
  <si>
    <t>Compute Present value</t>
  </si>
  <si>
    <t xml:space="preserve">Present value of 1 due in 10 periods at 12% is </t>
  </si>
  <si>
    <t>Desired rate of return</t>
  </si>
  <si>
    <t>Years</t>
  </si>
  <si>
    <t>Useful Life</t>
  </si>
  <si>
    <t>Negative NPV with 12% hurdle rate means IRR is less than 12%.</t>
  </si>
  <si>
    <t>Annuity factor for present value - 8%</t>
  </si>
  <si>
    <t>Discount rate</t>
  </si>
  <si>
    <t>8 yrs</t>
  </si>
  <si>
    <t>Compute Net Present Value for a new machine</t>
  </si>
  <si>
    <t>E</t>
  </si>
  <si>
    <t>Acct. Rate of Return</t>
  </si>
  <si>
    <t>Net Income After Taxes</t>
  </si>
  <si>
    <t>Cost of Project</t>
  </si>
  <si>
    <t>Equals net after-tax cash flow</t>
  </si>
  <si>
    <t>Add: Depreciation Expense</t>
  </si>
  <si>
    <t>Income Tax</t>
  </si>
  <si>
    <t>Tax Rate</t>
  </si>
  <si>
    <t>Taxable Income</t>
  </si>
  <si>
    <t xml:space="preserve">Depreciation Expense </t>
  </si>
  <si>
    <t>Cash Flow from Operations</t>
  </si>
  <si>
    <t>Life in years</t>
  </si>
  <si>
    <t>Payback Period</t>
  </si>
  <si>
    <t>Annual Cash flow-after taxes</t>
  </si>
  <si>
    <t>PV of a dollar for 17 periods at 10%</t>
  </si>
  <si>
    <t>?</t>
  </si>
  <si>
    <t>Number of periods</t>
  </si>
  <si>
    <t>Annual Payment</t>
  </si>
  <si>
    <t>Cost of building</t>
  </si>
  <si>
    <t>Cost of building is the PV of an annuity of $125,000 at 10%.</t>
  </si>
  <si>
    <t>See Table for 10 periods (years), column with number clost to 7.</t>
  </si>
  <si>
    <t>Net Income</t>
  </si>
  <si>
    <t xml:space="preserve">PV of an annuity of 1 at 12% for 10 periods is </t>
  </si>
  <si>
    <t>Information for Next 4 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</si>
</sst>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000_);_(* \(#,##0.0000\);_(* &quot;-&quot;??_);_(@_)"/>
  </numFmts>
  <fonts count="7" x14ac:knownFonts="1">
    <font>
      <sz val="12"/>
      <name val="Helv"/>
    </font>
    <font>
      <sz val="12"/>
      <name val="Century Schoolbook"/>
      <family val="1"/>
    </font>
    <font>
      <b/>
      <sz val="12"/>
      <name val="Arial"/>
      <family val="2"/>
    </font>
    <font>
      <sz val="12"/>
      <name val="Arial"/>
      <family val="2"/>
    </font>
    <font>
      <b/>
      <sz val="12"/>
      <name val="Helv"/>
    </font>
    <font>
      <sz val="11"/>
      <name val="Arial"/>
      <family val="2"/>
    </font>
    <font>
      <b/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87">
    <xf numFmtId="0" fontId="0" fillId="0" borderId="0" xfId="0"/>
    <xf numFmtId="0" fontId="0" fillId="0" borderId="0" xfId="0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indent="1"/>
    </xf>
    <xf numFmtId="0" fontId="2" fillId="0" borderId="0" xfId="0" applyFont="1" applyFill="1" applyAlignment="1">
      <alignment horizontal="center" vertical="center"/>
    </xf>
    <xf numFmtId="165" fontId="2" fillId="0" borderId="0" xfId="1" applyNumberFormat="1" applyFont="1" applyFill="1" applyAlignment="1">
      <alignment vertical="center"/>
    </xf>
    <xf numFmtId="9" fontId="2" fillId="0" borderId="0" xfId="3" applyFont="1" applyFill="1" applyAlignment="1">
      <alignment vertical="center"/>
    </xf>
    <xf numFmtId="44" fontId="2" fillId="0" borderId="0" xfId="2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65" fontId="3" fillId="0" borderId="0" xfId="1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 indent="1"/>
    </xf>
    <xf numFmtId="0" fontId="3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0" fontId="2" fillId="0" borderId="0" xfId="0" applyFont="1"/>
    <xf numFmtId="6" fontId="3" fillId="0" borderId="0" xfId="4" applyNumberFormat="1" applyFont="1"/>
    <xf numFmtId="43" fontId="3" fillId="0" borderId="0" xfId="1" applyFont="1"/>
    <xf numFmtId="6" fontId="2" fillId="0" borderId="0" xfId="4" applyNumberFormat="1" applyFont="1"/>
    <xf numFmtId="6" fontId="2" fillId="0" borderId="1" xfId="4" applyNumberFormat="1" applyFont="1" applyBorder="1"/>
    <xf numFmtId="0" fontId="4" fillId="0" borderId="0" xfId="0" applyFont="1"/>
    <xf numFmtId="9" fontId="4" fillId="0" borderId="0" xfId="3" applyFont="1"/>
    <xf numFmtId="0" fontId="3" fillId="0" borderId="0" xfId="0" applyFont="1"/>
    <xf numFmtId="165" fontId="3" fillId="0" borderId="0" xfId="1" applyNumberFormat="1" applyFont="1"/>
    <xf numFmtId="0" fontId="2" fillId="0" borderId="0" xfId="0" applyFont="1" applyAlignment="1">
      <alignment horizontal="left" indent="1"/>
    </xf>
    <xf numFmtId="10" fontId="2" fillId="0" borderId="2" xfId="3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6" fontId="3" fillId="0" borderId="2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6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vertical="center"/>
    </xf>
    <xf numFmtId="165" fontId="3" fillId="0" borderId="2" xfId="1" applyNumberFormat="1" applyFont="1" applyBorder="1" applyAlignment="1">
      <alignment vertical="center"/>
    </xf>
    <xf numFmtId="165" fontId="3" fillId="0" borderId="0" xfId="1" applyNumberFormat="1" applyFont="1" applyAlignment="1">
      <alignment vertical="center"/>
    </xf>
    <xf numFmtId="6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5" fontId="3" fillId="0" borderId="1" xfId="1" applyNumberFormat="1" applyFont="1" applyBorder="1" applyAlignment="1">
      <alignment vertical="center"/>
    </xf>
    <xf numFmtId="0" fontId="5" fillId="0" borderId="0" xfId="0" applyFont="1"/>
    <xf numFmtId="9" fontId="3" fillId="0" borderId="0" xfId="3" applyFont="1" applyAlignment="1">
      <alignment vertical="center"/>
    </xf>
    <xf numFmtId="167" fontId="3" fillId="0" borderId="1" xfId="1" applyNumberFormat="1" applyFont="1" applyBorder="1" applyAlignment="1">
      <alignment vertical="center"/>
    </xf>
    <xf numFmtId="9" fontId="2" fillId="0" borderId="1" xfId="3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indent="1"/>
    </xf>
    <xf numFmtId="166" fontId="2" fillId="0" borderId="0" xfId="2" applyNumberFormat="1" applyFont="1" applyAlignment="1">
      <alignment horizontal="center" vertical="center"/>
    </xf>
    <xf numFmtId="165" fontId="2" fillId="0" borderId="3" xfId="1" applyNumberFormat="1" applyFont="1" applyBorder="1" applyAlignment="1">
      <alignment vertical="center"/>
    </xf>
    <xf numFmtId="165" fontId="2" fillId="0" borderId="4" xfId="1" applyNumberFormat="1" applyFont="1" applyBorder="1" applyAlignment="1">
      <alignment vertical="center"/>
    </xf>
    <xf numFmtId="6" fontId="2" fillId="2" borderId="2" xfId="4" applyNumberFormat="1" applyFont="1" applyFill="1" applyBorder="1"/>
    <xf numFmtId="5" fontId="2" fillId="0" borderId="0" xfId="2" applyNumberFormat="1" applyFont="1" applyFill="1" applyAlignment="1">
      <alignment vertical="center"/>
    </xf>
    <xf numFmtId="5" fontId="3" fillId="0" borderId="0" xfId="0" applyNumberFormat="1" applyFont="1"/>
    <xf numFmtId="5" fontId="3" fillId="0" borderId="0" xfId="0" applyNumberFormat="1" applyFont="1" applyAlignment="1">
      <alignment vertical="center"/>
    </xf>
    <xf numFmtId="5" fontId="3" fillId="0" borderId="0" xfId="0" applyNumberFormat="1" applyFont="1" applyBorder="1" applyAlignment="1">
      <alignment vertical="center"/>
    </xf>
    <xf numFmtId="5" fontId="3" fillId="0" borderId="0" xfId="2" applyNumberFormat="1" applyFont="1" applyAlignment="1">
      <alignment vertical="center"/>
    </xf>
    <xf numFmtId="5" fontId="2" fillId="0" borderId="2" xfId="2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3" fillId="0" borderId="0" xfId="0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5" fontId="2" fillId="0" borderId="12" xfId="1" applyNumberFormat="1" applyFont="1" applyBorder="1" applyAlignment="1">
      <alignment vertical="center"/>
    </xf>
    <xf numFmtId="165" fontId="2" fillId="0" borderId="11" xfId="1" applyNumberFormat="1" applyFont="1" applyBorder="1" applyAlignment="1">
      <alignment vertical="center"/>
    </xf>
    <xf numFmtId="165" fontId="2" fillId="0" borderId="12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43" fontId="2" fillId="0" borderId="13" xfId="1" applyFont="1" applyBorder="1" applyAlignment="1">
      <alignment vertical="center"/>
    </xf>
    <xf numFmtId="0" fontId="2" fillId="0" borderId="5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0" fontId="2" fillId="0" borderId="7" xfId="0" applyFont="1" applyBorder="1" applyAlignment="1">
      <alignment horizontal="left" vertical="center" indent="2"/>
    </xf>
    <xf numFmtId="0" fontId="6" fillId="0" borderId="0" xfId="0" applyFont="1" applyAlignment="1">
      <alignment horizontal="left" vertical="center" indent="1"/>
    </xf>
    <xf numFmtId="165" fontId="2" fillId="0" borderId="3" xfId="1" applyNumberFormat="1" applyFont="1" applyFill="1" applyBorder="1" applyAlignment="1">
      <alignment vertical="center"/>
    </xf>
    <xf numFmtId="165" fontId="2" fillId="0" borderId="4" xfId="1" applyNumberFormat="1" applyFont="1" applyFill="1" applyBorder="1" applyAlignment="1">
      <alignment vertical="center"/>
    </xf>
    <xf numFmtId="165" fontId="2" fillId="0" borderId="12" xfId="1" applyNumberFormat="1" applyFont="1" applyFill="1" applyBorder="1" applyAlignment="1">
      <alignment vertical="center"/>
    </xf>
    <xf numFmtId="165" fontId="2" fillId="0" borderId="11" xfId="1" applyNumberFormat="1" applyFont="1" applyFill="1" applyBorder="1" applyAlignment="1">
      <alignment vertical="center"/>
    </xf>
    <xf numFmtId="9" fontId="2" fillId="0" borderId="11" xfId="3" applyFont="1" applyFill="1" applyBorder="1" applyAlignment="1">
      <alignment vertical="center"/>
    </xf>
    <xf numFmtId="165" fontId="2" fillId="0" borderId="11" xfId="0" applyNumberFormat="1" applyFont="1" applyFill="1" applyBorder="1" applyAlignment="1">
      <alignment vertical="center"/>
    </xf>
    <xf numFmtId="165" fontId="2" fillId="0" borderId="14" xfId="0" applyNumberFormat="1" applyFont="1" applyFill="1" applyBorder="1" applyAlignment="1">
      <alignment vertical="center"/>
    </xf>
    <xf numFmtId="9" fontId="2" fillId="0" borderId="13" xfId="3" applyFont="1" applyFill="1" applyBorder="1" applyAlignment="1">
      <alignment vertical="center"/>
    </xf>
    <xf numFmtId="5" fontId="2" fillId="0" borderId="0" xfId="2" applyNumberFormat="1" applyFont="1" applyBorder="1" applyAlignment="1">
      <alignment vertical="center"/>
    </xf>
    <xf numFmtId="167" fontId="5" fillId="0" borderId="1" xfId="1" applyNumberFormat="1" applyFont="1" applyBorder="1"/>
  </cellXfs>
  <cellStyles count="5">
    <cellStyle name="Comma" xfId="1" builtinId="3"/>
    <cellStyle name="Currency" xfId="2" builtinId="4"/>
    <cellStyle name="Normal" xfId="0" builtinId="0"/>
    <cellStyle name="Normal 3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godf\Documents\0A%20%20ACCT-2122-2016-PP-Exercises---Apri-20-2016\1.4-ACCT%202122%20EXAM%20FOLDER\M10-Chp-00-Tst4-Prac-Sol-Acct-2122-Sum-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Segment Reports"/>
      <sheetName val="13 Relevant Cost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"/>
  <sheetViews>
    <sheetView showGridLines="0" tabSelected="1" topLeftCell="A25" zoomScaleNormal="100" workbookViewId="0">
      <selection activeCell="E49" sqref="E49"/>
    </sheetView>
  </sheetViews>
  <sheetFormatPr defaultRowHeight="15.75" x14ac:dyDescent="0.25"/>
  <cols>
    <col min="1" max="1" width="3.33203125" customWidth="1"/>
    <col min="2" max="2" width="4.6640625" customWidth="1"/>
    <col min="3" max="3" width="21.21875" customWidth="1"/>
    <col min="4" max="4" width="13.109375" customWidth="1"/>
    <col min="5" max="5" width="10.6640625" customWidth="1"/>
    <col min="6" max="6" width="11.6640625" customWidth="1"/>
    <col min="7" max="7" width="9.6640625" customWidth="1"/>
  </cols>
  <sheetData>
    <row r="1" spans="1:7" ht="12.75" customHeight="1" x14ac:dyDescent="0.25"/>
    <row r="2" spans="1:7" ht="19.5" customHeight="1" x14ac:dyDescent="0.25">
      <c r="A2" s="3">
        <v>1</v>
      </c>
      <c r="B2" s="5" t="s">
        <v>27</v>
      </c>
      <c r="C2" s="73" t="s">
        <v>57</v>
      </c>
      <c r="D2" s="60"/>
      <c r="E2" s="50">
        <v>64000</v>
      </c>
      <c r="G2" s="9"/>
    </row>
    <row r="3" spans="1:7" ht="19.5" customHeight="1" x14ac:dyDescent="0.25">
      <c r="A3" s="3"/>
      <c r="B3" s="5"/>
      <c r="C3" s="59" t="s">
        <v>65</v>
      </c>
      <c r="D3" s="61"/>
      <c r="E3" s="51">
        <v>8</v>
      </c>
      <c r="G3" s="9"/>
    </row>
    <row r="4" spans="1:7" ht="19.5" customHeight="1" x14ac:dyDescent="0.25">
      <c r="A4" s="3"/>
      <c r="B4" s="5"/>
      <c r="C4" s="59" t="s">
        <v>64</v>
      </c>
      <c r="D4" s="61"/>
      <c r="E4" s="51">
        <v>13000</v>
      </c>
      <c r="G4" s="9"/>
    </row>
    <row r="5" spans="1:7" ht="19.5" customHeight="1" thickBot="1" x14ac:dyDescent="0.3">
      <c r="A5" s="3"/>
      <c r="B5" s="5"/>
      <c r="C5" s="74" t="s">
        <v>63</v>
      </c>
      <c r="D5" s="62"/>
      <c r="E5" s="69">
        <f>+E2/E3</f>
        <v>8000</v>
      </c>
      <c r="G5" s="9"/>
    </row>
    <row r="6" spans="1:7" ht="19.5" customHeight="1" x14ac:dyDescent="0.25">
      <c r="A6" s="3"/>
      <c r="B6" s="5"/>
      <c r="C6" s="59" t="s">
        <v>75</v>
      </c>
      <c r="D6" s="61"/>
      <c r="E6" s="68">
        <f>+E4-E5</f>
        <v>5000</v>
      </c>
      <c r="G6" s="9"/>
    </row>
    <row r="7" spans="1:7" ht="19.5" customHeight="1" thickBot="1" x14ac:dyDescent="0.3">
      <c r="A7" s="3"/>
      <c r="B7" s="5"/>
      <c r="C7" s="74" t="s">
        <v>59</v>
      </c>
      <c r="D7" s="62"/>
      <c r="E7" s="71">
        <f>+E5</f>
        <v>8000</v>
      </c>
      <c r="G7" s="9"/>
    </row>
    <row r="8" spans="1:7" ht="19.5" customHeight="1" x14ac:dyDescent="0.25">
      <c r="A8" s="3"/>
      <c r="B8" s="5"/>
      <c r="C8" s="59" t="s">
        <v>58</v>
      </c>
      <c r="D8" s="61"/>
      <c r="E8" s="70">
        <f>SUM(E6:E7)</f>
        <v>13000</v>
      </c>
      <c r="G8" s="9"/>
    </row>
    <row r="9" spans="1:7" ht="19.5" customHeight="1" x14ac:dyDescent="0.25">
      <c r="A9" s="3"/>
      <c r="B9" s="5"/>
      <c r="C9" s="74" t="s">
        <v>57</v>
      </c>
      <c r="D9" s="62"/>
      <c r="E9" s="51">
        <f>+E2</f>
        <v>64000</v>
      </c>
      <c r="G9" s="9"/>
    </row>
    <row r="10" spans="1:7" ht="19.5" customHeight="1" thickBot="1" x14ac:dyDescent="0.3">
      <c r="A10" s="3"/>
      <c r="B10" s="5"/>
      <c r="C10" s="74" t="s">
        <v>67</v>
      </c>
      <c r="D10" s="62"/>
      <c r="E10" s="69">
        <f>+E8</f>
        <v>13000</v>
      </c>
      <c r="G10" s="9"/>
    </row>
    <row r="11" spans="1:7" ht="19.5" customHeight="1" x14ac:dyDescent="0.25">
      <c r="A11" s="3"/>
      <c r="B11" s="5"/>
      <c r="C11" s="75" t="s">
        <v>66</v>
      </c>
      <c r="D11" s="63"/>
      <c r="E11" s="72">
        <f>+E9/E10</f>
        <v>4.9230769230769234</v>
      </c>
      <c r="G11" s="9"/>
    </row>
    <row r="12" spans="1:7" x14ac:dyDescent="0.25">
      <c r="A12" s="3"/>
      <c r="B12" s="5"/>
      <c r="C12" s="12"/>
      <c r="D12" s="64"/>
      <c r="E12" s="11"/>
      <c r="G12" s="9"/>
    </row>
    <row r="13" spans="1:7" ht="18.75" customHeight="1" x14ac:dyDescent="0.25">
      <c r="A13" s="3">
        <v>2</v>
      </c>
      <c r="B13" s="5" t="s">
        <v>10</v>
      </c>
      <c r="C13" s="73" t="s">
        <v>57</v>
      </c>
      <c r="D13" s="65"/>
      <c r="E13" s="77">
        <v>30000</v>
      </c>
      <c r="G13" s="9"/>
    </row>
    <row r="14" spans="1:7" ht="18.75" customHeight="1" x14ac:dyDescent="0.25">
      <c r="A14" s="3"/>
      <c r="B14" s="5"/>
      <c r="C14" s="59" t="s">
        <v>65</v>
      </c>
      <c r="D14" s="66"/>
      <c r="E14" s="78">
        <v>6</v>
      </c>
      <c r="G14" s="9"/>
    </row>
    <row r="15" spans="1:7" ht="18.75" customHeight="1" x14ac:dyDescent="0.25">
      <c r="A15" s="1"/>
      <c r="B15" s="1"/>
      <c r="C15" s="59" t="s">
        <v>64</v>
      </c>
      <c r="D15" s="66"/>
      <c r="E15" s="78">
        <v>12000</v>
      </c>
      <c r="G15" s="9"/>
    </row>
    <row r="16" spans="1:7" ht="18.75" customHeight="1" thickBot="1" x14ac:dyDescent="0.3">
      <c r="A16" s="3"/>
      <c r="B16" s="5"/>
      <c r="C16" s="74" t="s">
        <v>63</v>
      </c>
      <c r="D16" s="66"/>
      <c r="E16" s="80">
        <f>+E13/E14</f>
        <v>5000</v>
      </c>
      <c r="G16" s="9"/>
    </row>
    <row r="17" spans="1:7" ht="18.75" customHeight="1" x14ac:dyDescent="0.25">
      <c r="A17" s="3"/>
      <c r="B17" s="5"/>
      <c r="C17" s="59" t="s">
        <v>62</v>
      </c>
      <c r="D17" s="66"/>
      <c r="E17" s="79">
        <f>+E15-E16</f>
        <v>7000</v>
      </c>
      <c r="G17" s="9"/>
    </row>
    <row r="18" spans="1:7" ht="18.75" customHeight="1" thickBot="1" x14ac:dyDescent="0.3">
      <c r="A18" s="3"/>
      <c r="B18" s="5"/>
      <c r="C18" s="74" t="s">
        <v>61</v>
      </c>
      <c r="D18" s="66"/>
      <c r="E18" s="81">
        <v>0.4</v>
      </c>
      <c r="G18" s="9"/>
    </row>
    <row r="19" spans="1:7" ht="18.75" customHeight="1" x14ac:dyDescent="0.25">
      <c r="A19" s="3"/>
      <c r="B19" s="5"/>
      <c r="C19" s="59" t="s">
        <v>60</v>
      </c>
      <c r="D19" s="66"/>
      <c r="E19" s="79">
        <f>+E18*E17</f>
        <v>2800</v>
      </c>
      <c r="G19" s="9"/>
    </row>
    <row r="20" spans="1:7" ht="18.75" customHeight="1" x14ac:dyDescent="0.25">
      <c r="A20" s="3"/>
      <c r="B20" s="5"/>
      <c r="C20" s="59" t="s">
        <v>56</v>
      </c>
      <c r="D20" s="66"/>
      <c r="E20" s="78">
        <f>+E17-E19</f>
        <v>4200</v>
      </c>
      <c r="G20" s="9"/>
    </row>
    <row r="21" spans="1:7" ht="18.75" customHeight="1" thickBot="1" x14ac:dyDescent="0.3">
      <c r="A21" s="3"/>
      <c r="B21" s="5"/>
      <c r="C21" s="74" t="s">
        <v>59</v>
      </c>
      <c r="D21" s="66"/>
      <c r="E21" s="82">
        <f>+E16</f>
        <v>5000</v>
      </c>
      <c r="G21" s="9"/>
    </row>
    <row r="22" spans="1:7" ht="18.75" customHeight="1" thickBot="1" x14ac:dyDescent="0.3">
      <c r="A22" s="3"/>
      <c r="B22" s="5"/>
      <c r="C22" s="59" t="s">
        <v>58</v>
      </c>
      <c r="D22" s="66"/>
      <c r="E22" s="83">
        <f>SUM(E20:E21)</f>
        <v>9200</v>
      </c>
      <c r="G22" s="9"/>
    </row>
    <row r="23" spans="1:7" ht="18.75" customHeight="1" x14ac:dyDescent="0.25">
      <c r="A23" s="3"/>
      <c r="B23" s="5"/>
      <c r="C23" s="74" t="s">
        <v>57</v>
      </c>
      <c r="D23" s="66"/>
      <c r="E23" s="79">
        <v>30000</v>
      </c>
      <c r="G23" s="9"/>
    </row>
    <row r="24" spans="1:7" ht="18.75" customHeight="1" thickBot="1" x14ac:dyDescent="0.3">
      <c r="A24" s="3"/>
      <c r="B24" s="5"/>
      <c r="C24" s="74" t="s">
        <v>56</v>
      </c>
      <c r="D24" s="66"/>
      <c r="E24" s="80">
        <f>+E20</f>
        <v>4200</v>
      </c>
      <c r="G24" s="9"/>
    </row>
    <row r="25" spans="1:7" ht="18.75" customHeight="1" x14ac:dyDescent="0.25">
      <c r="A25" s="3"/>
      <c r="B25" s="5"/>
      <c r="C25" s="75" t="s">
        <v>55</v>
      </c>
      <c r="D25" s="67"/>
      <c r="E25" s="84">
        <f>+E24/E23</f>
        <v>0.14000000000000001</v>
      </c>
      <c r="G25" s="9"/>
    </row>
    <row r="26" spans="1:7" x14ac:dyDescent="0.25">
      <c r="A26" s="3"/>
      <c r="B26" s="5"/>
      <c r="C26" s="12"/>
      <c r="D26" s="9"/>
      <c r="E26" s="11"/>
      <c r="G26" s="9"/>
    </row>
    <row r="27" spans="1:7" ht="18" customHeight="1" x14ac:dyDescent="0.25">
      <c r="A27" s="41">
        <v>3</v>
      </c>
      <c r="B27" s="40" t="s">
        <v>54</v>
      </c>
      <c r="C27" s="34" t="s">
        <v>53</v>
      </c>
      <c r="D27" s="26"/>
      <c r="E27" s="1"/>
      <c r="G27" s="9"/>
    </row>
    <row r="28" spans="1:7" ht="18" customHeight="1" x14ac:dyDescent="0.25">
      <c r="A28" s="41"/>
      <c r="B28" s="40"/>
      <c r="C28" s="39" t="s">
        <v>40</v>
      </c>
      <c r="D28" s="26"/>
      <c r="E28" s="57">
        <v>500000</v>
      </c>
      <c r="G28" s="9"/>
    </row>
    <row r="29" spans="1:7" ht="18" customHeight="1" x14ac:dyDescent="0.25">
      <c r="A29" s="41"/>
      <c r="B29" s="40"/>
      <c r="C29" s="34" t="s">
        <v>33</v>
      </c>
      <c r="D29" s="41"/>
      <c r="E29" s="49" t="s">
        <v>52</v>
      </c>
      <c r="G29" s="9"/>
    </row>
    <row r="30" spans="1:7" ht="18" customHeight="1" thickBot="1" x14ac:dyDescent="0.3">
      <c r="A30" s="41"/>
      <c r="B30" s="40"/>
      <c r="C30" s="48" t="s">
        <v>51</v>
      </c>
      <c r="D30" s="47"/>
      <c r="E30" s="46">
        <v>0.08</v>
      </c>
      <c r="G30" s="9"/>
    </row>
    <row r="31" spans="1:7" ht="18" customHeight="1" x14ac:dyDescent="0.25">
      <c r="A31" s="41"/>
      <c r="B31" s="40"/>
      <c r="C31" s="39" t="s">
        <v>43</v>
      </c>
      <c r="D31" s="26"/>
      <c r="E31" s="37">
        <v>100000</v>
      </c>
      <c r="G31" s="9"/>
    </row>
    <row r="32" spans="1:7" ht="18" customHeight="1" thickBot="1" x14ac:dyDescent="0.3">
      <c r="A32" s="41"/>
      <c r="B32" s="40"/>
      <c r="C32" s="39" t="s">
        <v>50</v>
      </c>
      <c r="D32" s="26"/>
      <c r="E32" s="45">
        <v>5.7466400000000002</v>
      </c>
      <c r="G32" s="9"/>
    </row>
    <row r="33" spans="1:8" ht="18" customHeight="1" x14ac:dyDescent="0.25">
      <c r="A33" s="41"/>
      <c r="B33" s="40"/>
      <c r="C33" s="39" t="s">
        <v>41</v>
      </c>
      <c r="D33" s="26"/>
      <c r="E33" s="37">
        <f>+E32*E31</f>
        <v>574664</v>
      </c>
      <c r="G33" s="9"/>
    </row>
    <row r="34" spans="1:8" ht="18" customHeight="1" thickBot="1" x14ac:dyDescent="0.3">
      <c r="A34" s="41"/>
      <c r="B34" s="40"/>
      <c r="C34" s="39" t="s">
        <v>40</v>
      </c>
      <c r="D34" s="26"/>
      <c r="E34" s="42">
        <f>-E28</f>
        <v>-500000</v>
      </c>
      <c r="G34" s="9"/>
    </row>
    <row r="35" spans="1:8" ht="18" customHeight="1" thickBot="1" x14ac:dyDescent="0.3">
      <c r="A35" s="41"/>
      <c r="B35" s="40"/>
      <c r="C35" s="34" t="s">
        <v>39</v>
      </c>
      <c r="D35" s="41"/>
      <c r="E35" s="58">
        <f>+E34+E33</f>
        <v>74664</v>
      </c>
      <c r="G35" s="9"/>
    </row>
    <row r="36" spans="1:8" ht="18" customHeight="1" x14ac:dyDescent="0.25">
      <c r="A36" s="41"/>
      <c r="B36" s="40"/>
      <c r="C36" s="34"/>
      <c r="D36" s="41"/>
      <c r="E36" s="85"/>
      <c r="G36" s="9"/>
    </row>
    <row r="37" spans="1:8" ht="18" customHeight="1" x14ac:dyDescent="0.25">
      <c r="A37" s="3">
        <v>4</v>
      </c>
      <c r="B37" s="5" t="s">
        <v>9</v>
      </c>
      <c r="C37" s="12" t="s">
        <v>49</v>
      </c>
      <c r="D37" s="9"/>
      <c r="E37" s="9"/>
      <c r="F37" s="1"/>
      <c r="G37" s="9"/>
    </row>
    <row r="39" spans="1:8" s="35" customFormat="1" ht="17.25" customHeight="1" x14ac:dyDescent="0.25">
      <c r="A39" s="41"/>
      <c r="B39" s="40"/>
      <c r="C39" s="76" t="s">
        <v>77</v>
      </c>
      <c r="D39" s="26"/>
      <c r="E39" s="37"/>
      <c r="F39" s="37"/>
      <c r="G39" s="26"/>
      <c r="H39" s="26"/>
    </row>
    <row r="40" spans="1:8" s="35" customFormat="1" ht="17.25" customHeight="1" x14ac:dyDescent="0.25">
      <c r="A40" s="41"/>
      <c r="B40" s="40"/>
      <c r="C40" s="39" t="s">
        <v>40</v>
      </c>
      <c r="D40" s="26"/>
      <c r="E40" s="26"/>
      <c r="F40" s="57">
        <v>100000</v>
      </c>
      <c r="G40" s="26"/>
    </row>
    <row r="41" spans="1:8" s="35" customFormat="1" ht="17.25" customHeight="1" x14ac:dyDescent="0.25">
      <c r="A41" s="41"/>
      <c r="B41" s="40"/>
      <c r="C41" s="39" t="s">
        <v>43</v>
      </c>
      <c r="D41" s="26"/>
      <c r="E41" s="26"/>
      <c r="F41" s="37">
        <v>25000</v>
      </c>
      <c r="G41" s="26"/>
    </row>
    <row r="42" spans="1:8" s="35" customFormat="1" ht="17.25" customHeight="1" x14ac:dyDescent="0.25">
      <c r="A42" s="41"/>
      <c r="B42" s="40"/>
      <c r="C42" s="39" t="s">
        <v>48</v>
      </c>
      <c r="D42" s="26"/>
      <c r="E42" s="26"/>
      <c r="F42" s="37">
        <v>10</v>
      </c>
      <c r="G42" s="26" t="s">
        <v>47</v>
      </c>
    </row>
    <row r="43" spans="1:8" s="35" customFormat="1" ht="17.25" customHeight="1" x14ac:dyDescent="0.25">
      <c r="A43" s="41"/>
      <c r="B43" s="40"/>
      <c r="C43" s="39" t="s">
        <v>46</v>
      </c>
      <c r="D43" s="26"/>
      <c r="E43" s="26"/>
      <c r="F43" s="44">
        <v>0.12</v>
      </c>
      <c r="G43" s="26"/>
    </row>
    <row r="44" spans="1:8" s="35" customFormat="1" ht="17.25" customHeight="1" x14ac:dyDescent="0.2">
      <c r="A44" s="41"/>
      <c r="B44" s="40"/>
      <c r="C44" s="39" t="s">
        <v>76</v>
      </c>
      <c r="D44" s="26"/>
      <c r="E44" s="26"/>
      <c r="F44" s="43">
        <v>5.6501999999999999</v>
      </c>
      <c r="G44" s="26"/>
    </row>
    <row r="45" spans="1:8" s="35" customFormat="1" ht="17.25" customHeight="1" x14ac:dyDescent="0.2">
      <c r="A45" s="41"/>
      <c r="B45" s="40"/>
      <c r="C45" s="39" t="s">
        <v>45</v>
      </c>
      <c r="D45" s="26"/>
      <c r="E45" s="26"/>
      <c r="F45" s="43">
        <v>0.32200000000000001</v>
      </c>
      <c r="G45" s="26"/>
    </row>
    <row r="46" spans="1:8" s="35" customFormat="1" ht="11.25" customHeight="1" x14ac:dyDescent="0.2">
      <c r="A46" s="41"/>
      <c r="B46" s="40"/>
      <c r="C46" s="39"/>
      <c r="D46" s="26"/>
      <c r="E46" s="26"/>
      <c r="F46" s="43"/>
      <c r="G46" s="26"/>
    </row>
    <row r="47" spans="1:8" s="35" customFormat="1" ht="17.25" customHeight="1" x14ac:dyDescent="0.25">
      <c r="A47" s="41">
        <v>5</v>
      </c>
      <c r="B47" s="40" t="s">
        <v>10</v>
      </c>
      <c r="C47" s="34" t="s">
        <v>44</v>
      </c>
      <c r="D47" s="26"/>
      <c r="E47" s="26"/>
      <c r="F47" s="37"/>
      <c r="G47" s="26"/>
    </row>
    <row r="48" spans="1:8" s="35" customFormat="1" ht="17.25" customHeight="1" x14ac:dyDescent="0.25">
      <c r="A48" s="41"/>
      <c r="B48" s="40"/>
      <c r="C48" s="39" t="s">
        <v>43</v>
      </c>
      <c r="D48" s="26"/>
      <c r="E48" s="37">
        <v>25000</v>
      </c>
      <c r="G48" s="26"/>
    </row>
    <row r="49" spans="1:7" s="35" customFormat="1" ht="17.25" customHeight="1" thickBot="1" x14ac:dyDescent="0.25">
      <c r="A49" s="41"/>
      <c r="B49" s="40"/>
      <c r="C49" s="39" t="s">
        <v>42</v>
      </c>
      <c r="D49" s="26"/>
      <c r="E49" s="86">
        <f>+F44</f>
        <v>5.6501999999999999</v>
      </c>
      <c r="G49" s="26"/>
    </row>
    <row r="50" spans="1:7" s="35" customFormat="1" ht="17.25" customHeight="1" x14ac:dyDescent="0.25">
      <c r="A50" s="41"/>
      <c r="B50" s="40"/>
      <c r="C50" s="39" t="s">
        <v>41</v>
      </c>
      <c r="D50" s="26"/>
      <c r="E50" s="37">
        <f>+E49*F41</f>
        <v>141255</v>
      </c>
      <c r="G50" s="26"/>
    </row>
    <row r="51" spans="1:7" s="35" customFormat="1" ht="17.25" customHeight="1" thickBot="1" x14ac:dyDescent="0.3">
      <c r="A51" s="41"/>
      <c r="B51" s="40"/>
      <c r="C51" s="39" t="s">
        <v>40</v>
      </c>
      <c r="D51" s="26"/>
      <c r="E51" s="42">
        <f>-F40</f>
        <v>-100000</v>
      </c>
      <c r="G51" s="26"/>
    </row>
    <row r="52" spans="1:7" s="35" customFormat="1" ht="17.25" customHeight="1" thickBot="1" x14ac:dyDescent="0.3">
      <c r="A52" s="41"/>
      <c r="B52" s="40"/>
      <c r="C52" s="34" t="s">
        <v>39</v>
      </c>
      <c r="D52" s="41"/>
      <c r="E52" s="58">
        <f>+E51+E50</f>
        <v>41255</v>
      </c>
      <c r="G52" s="26"/>
    </row>
    <row r="53" spans="1:7" s="35" customFormat="1" ht="6" customHeight="1" x14ac:dyDescent="0.25">
      <c r="A53" s="41"/>
      <c r="B53" s="40"/>
      <c r="C53" s="39"/>
      <c r="D53" s="26"/>
      <c r="E53" s="26"/>
      <c r="G53" s="26"/>
    </row>
    <row r="54" spans="1:7" s="35" customFormat="1" ht="17.25" customHeight="1" x14ac:dyDescent="0.25">
      <c r="A54" s="41">
        <v>6</v>
      </c>
      <c r="B54" s="40" t="s">
        <v>10</v>
      </c>
      <c r="C54" s="34" t="s">
        <v>36</v>
      </c>
      <c r="D54" s="38"/>
      <c r="E54" s="26"/>
      <c r="G54" s="26"/>
    </row>
    <row r="55" spans="1:7" s="35" customFormat="1" ht="17.25" customHeight="1" x14ac:dyDescent="0.25">
      <c r="A55" s="41"/>
      <c r="B55" s="40"/>
      <c r="C55" s="39" t="s">
        <v>38</v>
      </c>
      <c r="D55" s="38"/>
      <c r="E55" s="55">
        <f>+F40</f>
        <v>100000</v>
      </c>
      <c r="G55" s="26"/>
    </row>
    <row r="56" spans="1:7" s="35" customFormat="1" ht="17.25" customHeight="1" thickBot="1" x14ac:dyDescent="0.3">
      <c r="A56" s="41"/>
      <c r="B56" s="40"/>
      <c r="C56" s="39" t="s">
        <v>37</v>
      </c>
      <c r="D56" s="38"/>
      <c r="E56" s="33">
        <f>+F41</f>
        <v>25000</v>
      </c>
      <c r="G56" s="26"/>
    </row>
    <row r="57" spans="1:7" s="35" customFormat="1" ht="17.25" customHeight="1" thickBot="1" x14ac:dyDescent="0.3">
      <c r="A57" s="41"/>
      <c r="B57" s="40"/>
      <c r="C57" s="39" t="s">
        <v>36</v>
      </c>
      <c r="D57" s="38"/>
      <c r="E57" s="36">
        <f>+E55/E56</f>
        <v>4</v>
      </c>
      <c r="G57" s="26"/>
    </row>
    <row r="58" spans="1:7" ht="11.25" customHeight="1" x14ac:dyDescent="0.25">
      <c r="A58" s="15"/>
      <c r="B58" s="14"/>
      <c r="C58" s="13"/>
      <c r="D58" s="22"/>
      <c r="E58" s="22"/>
      <c r="G58" s="22"/>
    </row>
    <row r="59" spans="1:7" s="15" customFormat="1" ht="17.25" customHeight="1" x14ac:dyDescent="0.25">
      <c r="A59" s="15">
        <v>7</v>
      </c>
      <c r="B59" s="15" t="s">
        <v>27</v>
      </c>
      <c r="C59" s="34" t="s">
        <v>35</v>
      </c>
    </row>
    <row r="60" spans="1:7" ht="17.25" customHeight="1" x14ac:dyDescent="0.25">
      <c r="A60" s="15"/>
      <c r="B60" s="14"/>
      <c r="C60" s="31" t="s">
        <v>34</v>
      </c>
      <c r="D60" s="30"/>
      <c r="E60" s="56">
        <f>+F40</f>
        <v>100000</v>
      </c>
      <c r="G60" s="22"/>
    </row>
    <row r="61" spans="1:7" ht="17.25" customHeight="1" thickBot="1" x14ac:dyDescent="0.3">
      <c r="A61" s="15"/>
      <c r="B61" s="14"/>
      <c r="C61" s="31" t="s">
        <v>33</v>
      </c>
      <c r="D61" s="30"/>
      <c r="E61" s="33">
        <f>+F42</f>
        <v>10</v>
      </c>
      <c r="G61" s="22"/>
    </row>
    <row r="62" spans="1:7" ht="17.25" customHeight="1" thickBot="1" x14ac:dyDescent="0.3">
      <c r="A62" s="15"/>
      <c r="B62" s="14"/>
      <c r="C62" s="31" t="s">
        <v>32</v>
      </c>
      <c r="D62" s="30"/>
      <c r="E62" s="29">
        <f>+E60/E61</f>
        <v>10000</v>
      </c>
      <c r="G62" s="22"/>
    </row>
    <row r="63" spans="1:7" ht="9" customHeight="1" x14ac:dyDescent="0.25">
      <c r="A63" s="15"/>
      <c r="B63" s="14"/>
      <c r="C63" s="31"/>
      <c r="D63" s="30"/>
      <c r="E63" s="30"/>
      <c r="G63" s="22"/>
    </row>
    <row r="64" spans="1:7" ht="17.25" customHeight="1" x14ac:dyDescent="0.25">
      <c r="A64" s="15"/>
      <c r="B64" s="14"/>
      <c r="C64" s="31" t="s">
        <v>31</v>
      </c>
      <c r="D64" s="30"/>
      <c r="E64" s="55">
        <f>+E56</f>
        <v>25000</v>
      </c>
      <c r="G64" s="22"/>
    </row>
    <row r="65" spans="1:7" ht="17.25" customHeight="1" thickBot="1" x14ac:dyDescent="0.3">
      <c r="A65" s="15"/>
      <c r="B65" s="14"/>
      <c r="C65" s="31" t="s">
        <v>30</v>
      </c>
      <c r="D65" s="30"/>
      <c r="E65" s="32">
        <f>-E62</f>
        <v>-10000</v>
      </c>
      <c r="G65" s="22"/>
    </row>
    <row r="66" spans="1:7" ht="17.25" customHeight="1" thickBot="1" x14ac:dyDescent="0.3">
      <c r="A66" s="15"/>
      <c r="B66" s="14"/>
      <c r="C66" s="31" t="s">
        <v>29</v>
      </c>
      <c r="D66" s="30"/>
      <c r="E66" s="29">
        <f>+E65+E64</f>
        <v>15000</v>
      </c>
      <c r="G66" s="22"/>
    </row>
    <row r="67" spans="1:7" ht="17.25" customHeight="1" thickBot="1" x14ac:dyDescent="0.3">
      <c r="A67" s="15"/>
      <c r="B67" s="14"/>
      <c r="C67" s="28" t="s">
        <v>28</v>
      </c>
      <c r="D67" s="27"/>
      <c r="E67" s="25">
        <f>+E66/E60</f>
        <v>0.15</v>
      </c>
      <c r="G67" s="22"/>
    </row>
    <row r="68" spans="1:7" ht="9" customHeight="1" x14ac:dyDescent="0.25">
      <c r="A68" s="15"/>
      <c r="B68" s="14"/>
      <c r="C68" s="13"/>
      <c r="D68" s="22"/>
      <c r="E68" s="23"/>
      <c r="F68" s="22"/>
      <c r="G68" s="22"/>
    </row>
    <row r="69" spans="1:7" ht="17.25" customHeight="1" x14ac:dyDescent="0.25">
      <c r="A69" s="15">
        <v>8</v>
      </c>
      <c r="B69" s="14" t="s">
        <v>27</v>
      </c>
      <c r="C69" s="24" t="s">
        <v>26</v>
      </c>
      <c r="D69" s="22"/>
      <c r="E69" s="23"/>
      <c r="F69" s="22"/>
      <c r="G69" s="22"/>
    </row>
    <row r="70" spans="1:7" ht="17.25" customHeight="1" x14ac:dyDescent="0.25">
      <c r="A70" s="15"/>
      <c r="B70" s="14"/>
      <c r="C70" s="13" t="s">
        <v>25</v>
      </c>
      <c r="D70" s="22"/>
      <c r="E70" s="23"/>
      <c r="F70" s="54">
        <f>+F40</f>
        <v>100000</v>
      </c>
      <c r="G70" s="22"/>
    </row>
    <row r="71" spans="1:7" ht="17.25" customHeight="1" x14ac:dyDescent="0.25">
      <c r="A71" s="15"/>
      <c r="B71" s="14"/>
      <c r="C71" s="13" t="s">
        <v>24</v>
      </c>
      <c r="D71" s="22"/>
      <c r="E71" s="23"/>
      <c r="F71" s="54">
        <f>+F41</f>
        <v>25000</v>
      </c>
      <c r="G71" s="22"/>
    </row>
    <row r="72" spans="1:7" ht="17.25" customHeight="1" x14ac:dyDescent="0.25">
      <c r="A72" s="15"/>
      <c r="B72" s="14"/>
      <c r="C72" s="13" t="s">
        <v>23</v>
      </c>
      <c r="D72" s="22"/>
      <c r="E72" s="23"/>
      <c r="F72" s="23">
        <f>+F70/F71</f>
        <v>4</v>
      </c>
      <c r="G72" s="22"/>
    </row>
    <row r="73" spans="1:7" ht="12" customHeight="1" x14ac:dyDescent="0.25"/>
    <row r="74" spans="1:7" ht="17.25" customHeight="1" x14ac:dyDescent="0.25">
      <c r="A74" s="15">
        <v>9</v>
      </c>
      <c r="B74" s="14" t="s">
        <v>10</v>
      </c>
      <c r="C74" s="13" t="s">
        <v>22</v>
      </c>
    </row>
    <row r="75" spans="1:7" ht="17.25" customHeight="1" x14ac:dyDescent="0.25">
      <c r="A75" s="15"/>
      <c r="C75" s="13" t="s">
        <v>21</v>
      </c>
      <c r="E75" s="21">
        <v>0.1</v>
      </c>
      <c r="F75" s="21">
        <v>0.12</v>
      </c>
    </row>
    <row r="76" spans="1:7" ht="17.25" customHeight="1" x14ac:dyDescent="0.25">
      <c r="A76" s="15"/>
      <c r="C76" s="13" t="s">
        <v>20</v>
      </c>
      <c r="E76" s="20">
        <v>6.1449999999999996</v>
      </c>
      <c r="F76" s="20">
        <v>5.65</v>
      </c>
    </row>
    <row r="77" spans="1:7" ht="17.25" customHeight="1" thickBot="1" x14ac:dyDescent="0.3">
      <c r="A77" s="15"/>
      <c r="C77" s="13" t="s">
        <v>19</v>
      </c>
      <c r="E77" s="19">
        <v>20000</v>
      </c>
      <c r="F77" s="19">
        <v>20000</v>
      </c>
    </row>
    <row r="78" spans="1:7" ht="17.25" customHeight="1" x14ac:dyDescent="0.25">
      <c r="A78" s="15"/>
      <c r="C78" s="13" t="s">
        <v>18</v>
      </c>
      <c r="E78" s="18">
        <f>+E77*E76</f>
        <v>122899.99999999999</v>
      </c>
      <c r="F78" s="18">
        <f>+F77*F76</f>
        <v>113000</v>
      </c>
    </row>
    <row r="79" spans="1:7" ht="17.25" customHeight="1" thickBot="1" x14ac:dyDescent="0.3">
      <c r="A79" s="15"/>
      <c r="C79" s="13" t="s">
        <v>17</v>
      </c>
      <c r="E79" s="18">
        <v>140000</v>
      </c>
      <c r="F79" s="18">
        <v>140000</v>
      </c>
    </row>
    <row r="80" spans="1:7" ht="17.25" customHeight="1" thickBot="1" x14ac:dyDescent="0.3">
      <c r="A80" s="15"/>
      <c r="C80" s="13" t="s">
        <v>16</v>
      </c>
      <c r="E80" s="52">
        <f>+E78-E79</f>
        <v>-17100.000000000015</v>
      </c>
      <c r="F80" s="52">
        <f>+F78-F79</f>
        <v>-27000</v>
      </c>
    </row>
    <row r="81" spans="1:7" ht="17.25" customHeight="1" x14ac:dyDescent="0.25">
      <c r="A81" s="15"/>
      <c r="C81" s="13" t="s">
        <v>15</v>
      </c>
      <c r="E81" s="16"/>
      <c r="F81" s="16"/>
    </row>
    <row r="82" spans="1:7" ht="17.25" customHeight="1" x14ac:dyDescent="0.25">
      <c r="A82" s="15"/>
      <c r="C82" s="13" t="s">
        <v>14</v>
      </c>
      <c r="E82" s="16"/>
      <c r="F82" s="16"/>
    </row>
    <row r="83" spans="1:7" ht="17.25" customHeight="1" x14ac:dyDescent="0.25">
      <c r="A83" s="15"/>
      <c r="C83" s="13" t="s">
        <v>13</v>
      </c>
      <c r="E83" s="17">
        <v>7</v>
      </c>
      <c r="F83" s="16"/>
    </row>
    <row r="84" spans="1:7" ht="17.25" customHeight="1" x14ac:dyDescent="0.25">
      <c r="A84" s="15"/>
      <c r="C84" s="13" t="s">
        <v>12</v>
      </c>
      <c r="E84" s="17" t="s">
        <v>11</v>
      </c>
      <c r="F84" s="16"/>
    </row>
    <row r="85" spans="1:7" ht="17.25" customHeight="1" x14ac:dyDescent="0.25">
      <c r="A85" s="15"/>
      <c r="C85" s="13" t="s">
        <v>74</v>
      </c>
      <c r="E85" s="17"/>
      <c r="F85" s="16"/>
    </row>
    <row r="86" spans="1:7" ht="10.5" customHeight="1" x14ac:dyDescent="0.25"/>
    <row r="87" spans="1:7" ht="17.25" customHeight="1" x14ac:dyDescent="0.25">
      <c r="A87" s="3">
        <v>10</v>
      </c>
      <c r="B87" s="5" t="s">
        <v>9</v>
      </c>
      <c r="C87" s="4" t="s">
        <v>73</v>
      </c>
      <c r="D87" s="3"/>
      <c r="E87" s="6"/>
      <c r="F87" s="9"/>
      <c r="G87" s="9"/>
    </row>
    <row r="88" spans="1:7" ht="17.25" customHeight="1" x14ac:dyDescent="0.25">
      <c r="A88" s="3"/>
      <c r="B88" s="5"/>
      <c r="C88" s="4" t="s">
        <v>72</v>
      </c>
      <c r="D88" s="3"/>
      <c r="E88" s="53">
        <v>1000000</v>
      </c>
      <c r="F88" s="9"/>
      <c r="G88" s="9"/>
    </row>
    <row r="89" spans="1:7" ht="17.25" customHeight="1" x14ac:dyDescent="0.25">
      <c r="A89" s="3"/>
      <c r="B89" s="5"/>
      <c r="C89" s="4" t="s">
        <v>71</v>
      </c>
      <c r="D89" s="3"/>
      <c r="E89" s="6">
        <v>125000</v>
      </c>
      <c r="F89" s="9"/>
      <c r="G89" s="9"/>
    </row>
    <row r="90" spans="1:7" ht="17.25" customHeight="1" x14ac:dyDescent="0.25">
      <c r="A90" s="3"/>
      <c r="B90" s="5"/>
      <c r="C90" s="4" t="s">
        <v>70</v>
      </c>
      <c r="D90" s="3"/>
      <c r="E90" s="6" t="s">
        <v>69</v>
      </c>
      <c r="F90" s="9"/>
      <c r="G90" s="9"/>
    </row>
    <row r="91" spans="1:7" ht="17.25" customHeight="1" x14ac:dyDescent="0.25">
      <c r="A91" s="3"/>
      <c r="B91" s="5"/>
      <c r="C91" s="4" t="s">
        <v>23</v>
      </c>
      <c r="D91" s="3"/>
      <c r="E91" s="6">
        <f>+E88/E89</f>
        <v>8</v>
      </c>
      <c r="F91" s="9"/>
      <c r="G91" s="9"/>
    </row>
    <row r="92" spans="1:7" ht="17.25" customHeight="1" x14ac:dyDescent="0.25">
      <c r="A92" s="3"/>
      <c r="B92" s="5"/>
      <c r="C92" s="4" t="s">
        <v>68</v>
      </c>
      <c r="D92" s="3"/>
      <c r="E92" s="2">
        <v>8.0215999999999994</v>
      </c>
      <c r="F92" s="9"/>
      <c r="G92" s="9"/>
    </row>
    <row r="150" spans="1:7" ht="16.5" thickBot="1" x14ac:dyDescent="0.3">
      <c r="A150" s="3"/>
      <c r="B150" s="5" t="s">
        <v>9</v>
      </c>
      <c r="C150" s="12" t="s">
        <v>8</v>
      </c>
      <c r="D150" s="9"/>
      <c r="E150" s="11"/>
      <c r="F150" s="10" t="s">
        <v>7</v>
      </c>
      <c r="G150" s="9"/>
    </row>
    <row r="151" spans="1:7" x14ac:dyDescent="0.25">
      <c r="C151" s="4" t="s">
        <v>6</v>
      </c>
      <c r="D151" s="3"/>
      <c r="E151" s="8">
        <f>+E154*E155</f>
        <v>57590</v>
      </c>
      <c r="F151" s="8">
        <f>+F154*F155</f>
        <v>49464</v>
      </c>
      <c r="G151" s="1"/>
    </row>
    <row r="152" spans="1:7" x14ac:dyDescent="0.25">
      <c r="A152" s="3"/>
      <c r="B152" s="5"/>
      <c r="C152" s="4" t="s">
        <v>5</v>
      </c>
      <c r="D152" s="3"/>
      <c r="E152" s="6">
        <v>9</v>
      </c>
      <c r="F152" s="6">
        <v>9</v>
      </c>
      <c r="G152" s="1"/>
    </row>
    <row r="153" spans="1:7" x14ac:dyDescent="0.25">
      <c r="A153" s="3"/>
      <c r="B153" s="5"/>
      <c r="C153" s="4" t="s">
        <v>4</v>
      </c>
      <c r="D153" s="3"/>
      <c r="E153" s="7">
        <v>0.1</v>
      </c>
      <c r="F153" s="7">
        <v>0.14000000000000001</v>
      </c>
      <c r="G153" s="1"/>
    </row>
    <row r="154" spans="1:7" x14ac:dyDescent="0.25">
      <c r="A154" s="3"/>
      <c r="B154" s="5"/>
      <c r="C154" s="4" t="s">
        <v>3</v>
      </c>
      <c r="D154" s="3"/>
      <c r="E154" s="6">
        <v>10000</v>
      </c>
      <c r="F154" s="6">
        <v>10000</v>
      </c>
      <c r="G154" s="1"/>
    </row>
    <row r="155" spans="1:7" x14ac:dyDescent="0.25">
      <c r="A155" s="3"/>
      <c r="B155" s="5"/>
      <c r="C155" s="4" t="s">
        <v>2</v>
      </c>
      <c r="D155" s="3"/>
      <c r="E155" s="2">
        <v>5.7590000000000003</v>
      </c>
      <c r="F155" s="2">
        <v>4.9463999999999997</v>
      </c>
      <c r="G155" s="1"/>
    </row>
    <row r="156" spans="1:7" x14ac:dyDescent="0.25">
      <c r="A156" s="3"/>
      <c r="B156" s="5"/>
      <c r="C156" s="4" t="s">
        <v>1</v>
      </c>
      <c r="D156" s="3"/>
      <c r="E156" s="2"/>
      <c r="F156" s="2"/>
      <c r="G156" s="1"/>
    </row>
    <row r="157" spans="1:7" x14ac:dyDescent="0.25">
      <c r="A157" s="3"/>
      <c r="B157" s="5"/>
      <c r="C157" s="4" t="s">
        <v>0</v>
      </c>
      <c r="D157" s="3"/>
      <c r="E157" s="2"/>
      <c r="F157" s="2"/>
      <c r="G157" s="1"/>
    </row>
  </sheetData>
  <pageMargins left="0.7" right="0.7" top="0.75" bottom="0.5" header="0.3" footer="0.3"/>
  <pageSetup scale="85" orientation="portrait" r:id="rId1"/>
  <headerFooter>
    <oddFooter>&amp;L&amp;"-,Bold"&amp;10&amp;F</oddFooter>
  </headerFooter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 Cap budgeting</vt:lpstr>
      <vt:lpstr>'14 Cap budgeting'!Print_Area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hgodf</dc:creator>
  <cp:lastModifiedBy>hgodf</cp:lastModifiedBy>
  <cp:lastPrinted>2016-04-21T23:32:48Z</cp:lastPrinted>
  <dcterms:created xsi:type="dcterms:W3CDTF">2016-04-21T23:05:53Z</dcterms:created>
  <dcterms:modified xsi:type="dcterms:W3CDTF">2016-04-21T23:39:34Z</dcterms:modified>
</cp:coreProperties>
</file>